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showInkAnnotation="0" defaultThemeVersion="124226"/>
  <bookViews>
    <workbookView xWindow="22980" yWindow="-12" windowWidth="7236" windowHeight="10752" tabRatio="859" activeTab="1"/>
  </bookViews>
  <sheets>
    <sheet name="Revisions" sheetId="16" r:id="rId1"/>
    <sheet name="Contents" sheetId="14" r:id="rId2"/>
    <sheet name="Charts" sheetId="15" r:id="rId3"/>
    <sheet name="Annual cents per unit (nominal)" sheetId="1" r:id="rId4"/>
    <sheet name="Annual cents per unit (real)" sheetId="7" r:id="rId5"/>
    <sheet name="Annual NZD per GJ (nominal)" sheetId="5" r:id="rId6"/>
    <sheet name="Annual NZD per GJ (real)" sheetId="6" r:id="rId7"/>
    <sheet name="Quarterly c per unit (nominal)" sheetId="8" r:id="rId8"/>
    <sheet name="Quarterly c per unit (real)" sheetId="11" r:id="rId9"/>
    <sheet name="Quarterly NZD per GJ (nominal)" sheetId="9" r:id="rId10"/>
    <sheet name="Quarterly NZD per GJ (real)" sheetId="10" r:id="rId11"/>
    <sheet name="Taxes" sheetId="12" r:id="rId12"/>
    <sheet name="Retail price composition" sheetId="13" r:id="rId13"/>
  </sheets>
  <definedNames>
    <definedName name="Dec_83">OFFSET(Charts!$L$21,0,0,COUNTA(Charts!$L$21:$L$183),1)</definedName>
  </definedNames>
  <calcPr calcId="162913"/>
</workbook>
</file>

<file path=xl/calcChain.xml><?xml version="1.0" encoding="utf-8"?>
<calcChain xmlns="http://schemas.openxmlformats.org/spreadsheetml/2006/main">
  <c r="EU29" i="13" l="1"/>
  <c r="EU30" i="13"/>
  <c r="EU35" i="13"/>
  <c r="EU36" i="13"/>
  <c r="EU37" i="13"/>
  <c r="EU33" i="13"/>
  <c r="GG11" i="12"/>
  <c r="GG22" i="12"/>
  <c r="GG33" i="12"/>
  <c r="GG42" i="12"/>
  <c r="GG41" i="12"/>
  <c r="GG45" i="12"/>
  <c r="GG44" i="12" s="1"/>
  <c r="GG48" i="12"/>
  <c r="GG47" i="12" s="1"/>
  <c r="GG56" i="12"/>
  <c r="GG50" i="12" s="1"/>
  <c r="GG59" i="12"/>
  <c r="GG58" i="12" s="1"/>
  <c r="GG61" i="12"/>
  <c r="GG62" i="12"/>
  <c r="GG64" i="12"/>
  <c r="GG65" i="12"/>
  <c r="GG67" i="12"/>
  <c r="GG70" i="12"/>
  <c r="GF25" i="11"/>
  <c r="GF24" i="11"/>
  <c r="GF26" i="11"/>
  <c r="GF27" i="11"/>
  <c r="GF24" i="8"/>
  <c r="GF25" i="8"/>
  <c r="GF26" i="8"/>
  <c r="GF27" i="8"/>
  <c r="GG40" i="12" l="1"/>
  <c r="EU34" i="13"/>
  <c r="EU32" i="13"/>
  <c r="EU12" i="13"/>
  <c r="EU26" i="13" s="1"/>
  <c r="EU27" i="13"/>
  <c r="EU31" i="13"/>
  <c r="EU28" i="13"/>
  <c r="GG55" i="12"/>
  <c r="AW30" i="7"/>
  <c r="GF42" i="12" l="1"/>
  <c r="GF41" i="12"/>
  <c r="GF45" i="12"/>
  <c r="GF44" i="12" s="1"/>
  <c r="GF48" i="12"/>
  <c r="GF47" i="12" s="1"/>
  <c r="GF56" i="12"/>
  <c r="GF59" i="12"/>
  <c r="GF58" i="12" s="1"/>
  <c r="GF62" i="12"/>
  <c r="GF61" i="12" s="1"/>
  <c r="GF65" i="12"/>
  <c r="GF64" i="12" s="1"/>
  <c r="GF67" i="12"/>
  <c r="GF70" i="12"/>
  <c r="GE24" i="8"/>
  <c r="GE25" i="8"/>
  <c r="GE26" i="8"/>
  <c r="GE27" i="8"/>
  <c r="GF40" i="12" l="1"/>
  <c r="ET36" i="13"/>
  <c r="GF50" i="12"/>
  <c r="ET35" i="13"/>
  <c r="ET31" i="13"/>
  <c r="L168" i="15" s="1"/>
  <c r="ET29" i="13"/>
  <c r="GF22" i="12"/>
  <c r="ET28" i="13" s="1"/>
  <c r="ET37" i="13"/>
  <c r="M168" i="15" s="1"/>
  <c r="GF33" i="12"/>
  <c r="ET34" i="13" s="1"/>
  <c r="ET30" i="13"/>
  <c r="ET27" i="13"/>
  <c r="GF11" i="12"/>
  <c r="ET33" i="13"/>
  <c r="GF55" i="12"/>
  <c r="ET12" i="13" l="1"/>
  <c r="ET26" i="13" s="1"/>
  <c r="ET32" i="13"/>
  <c r="FV24" i="8" l="1"/>
  <c r="GD24" i="8" l="1"/>
  <c r="GD25" i="8"/>
  <c r="GD26" i="8"/>
  <c r="GD27" i="8"/>
  <c r="GE42" i="12"/>
  <c r="GE41" i="12"/>
  <c r="GE45" i="12"/>
  <c r="GE44" i="12" s="1"/>
  <c r="GE48" i="12"/>
  <c r="GE47" i="12" s="1"/>
  <c r="GE56" i="12"/>
  <c r="GE55" i="12" s="1"/>
  <c r="GE59" i="12"/>
  <c r="GE58" i="12" s="1"/>
  <c r="GE62" i="12"/>
  <c r="GE61" i="12" s="1"/>
  <c r="GE65" i="12"/>
  <c r="GE64" i="12" s="1"/>
  <c r="GE67" i="12"/>
  <c r="GE70" i="12"/>
  <c r="GE40" i="12" l="1"/>
  <c r="ES35" i="13"/>
  <c r="ES29" i="13"/>
  <c r="GE50" i="12"/>
  <c r="GE22" i="12"/>
  <c r="GE11" i="12"/>
  <c r="GE33" i="12"/>
  <c r="ES33" i="13"/>
  <c r="ES30" i="13"/>
  <c r="ES36" i="13"/>
  <c r="ES27" i="13"/>
  <c r="ES28" i="13" l="1"/>
  <c r="ES34" i="13"/>
  <c r="GC24" i="8"/>
  <c r="GC25" i="8"/>
  <c r="GC26" i="8"/>
  <c r="GC27" i="8"/>
  <c r="GD42" i="12"/>
  <c r="GD41" i="12"/>
  <c r="GD45" i="12"/>
  <c r="GD44" i="12" s="1"/>
  <c r="GD48" i="12"/>
  <c r="GD47" i="12" s="1"/>
  <c r="GD56" i="12"/>
  <c r="GD59" i="12"/>
  <c r="GD58" i="12" s="1"/>
  <c r="GD62" i="12"/>
  <c r="GD61" i="12" s="1"/>
  <c r="GD65" i="12"/>
  <c r="GD64" i="12" s="1"/>
  <c r="GD67" i="12"/>
  <c r="GD70" i="12"/>
  <c r="ER29" i="13" l="1"/>
  <c r="ER35" i="13"/>
  <c r="ER36" i="13"/>
  <c r="ER30" i="13"/>
  <c r="GD11" i="12"/>
  <c r="GD50" i="12"/>
  <c r="GD22" i="12"/>
  <c r="GD33" i="12"/>
  <c r="ER34" i="13" s="1"/>
  <c r="ER33" i="13"/>
  <c r="ER27" i="13"/>
  <c r="GD40" i="12"/>
  <c r="GD55" i="12"/>
  <c r="GC42" i="12"/>
  <c r="GC41" i="12"/>
  <c r="GC45" i="12"/>
  <c r="GC44" i="12" s="1"/>
  <c r="GC48" i="12"/>
  <c r="GC47" i="12" s="1"/>
  <c r="GC56" i="12"/>
  <c r="GC55" i="12" s="1"/>
  <c r="GC59" i="12"/>
  <c r="GC58" i="12" s="1"/>
  <c r="GC62" i="12"/>
  <c r="GC61" i="12" s="1"/>
  <c r="GC65" i="12"/>
  <c r="GC64" i="12" s="1"/>
  <c r="GC67" i="12"/>
  <c r="GC70" i="12"/>
  <c r="EQ35" i="13" l="1"/>
  <c r="EQ29" i="13"/>
  <c r="GC50" i="12"/>
  <c r="ER28" i="13"/>
  <c r="GC40" i="12"/>
  <c r="GC33" i="12"/>
  <c r="EQ34" i="13" s="1"/>
  <c r="GC22" i="12"/>
  <c r="GC11" i="12"/>
  <c r="EQ33" i="13"/>
  <c r="EQ30" i="13"/>
  <c r="EQ36" i="13"/>
  <c r="EQ27" i="13"/>
  <c r="EQ28" i="13" l="1"/>
  <c r="EP30" i="13" l="1"/>
  <c r="EP36" i="13"/>
  <c r="EP27" i="13"/>
  <c r="EP33" i="13"/>
  <c r="GB42" i="12"/>
  <c r="GB41" i="12"/>
  <c r="GB45" i="12"/>
  <c r="GB44" i="12" s="1"/>
  <c r="GB47" i="12"/>
  <c r="GB48" i="12"/>
  <c r="GB56" i="12"/>
  <c r="GB59" i="12"/>
  <c r="GB58" i="12" s="1"/>
  <c r="GB62" i="12"/>
  <c r="GB61" i="12" s="1"/>
  <c r="GB65" i="12"/>
  <c r="GB64" i="12" s="1"/>
  <c r="GB67" i="12"/>
  <c r="GB70" i="12"/>
  <c r="GA42" i="12"/>
  <c r="FZ42" i="12"/>
  <c r="FY42" i="12"/>
  <c r="FX42" i="12"/>
  <c r="FW42" i="12"/>
  <c r="FV42" i="12"/>
  <c r="FU42" i="12"/>
  <c r="FT42" i="12"/>
  <c r="FS42" i="12"/>
  <c r="FR42" i="12"/>
  <c r="FQ42" i="12"/>
  <c r="FP42" i="12"/>
  <c r="FO42" i="12"/>
  <c r="FN42" i="12"/>
  <c r="FM42" i="12"/>
  <c r="FL42" i="12"/>
  <c r="FK42" i="12"/>
  <c r="FJ42" i="12"/>
  <c r="FI42" i="12"/>
  <c r="FH42" i="12"/>
  <c r="FG42" i="12"/>
  <c r="FF42" i="12"/>
  <c r="FE42" i="12"/>
  <c r="FD42" i="12"/>
  <c r="FC42" i="12"/>
  <c r="FB42" i="12"/>
  <c r="FA42" i="12"/>
  <c r="EZ42" i="12"/>
  <c r="EY42" i="12"/>
  <c r="EP35" i="13" l="1"/>
  <c r="EP29" i="13"/>
  <c r="GB55" i="12"/>
  <c r="GB50" i="12"/>
  <c r="GB40" i="12"/>
  <c r="GB33" i="12"/>
  <c r="GB22" i="12"/>
  <c r="EO30" i="13"/>
  <c r="EO33" i="13"/>
  <c r="EO36" i="13"/>
  <c r="EO27" i="13"/>
  <c r="GA41" i="12"/>
  <c r="GA40" i="12" s="1"/>
  <c r="GA45" i="12"/>
  <c r="GA44" i="12" s="1"/>
  <c r="GA48" i="12"/>
  <c r="GA47" i="12" s="1"/>
  <c r="GA56" i="12"/>
  <c r="GA55" i="12"/>
  <c r="GA59" i="12"/>
  <c r="GA58" i="12" s="1"/>
  <c r="GA62" i="12"/>
  <c r="GA61" i="12"/>
  <c r="GA64" i="12"/>
  <c r="GA65" i="12"/>
  <c r="GA67" i="12"/>
  <c r="GA70" i="12"/>
  <c r="GA22" i="12"/>
  <c r="GA33" i="12"/>
  <c r="EO34" i="13" s="1"/>
  <c r="FZ41" i="12"/>
  <c r="FZ40" i="12" s="1"/>
  <c r="FZ45" i="12"/>
  <c r="FZ44" i="12" s="1"/>
  <c r="FZ48" i="12"/>
  <c r="FZ47" i="12" s="1"/>
  <c r="FZ56" i="12"/>
  <c r="FZ59" i="12"/>
  <c r="FZ58" i="12" s="1"/>
  <c r="FZ62" i="12"/>
  <c r="FZ61" i="12" s="1"/>
  <c r="FZ65" i="12"/>
  <c r="FZ64" i="12" s="1"/>
  <c r="FZ67" i="12"/>
  <c r="FZ70" i="12"/>
  <c r="FZ22" i="12"/>
  <c r="FZ33" i="12"/>
  <c r="EN30" i="13"/>
  <c r="EN33" i="13"/>
  <c r="EN36" i="13"/>
  <c r="EN27" i="13"/>
  <c r="FY41" i="12"/>
  <c r="FY40" i="12" s="1"/>
  <c r="FY45" i="12"/>
  <c r="FY44" i="12" s="1"/>
  <c r="FY48" i="12"/>
  <c r="FY47" i="12" s="1"/>
  <c r="FY56" i="12"/>
  <c r="FY59" i="12"/>
  <c r="FY58" i="12" s="1"/>
  <c r="FY62" i="12"/>
  <c r="FY61" i="12" s="1"/>
  <c r="FY65" i="12"/>
  <c r="FY64" i="12" s="1"/>
  <c r="FY67" i="12"/>
  <c r="FY70" i="12"/>
  <c r="FY22" i="12"/>
  <c r="FY33" i="12"/>
  <c r="EM34" i="13" s="1"/>
  <c r="EM30" i="13"/>
  <c r="EM33" i="13"/>
  <c r="EM36" i="13"/>
  <c r="EM27" i="13"/>
  <c r="G21" i="15"/>
  <c r="FX41" i="12"/>
  <c r="FX40" i="12" s="1"/>
  <c r="FX45" i="12"/>
  <c r="FX44" i="12" s="1"/>
  <c r="FX48" i="12"/>
  <c r="FX47" i="12" s="1"/>
  <c r="FX56" i="12"/>
  <c r="FX59" i="12"/>
  <c r="FX58" i="12" s="1"/>
  <c r="FX62" i="12"/>
  <c r="FX61" i="12" s="1"/>
  <c r="FX65" i="12"/>
  <c r="FX64" i="12" s="1"/>
  <c r="FX67" i="12"/>
  <c r="FX70" i="12"/>
  <c r="FX33" i="12"/>
  <c r="FX22" i="12"/>
  <c r="EL28" i="13" s="1"/>
  <c r="EL30" i="13"/>
  <c r="EL33" i="13"/>
  <c r="EL36" i="13"/>
  <c r="EL27" i="13"/>
  <c r="F22" i="12"/>
  <c r="J22" i="12"/>
  <c r="N22" i="12"/>
  <c r="R22" i="12"/>
  <c r="V22" i="12"/>
  <c r="Z22" i="12"/>
  <c r="AD22" i="12"/>
  <c r="AH22" i="12"/>
  <c r="AL22" i="12"/>
  <c r="AP22" i="12"/>
  <c r="D28" i="13" s="1"/>
  <c r="AT22" i="12"/>
  <c r="H28" i="13" s="1"/>
  <c r="AX22" i="12"/>
  <c r="L28" i="13" s="1"/>
  <c r="BB22" i="12"/>
  <c r="BF22" i="12"/>
  <c r="T28" i="13" s="1"/>
  <c r="BJ22" i="12"/>
  <c r="X28" i="13" s="1"/>
  <c r="BN22" i="12"/>
  <c r="BR22" i="12"/>
  <c r="AF28" i="13" s="1"/>
  <c r="BV22" i="12"/>
  <c r="BZ22" i="12"/>
  <c r="AN28" i="13" s="1"/>
  <c r="CD22" i="12"/>
  <c r="AR28" i="13" s="1"/>
  <c r="CH22" i="12"/>
  <c r="CL22" i="12"/>
  <c r="CP22" i="12"/>
  <c r="CT22" i="12"/>
  <c r="CX22" i="12"/>
  <c r="BL28" i="13" s="1"/>
  <c r="DB22" i="12"/>
  <c r="BP28" i="13" s="1"/>
  <c r="DF22" i="12"/>
  <c r="BT28" i="13" s="1"/>
  <c r="DJ22" i="12"/>
  <c r="BX28" i="13" s="1"/>
  <c r="DN22" i="12"/>
  <c r="CB28" i="13" s="1"/>
  <c r="DR22" i="12"/>
  <c r="DV22" i="12"/>
  <c r="DZ22" i="12"/>
  <c r="CN28" i="13" s="1"/>
  <c r="ED22" i="12"/>
  <c r="EH22" i="12"/>
  <c r="EL22" i="12"/>
  <c r="EP22" i="12"/>
  <c r="DD28" i="13" s="1"/>
  <c r="ET22" i="12"/>
  <c r="DH28" i="13" s="1"/>
  <c r="EX22" i="12"/>
  <c r="FB22" i="12"/>
  <c r="FF22" i="12"/>
  <c r="DT28" i="13" s="1"/>
  <c r="FJ22" i="12"/>
  <c r="DX28" i="13" s="1"/>
  <c r="FN22" i="12"/>
  <c r="EB28" i="13" s="1"/>
  <c r="FR22" i="12"/>
  <c r="EF28" i="13" s="1"/>
  <c r="FV22" i="12"/>
  <c r="L22" i="12"/>
  <c r="G22" i="12"/>
  <c r="K22" i="12"/>
  <c r="O22" i="12"/>
  <c r="S22" i="12"/>
  <c r="W22" i="12"/>
  <c r="AA22" i="12"/>
  <c r="AE22" i="12"/>
  <c r="AI22" i="12"/>
  <c r="AM22" i="12"/>
  <c r="AQ22" i="12"/>
  <c r="AU22" i="12"/>
  <c r="I28" i="13" s="1"/>
  <c r="AY22" i="12"/>
  <c r="M28" i="13" s="1"/>
  <c r="BC22" i="12"/>
  <c r="BG22" i="12"/>
  <c r="BK22" i="12"/>
  <c r="Y28" i="13" s="1"/>
  <c r="BO22" i="12"/>
  <c r="AC28" i="13" s="1"/>
  <c r="BS22" i="12"/>
  <c r="BW22" i="12"/>
  <c r="CA22" i="12"/>
  <c r="AO28" i="13" s="1"/>
  <c r="CE22" i="12"/>
  <c r="AS28" i="13" s="1"/>
  <c r="CI22" i="12"/>
  <c r="AW28" i="13" s="1"/>
  <c r="CM22" i="12"/>
  <c r="CQ22" i="12"/>
  <c r="CU22" i="12"/>
  <c r="BI28" i="13" s="1"/>
  <c r="CY22" i="12"/>
  <c r="DC22" i="12"/>
  <c r="BQ28" i="13" s="1"/>
  <c r="DG22" i="12"/>
  <c r="DK22" i="12"/>
  <c r="DO22" i="12"/>
  <c r="CC28" i="13" s="1"/>
  <c r="DS22" i="12"/>
  <c r="DW22" i="12"/>
  <c r="CK28" i="13" s="1"/>
  <c r="EA22" i="12"/>
  <c r="EE22" i="12"/>
  <c r="CS28" i="13" s="1"/>
  <c r="EI22" i="12"/>
  <c r="EM22" i="12"/>
  <c r="DA28" i="13" s="1"/>
  <c r="EQ22" i="12"/>
  <c r="EU22" i="12"/>
  <c r="DI28" i="13" s="1"/>
  <c r="EY22" i="12"/>
  <c r="DM28" i="13" s="1"/>
  <c r="FC22" i="12"/>
  <c r="DQ28" i="13" s="1"/>
  <c r="FG22" i="12"/>
  <c r="DU28" i="13" s="1"/>
  <c r="FK22" i="12"/>
  <c r="FO22" i="12"/>
  <c r="EC28" i="13" s="1"/>
  <c r="FS22" i="12"/>
  <c r="FW22" i="12"/>
  <c r="EK28" i="13" s="1"/>
  <c r="H22" i="12"/>
  <c r="E22" i="12"/>
  <c r="I22" i="12"/>
  <c r="M22" i="12"/>
  <c r="Q22" i="12"/>
  <c r="U22" i="12"/>
  <c r="Y22" i="12"/>
  <c r="AC22" i="12"/>
  <c r="AG22" i="12"/>
  <c r="AK22" i="12"/>
  <c r="AO22" i="12"/>
  <c r="AS22" i="12"/>
  <c r="AW22" i="12"/>
  <c r="BA22" i="12"/>
  <c r="O28" i="13" s="1"/>
  <c r="BE22" i="12"/>
  <c r="S28" i="13" s="1"/>
  <c r="BI22" i="12"/>
  <c r="W28" i="13" s="1"/>
  <c r="BM22" i="12"/>
  <c r="BQ22" i="12"/>
  <c r="BU22" i="12"/>
  <c r="AI28" i="13" s="1"/>
  <c r="BY22" i="12"/>
  <c r="AM28" i="13" s="1"/>
  <c r="CC22" i="12"/>
  <c r="AQ28" i="13" s="1"/>
  <c r="CG22" i="12"/>
  <c r="AU28" i="13" s="1"/>
  <c r="CK22" i="12"/>
  <c r="AY28" i="13" s="1"/>
  <c r="CO22" i="12"/>
  <c r="BC28" i="13" s="1"/>
  <c r="CS22" i="12"/>
  <c r="BG28" i="13" s="1"/>
  <c r="CW22" i="12"/>
  <c r="DA22" i="12"/>
  <c r="DE22" i="12"/>
  <c r="BS28" i="13" s="1"/>
  <c r="DI22" i="12"/>
  <c r="BW28" i="13" s="1"/>
  <c r="DM22" i="12"/>
  <c r="DQ22" i="12"/>
  <c r="DU22" i="12"/>
  <c r="CI28" i="13" s="1"/>
  <c r="DY22" i="12"/>
  <c r="CM28" i="13" s="1"/>
  <c r="EC22" i="12"/>
  <c r="CQ28" i="13" s="1"/>
  <c r="EG22" i="12"/>
  <c r="EK22" i="12"/>
  <c r="EO22" i="12"/>
  <c r="ES22" i="12"/>
  <c r="DG28" i="13" s="1"/>
  <c r="EW22" i="12"/>
  <c r="DK28" i="13" s="1"/>
  <c r="FA22" i="12"/>
  <c r="DO28" i="13" s="1"/>
  <c r="FE22" i="12"/>
  <c r="DS28" i="13" s="1"/>
  <c r="FI22" i="12"/>
  <c r="FM22" i="12"/>
  <c r="FQ22" i="12"/>
  <c r="FU22" i="12"/>
  <c r="P22" i="12"/>
  <c r="T22" i="12"/>
  <c r="X22" i="12"/>
  <c r="AB22" i="12"/>
  <c r="AF22" i="12"/>
  <c r="AJ22" i="12"/>
  <c r="AN22" i="12"/>
  <c r="AR22" i="12"/>
  <c r="F28" i="13" s="1"/>
  <c r="AV22" i="12"/>
  <c r="J28" i="13" s="1"/>
  <c r="AZ22" i="12"/>
  <c r="BD22" i="12"/>
  <c r="R28" i="13" s="1"/>
  <c r="BH22" i="12"/>
  <c r="BL22" i="12"/>
  <c r="BP22" i="12"/>
  <c r="AD28" i="13" s="1"/>
  <c r="BT22" i="12"/>
  <c r="BX22" i="12"/>
  <c r="CB22" i="12"/>
  <c r="CF22" i="12"/>
  <c r="CJ22" i="12"/>
  <c r="AX28" i="13" s="1"/>
  <c r="CN22" i="12"/>
  <c r="CR22" i="12"/>
  <c r="CV22" i="12"/>
  <c r="BJ28" i="13" s="1"/>
  <c r="CZ22" i="12"/>
  <c r="DD22" i="12"/>
  <c r="DH22" i="12"/>
  <c r="DL22" i="12"/>
  <c r="BZ28" i="13" s="1"/>
  <c r="DP22" i="12"/>
  <c r="CD28" i="13" s="1"/>
  <c r="DT22" i="12"/>
  <c r="CH28" i="13" s="1"/>
  <c r="DX22" i="12"/>
  <c r="CL28" i="13" s="1"/>
  <c r="EB22" i="12"/>
  <c r="CP28" i="13" s="1"/>
  <c r="EF22" i="12"/>
  <c r="EJ22" i="12"/>
  <c r="CX28" i="13" s="1"/>
  <c r="EN22" i="12"/>
  <c r="DB28" i="13" s="1"/>
  <c r="ER22" i="12"/>
  <c r="EV22" i="12"/>
  <c r="EZ22" i="12"/>
  <c r="FD22" i="12"/>
  <c r="FH22" i="12"/>
  <c r="FL22" i="12"/>
  <c r="FP22" i="12"/>
  <c r="ED28" i="13" s="1"/>
  <c r="FT22" i="12"/>
  <c r="EH28" i="13" s="1"/>
  <c r="E33" i="12"/>
  <c r="I33" i="12"/>
  <c r="M33" i="12"/>
  <c r="Q33" i="12"/>
  <c r="U33" i="12"/>
  <c r="Y33" i="12"/>
  <c r="AC33" i="12"/>
  <c r="AG33" i="12"/>
  <c r="AK33" i="12"/>
  <c r="AO33" i="12"/>
  <c r="C34" i="13" s="1"/>
  <c r="AS33" i="12"/>
  <c r="G34" i="13" s="1"/>
  <c r="AW33" i="12"/>
  <c r="BA33" i="12"/>
  <c r="O34" i="13" s="1"/>
  <c r="BE33" i="12"/>
  <c r="BI33" i="12"/>
  <c r="BM33" i="12"/>
  <c r="AA34" i="13" s="1"/>
  <c r="BQ33" i="12"/>
  <c r="AE34" i="13" s="1"/>
  <c r="BU33" i="12"/>
  <c r="AI34" i="13" s="1"/>
  <c r="BY33" i="12"/>
  <c r="CC33" i="12"/>
  <c r="AQ34" i="13" s="1"/>
  <c r="CG33" i="12"/>
  <c r="AU34" i="13" s="1"/>
  <c r="CK33" i="12"/>
  <c r="CO33" i="12"/>
  <c r="BC34" i="13" s="1"/>
  <c r="CS33" i="12"/>
  <c r="CW33" i="12"/>
  <c r="DA33" i="12"/>
  <c r="BO34" i="13" s="1"/>
  <c r="DE33" i="12"/>
  <c r="DI33" i="12"/>
  <c r="BW34" i="13" s="1"/>
  <c r="DM33" i="12"/>
  <c r="CA34" i="13" s="1"/>
  <c r="DQ33" i="12"/>
  <c r="CE34" i="13" s="1"/>
  <c r="DU33" i="12"/>
  <c r="CI34" i="13" s="1"/>
  <c r="DY33" i="12"/>
  <c r="EC33" i="12"/>
  <c r="EG33" i="12"/>
  <c r="CU34" i="13" s="1"/>
  <c r="EK33" i="12"/>
  <c r="EO33" i="12"/>
  <c r="ES33" i="12"/>
  <c r="EW33" i="12"/>
  <c r="DK34" i="13" s="1"/>
  <c r="FA33" i="12"/>
  <c r="DO34" i="13" s="1"/>
  <c r="FE33" i="12"/>
  <c r="DS34" i="13" s="1"/>
  <c r="FI33" i="12"/>
  <c r="FM33" i="12"/>
  <c r="EA34" i="13" s="1"/>
  <c r="FQ33" i="12"/>
  <c r="EE34" i="13" s="1"/>
  <c r="FU33" i="12"/>
  <c r="EI34" i="13" s="1"/>
  <c r="F33" i="12"/>
  <c r="N33" i="12"/>
  <c r="V33" i="12"/>
  <c r="AD33" i="12"/>
  <c r="AL33" i="12"/>
  <c r="AT33" i="12"/>
  <c r="BB33" i="12"/>
  <c r="P34" i="13" s="1"/>
  <c r="BJ33" i="12"/>
  <c r="BR33" i="12"/>
  <c r="AF34" i="13" s="1"/>
  <c r="BZ33" i="12"/>
  <c r="AN34" i="13" s="1"/>
  <c r="CL33" i="12"/>
  <c r="CT33" i="12"/>
  <c r="BH34" i="13" s="1"/>
  <c r="DB33" i="12"/>
  <c r="BP34" i="13" s="1"/>
  <c r="DJ33" i="12"/>
  <c r="BX34" i="13" s="1"/>
  <c r="DN33" i="12"/>
  <c r="CB34" i="13" s="1"/>
  <c r="DZ33" i="12"/>
  <c r="CN34" i="13" s="1"/>
  <c r="ED33" i="12"/>
  <c r="EL33" i="12"/>
  <c r="ET33" i="12"/>
  <c r="FF33" i="12"/>
  <c r="DT34" i="13" s="1"/>
  <c r="FN33" i="12"/>
  <c r="EB34" i="13" s="1"/>
  <c r="FV33" i="12"/>
  <c r="EJ34" i="13" s="1"/>
  <c r="G33" i="12"/>
  <c r="K33" i="12"/>
  <c r="O33" i="12"/>
  <c r="S33" i="12"/>
  <c r="W33" i="12"/>
  <c r="AA33" i="12"/>
  <c r="AE33" i="12"/>
  <c r="AI33" i="12"/>
  <c r="AM33" i="12"/>
  <c r="AQ33" i="12"/>
  <c r="E34" i="13" s="1"/>
  <c r="AU33" i="12"/>
  <c r="I34" i="13" s="1"/>
  <c r="AY33" i="12"/>
  <c r="BC33" i="12"/>
  <c r="Q34" i="13" s="1"/>
  <c r="BG33" i="12"/>
  <c r="BK33" i="12"/>
  <c r="Y34" i="13" s="1"/>
  <c r="BO33" i="12"/>
  <c r="BS33" i="12"/>
  <c r="AG34" i="13" s="1"/>
  <c r="BW33" i="12"/>
  <c r="AK34" i="13" s="1"/>
  <c r="CA33" i="12"/>
  <c r="CE33" i="12"/>
  <c r="AS34" i="13" s="1"/>
  <c r="CI33" i="12"/>
  <c r="CM33" i="12"/>
  <c r="BA34" i="13" s="1"/>
  <c r="CQ33" i="12"/>
  <c r="BE34" i="13" s="1"/>
  <c r="CU33" i="12"/>
  <c r="CY33" i="12"/>
  <c r="BM34" i="13" s="1"/>
  <c r="DC33" i="12"/>
  <c r="DG33" i="12"/>
  <c r="BU34" i="13" s="1"/>
  <c r="DK33" i="12"/>
  <c r="BY34" i="13" s="1"/>
  <c r="DO33" i="12"/>
  <c r="CC34" i="13" s="1"/>
  <c r="DS33" i="12"/>
  <c r="DW33" i="12"/>
  <c r="CK34" i="13" s="1"/>
  <c r="EA33" i="12"/>
  <c r="CO34" i="13" s="1"/>
  <c r="EE33" i="12"/>
  <c r="EI33" i="12"/>
  <c r="EM33" i="12"/>
  <c r="EQ33" i="12"/>
  <c r="EU33" i="12"/>
  <c r="DI34" i="13" s="1"/>
  <c r="EY33" i="12"/>
  <c r="FC33" i="12"/>
  <c r="DQ34" i="13" s="1"/>
  <c r="FG33" i="12"/>
  <c r="DU34" i="13" s="1"/>
  <c r="FK33" i="12"/>
  <c r="FO33" i="12"/>
  <c r="EC34" i="13" s="1"/>
  <c r="FS33" i="12"/>
  <c r="EG34" i="13" s="1"/>
  <c r="FW33" i="12"/>
  <c r="J33" i="12"/>
  <c r="R33" i="12"/>
  <c r="Z33" i="12"/>
  <c r="AH33" i="12"/>
  <c r="AP33" i="12"/>
  <c r="D34" i="13" s="1"/>
  <c r="AX33" i="12"/>
  <c r="L34" i="13" s="1"/>
  <c r="BF33" i="12"/>
  <c r="BN33" i="12"/>
  <c r="BV33" i="12"/>
  <c r="CD33" i="12"/>
  <c r="CH33" i="12"/>
  <c r="CP33" i="12"/>
  <c r="CX33" i="12"/>
  <c r="BL34" i="13" s="1"/>
  <c r="DF33" i="12"/>
  <c r="BT34" i="13" s="1"/>
  <c r="DR33" i="12"/>
  <c r="DV33" i="12"/>
  <c r="CJ34" i="13" s="1"/>
  <c r="EH33" i="12"/>
  <c r="CV34" i="13" s="1"/>
  <c r="EP33" i="12"/>
  <c r="DD34" i="13" s="1"/>
  <c r="EX33" i="12"/>
  <c r="DL34" i="13" s="1"/>
  <c r="FB33" i="12"/>
  <c r="DP34" i="13" s="1"/>
  <c r="FJ33" i="12"/>
  <c r="FR33" i="12"/>
  <c r="EF34" i="13" s="1"/>
  <c r="H33" i="12"/>
  <c r="L33" i="12"/>
  <c r="P33" i="12"/>
  <c r="T33" i="12"/>
  <c r="X33" i="12"/>
  <c r="AB33" i="12"/>
  <c r="AF33" i="12"/>
  <c r="AJ33" i="12"/>
  <c r="AN33" i="12"/>
  <c r="AR33" i="12"/>
  <c r="AV33" i="12"/>
  <c r="J34" i="13" s="1"/>
  <c r="AZ33" i="12"/>
  <c r="BD33" i="12"/>
  <c r="R34" i="13" s="1"/>
  <c r="BH33" i="12"/>
  <c r="BL33" i="12"/>
  <c r="BP33" i="12"/>
  <c r="AD34" i="13" s="1"/>
  <c r="BT33" i="12"/>
  <c r="AH34" i="13" s="1"/>
  <c r="BX33" i="12"/>
  <c r="CB33" i="12"/>
  <c r="CF33" i="12"/>
  <c r="CJ33" i="12"/>
  <c r="CN33" i="12"/>
  <c r="BB34" i="13" s="1"/>
  <c r="CR33" i="12"/>
  <c r="BF34" i="13" s="1"/>
  <c r="CV33" i="12"/>
  <c r="BJ34" i="13" s="1"/>
  <c r="CZ33" i="12"/>
  <c r="DD33" i="12"/>
  <c r="BR34" i="13" s="1"/>
  <c r="DH33" i="12"/>
  <c r="BV34" i="13" s="1"/>
  <c r="DL33" i="12"/>
  <c r="DP33" i="12"/>
  <c r="DT33" i="12"/>
  <c r="CH34" i="13" s="1"/>
  <c r="DX33" i="12"/>
  <c r="CL34" i="13" s="1"/>
  <c r="EB33" i="12"/>
  <c r="CP34" i="13" s="1"/>
  <c r="EF33" i="12"/>
  <c r="CT34" i="13" s="1"/>
  <c r="EJ33" i="12"/>
  <c r="EN33" i="12"/>
  <c r="DB34" i="13" s="1"/>
  <c r="ER33" i="12"/>
  <c r="DF34" i="13" s="1"/>
  <c r="EV33" i="12"/>
  <c r="DJ34" i="13" s="1"/>
  <c r="EZ33" i="12"/>
  <c r="DN34" i="13" s="1"/>
  <c r="FD33" i="12"/>
  <c r="FH33" i="12"/>
  <c r="FL33" i="12"/>
  <c r="FP33" i="12"/>
  <c r="FT33" i="12"/>
  <c r="EH34" i="13" s="1"/>
  <c r="EK30" i="13"/>
  <c r="FW41" i="12"/>
  <c r="FW40" i="12" s="1"/>
  <c r="FW45" i="12"/>
  <c r="FW44" i="12" s="1"/>
  <c r="FW48" i="12"/>
  <c r="FW47" i="12" s="1"/>
  <c r="FW56" i="12"/>
  <c r="FW59" i="12"/>
  <c r="FW58" i="12" s="1"/>
  <c r="FW62" i="12"/>
  <c r="FW61" i="12" s="1"/>
  <c r="FW65" i="12"/>
  <c r="FW64" i="12" s="1"/>
  <c r="FW67" i="12"/>
  <c r="FW70" i="12"/>
  <c r="EK33" i="13"/>
  <c r="EK36" i="13"/>
  <c r="EK27" i="13"/>
  <c r="FV41" i="12"/>
  <c r="FV40" i="12" s="1"/>
  <c r="FV45" i="12"/>
  <c r="FV44" i="12" s="1"/>
  <c r="FV48" i="12"/>
  <c r="FV47" i="12" s="1"/>
  <c r="FV56" i="12"/>
  <c r="FV59" i="12"/>
  <c r="FV58" i="12" s="1"/>
  <c r="FV62" i="12"/>
  <c r="FV61" i="12" s="1"/>
  <c r="FV65" i="12"/>
  <c r="FV64" i="12" s="1"/>
  <c r="FV67" i="12"/>
  <c r="FV70" i="12"/>
  <c r="EJ36" i="13"/>
  <c r="EJ30" i="13"/>
  <c r="EJ27" i="13"/>
  <c r="EJ33" i="13"/>
  <c r="FU41" i="12"/>
  <c r="FU45" i="12"/>
  <c r="FU44" i="12" s="1"/>
  <c r="FU48" i="12"/>
  <c r="FU47" i="12"/>
  <c r="FU56" i="12"/>
  <c r="FU59" i="12"/>
  <c r="FU58" i="12" s="1"/>
  <c r="FU62" i="12"/>
  <c r="FU61" i="12" s="1"/>
  <c r="FU65" i="12"/>
  <c r="FU64" i="12" s="1"/>
  <c r="FU67" i="12"/>
  <c r="FU70" i="12"/>
  <c r="FU40" i="12"/>
  <c r="EI30" i="13"/>
  <c r="EI27" i="13"/>
  <c r="EI33" i="13"/>
  <c r="EI36" i="13"/>
  <c r="FT45" i="12"/>
  <c r="FT44" i="12" s="1"/>
  <c r="FT48" i="12"/>
  <c r="FT47" i="12" s="1"/>
  <c r="FT50" i="12"/>
  <c r="FT56" i="12"/>
  <c r="FT59" i="12"/>
  <c r="FT58" i="12" s="1"/>
  <c r="FT62" i="12"/>
  <c r="FT61" i="12" s="1"/>
  <c r="FT65" i="12"/>
  <c r="FT64" i="12" s="1"/>
  <c r="FT67" i="12"/>
  <c r="FT70" i="12"/>
  <c r="FT41" i="12"/>
  <c r="FT40" i="12" s="1"/>
  <c r="EH30" i="13"/>
  <c r="EH36" i="13"/>
  <c r="FS41" i="12"/>
  <c r="FS45" i="12"/>
  <c r="FS44" i="12" s="1"/>
  <c r="FS48" i="12"/>
  <c r="FS47" i="12" s="1"/>
  <c r="FS56" i="12"/>
  <c r="FS59" i="12"/>
  <c r="FS58" i="12" s="1"/>
  <c r="FS62" i="12"/>
  <c r="FS61" i="12" s="1"/>
  <c r="FS65" i="12"/>
  <c r="FS64" i="12" s="1"/>
  <c r="FS67" i="12"/>
  <c r="FS70" i="12"/>
  <c r="FS40" i="12"/>
  <c r="EG30" i="13"/>
  <c r="EG36" i="13"/>
  <c r="FR41" i="12"/>
  <c r="FR40" i="12" s="1"/>
  <c r="FR45" i="12"/>
  <c r="FR44" i="12" s="1"/>
  <c r="FR48" i="12"/>
  <c r="FR47" i="12" s="1"/>
  <c r="FR50" i="12"/>
  <c r="FR56" i="12"/>
  <c r="FR59" i="12"/>
  <c r="FR58" i="12" s="1"/>
  <c r="FR62" i="12"/>
  <c r="FR61" i="12" s="1"/>
  <c r="FR65" i="12"/>
  <c r="FR64" i="12" s="1"/>
  <c r="FR67" i="12"/>
  <c r="FR70" i="12"/>
  <c r="EF30" i="13"/>
  <c r="EF36" i="13"/>
  <c r="FQ41" i="12"/>
  <c r="FQ40" i="12" s="1"/>
  <c r="FQ45" i="12"/>
  <c r="FQ44" i="12" s="1"/>
  <c r="FQ48" i="12"/>
  <c r="FQ47" i="12" s="1"/>
  <c r="FQ56" i="12"/>
  <c r="FQ59" i="12"/>
  <c r="FQ58" i="12"/>
  <c r="FQ62" i="12"/>
  <c r="FQ61" i="12" s="1"/>
  <c r="FQ65" i="12"/>
  <c r="FQ64" i="12" s="1"/>
  <c r="FQ67" i="12"/>
  <c r="FQ70" i="12"/>
  <c r="EE36" i="13"/>
  <c r="EE30" i="13"/>
  <c r="FP41" i="12"/>
  <c r="FP45" i="12"/>
  <c r="FP44" i="12" s="1"/>
  <c r="FP48" i="12"/>
  <c r="FP47" i="12" s="1"/>
  <c r="FP56" i="12"/>
  <c r="FP50" i="12" s="1"/>
  <c r="FP55" i="12"/>
  <c r="FP59" i="12"/>
  <c r="FP58" i="12" s="1"/>
  <c r="FP62" i="12"/>
  <c r="FP61" i="12" s="1"/>
  <c r="FP65" i="12"/>
  <c r="FP64" i="12" s="1"/>
  <c r="FP67" i="12"/>
  <c r="FP70" i="12"/>
  <c r="FO41" i="12"/>
  <c r="FO40" i="12" s="1"/>
  <c r="FO45" i="12"/>
  <c r="FO44" i="12" s="1"/>
  <c r="FO48" i="12"/>
  <c r="FO47" i="12" s="1"/>
  <c r="FO56" i="12"/>
  <c r="FO59" i="12"/>
  <c r="FO58" i="12" s="1"/>
  <c r="FO62" i="12"/>
  <c r="FO61" i="12"/>
  <c r="FO65" i="12"/>
  <c r="FO64" i="12"/>
  <c r="FO67" i="12"/>
  <c r="FO70" i="12"/>
  <c r="FN41" i="12"/>
  <c r="FN45" i="12"/>
  <c r="FN44" i="12"/>
  <c r="FN48" i="12"/>
  <c r="FN47" i="12" s="1"/>
  <c r="FN56" i="12"/>
  <c r="FN59" i="12"/>
  <c r="FN58" i="12" s="1"/>
  <c r="FN62" i="12"/>
  <c r="FN61" i="12" s="1"/>
  <c r="FN65" i="12"/>
  <c r="FN64" i="12" s="1"/>
  <c r="FN67" i="12"/>
  <c r="FN70" i="12"/>
  <c r="E32" i="6"/>
  <c r="F32" i="6" s="1"/>
  <c r="G32" i="6" s="1"/>
  <c r="H32" i="6" s="1"/>
  <c r="FM41" i="12"/>
  <c r="FM45" i="12"/>
  <c r="FM44" i="12" s="1"/>
  <c r="FM48" i="12"/>
  <c r="FM47" i="12"/>
  <c r="FM56" i="12"/>
  <c r="FM59" i="12"/>
  <c r="FM58" i="12" s="1"/>
  <c r="FM62" i="12"/>
  <c r="FM61" i="12" s="1"/>
  <c r="FM65" i="12"/>
  <c r="FM64" i="12" s="1"/>
  <c r="FM67" i="12"/>
  <c r="FM70" i="12"/>
  <c r="FL41" i="12"/>
  <c r="FL40" i="12" s="1"/>
  <c r="FL45" i="12"/>
  <c r="FL44" i="12" s="1"/>
  <c r="FL48" i="12"/>
  <c r="FL47" i="12" s="1"/>
  <c r="FL56" i="12"/>
  <c r="FL59" i="12"/>
  <c r="FL58" i="12" s="1"/>
  <c r="FL62" i="12"/>
  <c r="FL61" i="12" s="1"/>
  <c r="FL65" i="12"/>
  <c r="FL64" i="12" s="1"/>
  <c r="FL67" i="12"/>
  <c r="FL70" i="12"/>
  <c r="FK41" i="12"/>
  <c r="FK45" i="12"/>
  <c r="FK44" i="12" s="1"/>
  <c r="FK48" i="12"/>
  <c r="FK47" i="12" s="1"/>
  <c r="FK50" i="12"/>
  <c r="FK56" i="12"/>
  <c r="FK55" i="12"/>
  <c r="FK59" i="12"/>
  <c r="FK58" i="12" s="1"/>
  <c r="FK62" i="12"/>
  <c r="FK61" i="12" s="1"/>
  <c r="FK65" i="12"/>
  <c r="FK64" i="12" s="1"/>
  <c r="FK67" i="12"/>
  <c r="FK70" i="12"/>
  <c r="DC8" i="13"/>
  <c r="FJ41" i="12"/>
  <c r="FJ40" i="12" s="1"/>
  <c r="FJ45" i="12"/>
  <c r="FJ44" i="12" s="1"/>
  <c r="FJ48" i="12"/>
  <c r="FJ47" i="12" s="1"/>
  <c r="FJ56" i="12"/>
  <c r="FJ59" i="12"/>
  <c r="FJ58" i="12" s="1"/>
  <c r="FJ62" i="12"/>
  <c r="FJ61" i="12" s="1"/>
  <c r="FJ65" i="12"/>
  <c r="FJ64" i="12" s="1"/>
  <c r="FJ67" i="12"/>
  <c r="FJ70" i="12"/>
  <c r="CZ26" i="11"/>
  <c r="DA26" i="11"/>
  <c r="DB26" i="11"/>
  <c r="DC26" i="11"/>
  <c r="E30" i="7"/>
  <c r="FI41" i="12"/>
  <c r="FI45" i="12"/>
  <c r="FI44" i="12" s="1"/>
  <c r="FI48" i="12"/>
  <c r="FI47" i="12" s="1"/>
  <c r="FI56" i="12"/>
  <c r="FI59" i="12"/>
  <c r="FI58" i="12" s="1"/>
  <c r="FI62" i="12"/>
  <c r="FI61" i="12" s="1"/>
  <c r="FI65" i="12"/>
  <c r="FI64" i="12" s="1"/>
  <c r="FI67" i="12"/>
  <c r="FI70" i="12"/>
  <c r="FH41" i="12"/>
  <c r="FH40" i="12" s="1"/>
  <c r="FH45" i="12"/>
  <c r="FH44" i="12"/>
  <c r="FH48" i="12"/>
  <c r="FH47" i="12" s="1"/>
  <c r="FH56" i="12"/>
  <c r="FH59" i="12"/>
  <c r="FH58" i="12"/>
  <c r="FH62" i="12"/>
  <c r="FH61" i="12" s="1"/>
  <c r="FH65" i="12"/>
  <c r="FH64" i="12" s="1"/>
  <c r="FH67" i="12"/>
  <c r="FH70" i="12"/>
  <c r="FG41" i="12"/>
  <c r="FG45" i="12"/>
  <c r="FG44" i="12" s="1"/>
  <c r="FG48" i="12"/>
  <c r="FG47" i="12" s="1"/>
  <c r="FG50" i="12"/>
  <c r="FG56" i="12"/>
  <c r="FG59" i="12"/>
  <c r="FG58" i="12" s="1"/>
  <c r="FG62" i="12"/>
  <c r="FG61" i="12" s="1"/>
  <c r="FG65" i="12"/>
  <c r="FG64" i="12"/>
  <c r="FG67" i="12"/>
  <c r="FG70" i="12"/>
  <c r="FF41" i="12"/>
  <c r="FF45" i="12"/>
  <c r="FF44" i="12" s="1"/>
  <c r="FF48" i="12"/>
  <c r="FF47" i="12"/>
  <c r="FF56" i="12"/>
  <c r="FF59" i="12"/>
  <c r="FF58" i="12" s="1"/>
  <c r="FF62" i="12"/>
  <c r="FF61" i="12" s="1"/>
  <c r="FF65" i="12"/>
  <c r="FF64" i="12"/>
  <c r="FF67" i="12"/>
  <c r="FF70" i="12"/>
  <c r="CY27" i="8"/>
  <c r="CX27" i="8"/>
  <c r="CW27" i="8"/>
  <c r="CV27" i="8"/>
  <c r="CU27" i="8"/>
  <c r="CT27" i="8"/>
  <c r="CS27" i="8"/>
  <c r="CR27" i="8"/>
  <c r="CQ27" i="8"/>
  <c r="CP27" i="8"/>
  <c r="CO27" i="8"/>
  <c r="CN27" i="8"/>
  <c r="CM27" i="8"/>
  <c r="CL27" i="8"/>
  <c r="CK27" i="8"/>
  <c r="CJ27" i="8"/>
  <c r="CI27" i="8"/>
  <c r="CH27" i="8"/>
  <c r="CG27" i="8"/>
  <c r="CF27" i="8"/>
  <c r="CE27" i="8"/>
  <c r="CD27" i="8"/>
  <c r="CC27" i="8"/>
  <c r="CB27" i="8"/>
  <c r="CA27" i="8"/>
  <c r="BZ27" i="8"/>
  <c r="BY27" i="8"/>
  <c r="BX27" i="8"/>
  <c r="BW27" i="8"/>
  <c r="BV27" i="8"/>
  <c r="BU27" i="8"/>
  <c r="BT27" i="8"/>
  <c r="BS27" i="8"/>
  <c r="BR27" i="8"/>
  <c r="BQ27" i="8"/>
  <c r="BP27" i="8"/>
  <c r="BO27" i="8"/>
  <c r="BN27" i="8"/>
  <c r="BM27" i="8"/>
  <c r="BL27" i="8"/>
  <c r="BK27" i="8"/>
  <c r="BJ27" i="8"/>
  <c r="BI27" i="8"/>
  <c r="BH27" i="8"/>
  <c r="BG27" i="8"/>
  <c r="BF27" i="8"/>
  <c r="BE27" i="8"/>
  <c r="BD27" i="8"/>
  <c r="BC27" i="8"/>
  <c r="BB27" i="8"/>
  <c r="BA27" i="8"/>
  <c r="AZ27" i="8"/>
  <c r="AY27" i="8"/>
  <c r="AX27" i="8"/>
  <c r="AW27" i="8"/>
  <c r="AV27" i="8"/>
  <c r="AU27" i="8"/>
  <c r="AT27" i="8"/>
  <c r="AS27" i="8"/>
  <c r="AR27" i="8"/>
  <c r="AQ27" i="8"/>
  <c r="AP27" i="8"/>
  <c r="AO27" i="8"/>
  <c r="AN27" i="8"/>
  <c r="AM27" i="8"/>
  <c r="AL27" i="8"/>
  <c r="AK27" i="8"/>
  <c r="AJ27" i="8"/>
  <c r="AI27" i="8"/>
  <c r="AH27" i="8"/>
  <c r="AG27" i="8"/>
  <c r="AF27" i="8"/>
  <c r="AE27" i="8"/>
  <c r="AD27" i="8"/>
  <c r="AC27" i="8"/>
  <c r="AB27" i="8"/>
  <c r="AA27" i="8"/>
  <c r="Z27" i="8"/>
  <c r="Y27" i="8"/>
  <c r="X27" i="8"/>
  <c r="W27" i="8"/>
  <c r="V27" i="8"/>
  <c r="U27" i="8"/>
  <c r="T27" i="8"/>
  <c r="S27" i="8"/>
  <c r="R27" i="8"/>
  <c r="Q27" i="8"/>
  <c r="P27" i="8"/>
  <c r="O27" i="8"/>
  <c r="N27" i="8"/>
  <c r="M27" i="8"/>
  <c r="L27" i="8"/>
  <c r="K27" i="8"/>
  <c r="J27" i="8"/>
  <c r="I27" i="8"/>
  <c r="H27" i="8"/>
  <c r="G27" i="8"/>
  <c r="F27" i="8"/>
  <c r="E27" i="8"/>
  <c r="D27" i="8"/>
  <c r="CY26" i="8"/>
  <c r="CX26" i="8"/>
  <c r="CW26" i="8"/>
  <c r="CV26" i="8"/>
  <c r="CU26" i="8"/>
  <c r="CT26" i="8"/>
  <c r="CS26" i="8"/>
  <c r="CR26" i="8"/>
  <c r="CQ26" i="8"/>
  <c r="CP26" i="8"/>
  <c r="CO26" i="8"/>
  <c r="CN26" i="8"/>
  <c r="CM26" i="8"/>
  <c r="CL26" i="8"/>
  <c r="CK26" i="8"/>
  <c r="CJ26" i="8"/>
  <c r="CI26" i="8"/>
  <c r="CH26" i="8"/>
  <c r="CG26" i="8"/>
  <c r="CF26" i="8"/>
  <c r="CE26" i="8"/>
  <c r="CD26" i="8"/>
  <c r="CC26" i="8"/>
  <c r="CB26" i="8"/>
  <c r="CA26" i="8"/>
  <c r="BZ26" i="8"/>
  <c r="BY26" i="8"/>
  <c r="BX26" i="8"/>
  <c r="BW26" i="8"/>
  <c r="BV26" i="8"/>
  <c r="BU26" i="8"/>
  <c r="BT26" i="8"/>
  <c r="BS26" i="8"/>
  <c r="BR26" i="8"/>
  <c r="BQ26" i="8"/>
  <c r="BP26" i="8"/>
  <c r="BO26" i="8"/>
  <c r="BN26" i="8"/>
  <c r="BM26" i="8"/>
  <c r="BL26" i="8"/>
  <c r="BK26" i="8"/>
  <c r="BJ26" i="8"/>
  <c r="BI26" i="8"/>
  <c r="BH26" i="8"/>
  <c r="BG26" i="8"/>
  <c r="BF26" i="8"/>
  <c r="BE26" i="8"/>
  <c r="BD26" i="8"/>
  <c r="BC26" i="8"/>
  <c r="BB26" i="8"/>
  <c r="BA26" i="8"/>
  <c r="AZ26" i="8"/>
  <c r="AY26" i="8"/>
  <c r="AX26" i="8"/>
  <c r="AW26" i="8"/>
  <c r="AV26" i="8"/>
  <c r="AU26" i="8"/>
  <c r="AT26" i="8"/>
  <c r="AS26" i="8"/>
  <c r="AR26" i="8"/>
  <c r="AQ26" i="8"/>
  <c r="AP26" i="8"/>
  <c r="AO26" i="8"/>
  <c r="AN26" i="8"/>
  <c r="AM26" i="8"/>
  <c r="AL26" i="8"/>
  <c r="AK26" i="8"/>
  <c r="AJ26" i="8"/>
  <c r="AI26" i="8"/>
  <c r="AH26" i="8"/>
  <c r="AG26" i="8"/>
  <c r="AF26" i="8"/>
  <c r="AE26" i="8"/>
  <c r="AD26" i="8"/>
  <c r="AC26" i="8"/>
  <c r="AB26" i="8"/>
  <c r="AA26" i="8"/>
  <c r="Z26" i="8"/>
  <c r="Y26" i="8"/>
  <c r="X26" i="8"/>
  <c r="W26" i="8"/>
  <c r="V26" i="8"/>
  <c r="U26" i="8"/>
  <c r="T26" i="8"/>
  <c r="S26" i="8"/>
  <c r="R26" i="8"/>
  <c r="Q26" i="8"/>
  <c r="P26" i="8"/>
  <c r="O26" i="8"/>
  <c r="N26" i="8"/>
  <c r="M26" i="8"/>
  <c r="L26" i="8"/>
  <c r="K26" i="8"/>
  <c r="J26" i="8"/>
  <c r="I26" i="8"/>
  <c r="H26" i="8"/>
  <c r="G26" i="8"/>
  <c r="F26" i="8"/>
  <c r="E26" i="8"/>
  <c r="D26" i="8"/>
  <c r="W25" i="8"/>
  <c r="V25" i="8"/>
  <c r="U25" i="8"/>
  <c r="T25" i="8"/>
  <c r="S25" i="8"/>
  <c r="R25" i="8"/>
  <c r="Q25" i="8"/>
  <c r="P25" i="8"/>
  <c r="O25" i="8"/>
  <c r="N25" i="8"/>
  <c r="M25" i="8"/>
  <c r="L25" i="8"/>
  <c r="K25" i="8"/>
  <c r="J25" i="8"/>
  <c r="I25" i="8"/>
  <c r="H25" i="8"/>
  <c r="G25" i="8"/>
  <c r="F25" i="8"/>
  <c r="E25" i="8"/>
  <c r="D25" i="8"/>
  <c r="W24" i="8"/>
  <c r="V24" i="8"/>
  <c r="U24" i="8"/>
  <c r="T24" i="8"/>
  <c r="S24" i="8"/>
  <c r="R24" i="8"/>
  <c r="Q24" i="8"/>
  <c r="P24" i="8"/>
  <c r="O24" i="8"/>
  <c r="N24" i="8"/>
  <c r="M24" i="8"/>
  <c r="L24" i="8"/>
  <c r="K24" i="8"/>
  <c r="J24" i="8"/>
  <c r="I24" i="8"/>
  <c r="H24" i="8"/>
  <c r="G24" i="8"/>
  <c r="F24" i="8"/>
  <c r="E24" i="8"/>
  <c r="D24" i="8"/>
  <c r="CY27" i="11"/>
  <c r="CX27" i="11"/>
  <c r="CW27" i="11"/>
  <c r="CV27" i="11"/>
  <c r="CU27" i="11"/>
  <c r="CT27" i="11"/>
  <c r="CS27" i="11"/>
  <c r="CR27" i="11"/>
  <c r="CQ27" i="11"/>
  <c r="CP27" i="11"/>
  <c r="CO27" i="11"/>
  <c r="CN27" i="11"/>
  <c r="CM27" i="11"/>
  <c r="CL27" i="11"/>
  <c r="CK27" i="11"/>
  <c r="CJ27" i="11"/>
  <c r="CI27" i="11"/>
  <c r="CH27" i="11"/>
  <c r="CG27" i="11"/>
  <c r="CF27" i="11"/>
  <c r="CE27" i="11"/>
  <c r="CD27" i="11"/>
  <c r="CC27" i="11"/>
  <c r="CB27" i="11"/>
  <c r="CA27" i="11"/>
  <c r="BZ27" i="11"/>
  <c r="BY27" i="11"/>
  <c r="BX27" i="11"/>
  <c r="BW27" i="11"/>
  <c r="BV27" i="11"/>
  <c r="BU27" i="11"/>
  <c r="BT27" i="11"/>
  <c r="BS27" i="11"/>
  <c r="BR27" i="11"/>
  <c r="BQ27" i="11"/>
  <c r="BP27" i="11"/>
  <c r="BO27" i="11"/>
  <c r="BN27" i="11"/>
  <c r="BM27" i="11"/>
  <c r="BL27" i="11"/>
  <c r="BK27" i="11"/>
  <c r="BJ27" i="11"/>
  <c r="BI27" i="11"/>
  <c r="BH27" i="11"/>
  <c r="BG27" i="11"/>
  <c r="BF27" i="11"/>
  <c r="BE27" i="11"/>
  <c r="BD27" i="11"/>
  <c r="BC27" i="11"/>
  <c r="BB27" i="11"/>
  <c r="BA27" i="11"/>
  <c r="AZ27" i="11"/>
  <c r="AY27" i="11"/>
  <c r="AX27" i="11"/>
  <c r="AW27" i="11"/>
  <c r="AV27" i="11"/>
  <c r="AU27" i="11"/>
  <c r="AT27" i="11"/>
  <c r="AS27" i="11"/>
  <c r="AR27" i="11"/>
  <c r="AQ27" i="11"/>
  <c r="AP27" i="11"/>
  <c r="AO27" i="11"/>
  <c r="AN27" i="11"/>
  <c r="AM27" i="11"/>
  <c r="AL27" i="11"/>
  <c r="AK27" i="11"/>
  <c r="AJ27" i="11"/>
  <c r="AI27" i="11"/>
  <c r="AH27" i="11"/>
  <c r="AG27" i="11"/>
  <c r="AF27" i="11"/>
  <c r="AE27" i="11"/>
  <c r="AD27" i="11"/>
  <c r="AC27" i="11"/>
  <c r="AB27" i="11"/>
  <c r="AA27" i="11"/>
  <c r="Z27" i="11"/>
  <c r="Y27" i="11"/>
  <c r="X27" i="11"/>
  <c r="W27" i="11"/>
  <c r="V27" i="11"/>
  <c r="U27" i="11"/>
  <c r="T27" i="11"/>
  <c r="S27" i="11"/>
  <c r="R27" i="11"/>
  <c r="Q27" i="11"/>
  <c r="P27" i="11"/>
  <c r="O27" i="11"/>
  <c r="N27" i="11"/>
  <c r="M27" i="11"/>
  <c r="L27" i="11"/>
  <c r="K27" i="11"/>
  <c r="J27" i="11"/>
  <c r="I27" i="11"/>
  <c r="H27" i="11"/>
  <c r="G27" i="11"/>
  <c r="F27" i="11"/>
  <c r="E27" i="11"/>
  <c r="D27" i="11"/>
  <c r="CY26" i="11"/>
  <c r="CX26" i="11"/>
  <c r="CW26" i="11"/>
  <c r="CV26" i="11"/>
  <c r="CU26" i="11"/>
  <c r="CT26" i="11"/>
  <c r="CS26" i="11"/>
  <c r="CR26" i="11"/>
  <c r="CQ26" i="11"/>
  <c r="CP26" i="11"/>
  <c r="CO26" i="11"/>
  <c r="CN26" i="11"/>
  <c r="CM26" i="11"/>
  <c r="CL26" i="11"/>
  <c r="CK26" i="11"/>
  <c r="CJ26" i="11"/>
  <c r="CI26" i="11"/>
  <c r="CH26" i="11"/>
  <c r="CG26" i="11"/>
  <c r="CF26" i="11"/>
  <c r="CE26" i="11"/>
  <c r="CD26" i="11"/>
  <c r="CC26" i="11"/>
  <c r="CB26" i="11"/>
  <c r="CA26" i="11"/>
  <c r="BZ26" i="11"/>
  <c r="BY26" i="11"/>
  <c r="BX26" i="11"/>
  <c r="BW26" i="11"/>
  <c r="BV26" i="11"/>
  <c r="BU26" i="11"/>
  <c r="BT26" i="11"/>
  <c r="BS26" i="11"/>
  <c r="BR26" i="11"/>
  <c r="BQ26" i="11"/>
  <c r="BP26" i="11"/>
  <c r="BO26" i="11"/>
  <c r="BN26" i="11"/>
  <c r="BM26" i="11"/>
  <c r="BL26" i="11"/>
  <c r="BK26" i="11"/>
  <c r="BJ26" i="11"/>
  <c r="BI26" i="11"/>
  <c r="BH26" i="11"/>
  <c r="BG26" i="11"/>
  <c r="BF26" i="11"/>
  <c r="BE26" i="11"/>
  <c r="BD26" i="11"/>
  <c r="BC26" i="11"/>
  <c r="BB26" i="11"/>
  <c r="BA26" i="11"/>
  <c r="AZ26" i="11"/>
  <c r="AY26" i="11"/>
  <c r="AX26" i="11"/>
  <c r="AW26" i="11"/>
  <c r="AV26" i="11"/>
  <c r="AU26" i="11"/>
  <c r="AT26" i="11"/>
  <c r="AS26" i="11"/>
  <c r="AR26" i="11"/>
  <c r="AQ26" i="11"/>
  <c r="AP26" i="11"/>
  <c r="AO26" i="11"/>
  <c r="AN26" i="11"/>
  <c r="AM26" i="11"/>
  <c r="AL26" i="11"/>
  <c r="AK26" i="11"/>
  <c r="AJ26" i="11"/>
  <c r="AI26" i="11"/>
  <c r="AH26" i="11"/>
  <c r="AG26" i="11"/>
  <c r="AF26" i="11"/>
  <c r="AE26" i="11"/>
  <c r="AD26" i="11"/>
  <c r="AC26" i="11"/>
  <c r="AB26" i="11"/>
  <c r="AA26" i="11"/>
  <c r="Z26" i="11"/>
  <c r="Y26" i="11"/>
  <c r="X26" i="11"/>
  <c r="W26" i="11"/>
  <c r="V26" i="11"/>
  <c r="U26" i="11"/>
  <c r="T26" i="11"/>
  <c r="S26" i="11"/>
  <c r="R26" i="11"/>
  <c r="Q26" i="11"/>
  <c r="P26" i="11"/>
  <c r="O26" i="11"/>
  <c r="N26" i="11"/>
  <c r="M26" i="11"/>
  <c r="L26" i="11"/>
  <c r="K26" i="11"/>
  <c r="J26" i="11"/>
  <c r="I26" i="11"/>
  <c r="H26" i="11"/>
  <c r="G26" i="11"/>
  <c r="F26" i="11"/>
  <c r="E26" i="11"/>
  <c r="D26" i="11"/>
  <c r="W25" i="11"/>
  <c r="V25" i="11"/>
  <c r="U25" i="11"/>
  <c r="T25" i="11"/>
  <c r="S25" i="11"/>
  <c r="R25" i="11"/>
  <c r="Q25" i="11"/>
  <c r="P25" i="11"/>
  <c r="O25" i="11"/>
  <c r="N25" i="11"/>
  <c r="M25" i="11"/>
  <c r="L25" i="11"/>
  <c r="K25" i="11"/>
  <c r="J25" i="11"/>
  <c r="I25" i="11"/>
  <c r="H25" i="11"/>
  <c r="G25" i="11"/>
  <c r="F25" i="11"/>
  <c r="E25" i="11"/>
  <c r="D25" i="11"/>
  <c r="W24" i="11"/>
  <c r="V24" i="11"/>
  <c r="U24" i="11"/>
  <c r="T24" i="11"/>
  <c r="S24" i="11"/>
  <c r="R24" i="11"/>
  <c r="Q24" i="11"/>
  <c r="P24" i="11"/>
  <c r="O24" i="11"/>
  <c r="N24" i="11"/>
  <c r="M24" i="11"/>
  <c r="L24" i="11"/>
  <c r="K24" i="11"/>
  <c r="J24" i="11"/>
  <c r="I24" i="11"/>
  <c r="H24" i="11"/>
  <c r="G24" i="11"/>
  <c r="F24" i="11"/>
  <c r="E24" i="11"/>
  <c r="D24" i="11"/>
  <c r="FE41" i="12"/>
  <c r="FE45" i="12"/>
  <c r="FE44" i="12" s="1"/>
  <c r="FE48" i="12"/>
  <c r="FE47" i="12" s="1"/>
  <c r="FE56" i="12"/>
  <c r="FE59" i="12"/>
  <c r="FE58" i="12" s="1"/>
  <c r="FE62" i="12"/>
  <c r="FE61" i="12" s="1"/>
  <c r="FE65" i="12"/>
  <c r="FE64" i="12" s="1"/>
  <c r="FE67" i="12"/>
  <c r="FE70" i="12"/>
  <c r="FD41" i="12"/>
  <c r="FD40" i="12" s="1"/>
  <c r="FD45" i="12"/>
  <c r="FD44" i="12" s="1"/>
  <c r="FD48" i="12"/>
  <c r="FD47" i="12" s="1"/>
  <c r="FD56" i="12"/>
  <c r="FD59" i="12"/>
  <c r="FD58" i="12" s="1"/>
  <c r="FD62" i="12"/>
  <c r="FD61" i="12" s="1"/>
  <c r="FD65" i="12"/>
  <c r="FD64" i="12" s="1"/>
  <c r="FD67" i="12"/>
  <c r="FD70" i="12"/>
  <c r="FC41" i="12"/>
  <c r="FC40" i="12" s="1"/>
  <c r="FC45" i="12"/>
  <c r="FC44" i="12"/>
  <c r="FC48" i="12"/>
  <c r="FC47" i="12" s="1"/>
  <c r="FC56" i="12"/>
  <c r="FC59" i="12"/>
  <c r="FC58" i="12" s="1"/>
  <c r="FC62" i="12"/>
  <c r="FC61" i="12" s="1"/>
  <c r="FC65" i="12"/>
  <c r="FC64" i="12" s="1"/>
  <c r="FC67" i="12"/>
  <c r="FC70" i="12"/>
  <c r="FB41" i="12"/>
  <c r="FB45" i="12"/>
  <c r="FB44" i="12" s="1"/>
  <c r="FB48" i="12"/>
  <c r="FB47" i="12"/>
  <c r="FB56" i="12"/>
  <c r="FB59" i="12"/>
  <c r="FB58" i="12" s="1"/>
  <c r="FB62" i="12"/>
  <c r="FB61" i="12"/>
  <c r="FB65" i="12"/>
  <c r="FB64" i="12" s="1"/>
  <c r="FB67" i="12"/>
  <c r="FB70" i="12"/>
  <c r="FA41" i="12"/>
  <c r="FA45" i="12"/>
  <c r="FA44" i="12" s="1"/>
  <c r="FA48" i="12"/>
  <c r="FA47" i="12" s="1"/>
  <c r="FA56" i="12"/>
  <c r="FA50" i="12" s="1"/>
  <c r="FA59" i="12"/>
  <c r="FA58" i="12" s="1"/>
  <c r="FA62" i="12"/>
  <c r="FA61" i="12" s="1"/>
  <c r="FA65" i="12"/>
  <c r="FA64" i="12" s="1"/>
  <c r="FA67" i="12"/>
  <c r="FA70" i="12"/>
  <c r="EZ41" i="12"/>
  <c r="EZ40" i="12" s="1"/>
  <c r="EZ45" i="12"/>
  <c r="EZ44" i="12" s="1"/>
  <c r="EZ48" i="12"/>
  <c r="EZ47" i="12" s="1"/>
  <c r="EZ56" i="12"/>
  <c r="EZ59" i="12"/>
  <c r="EZ58" i="12" s="1"/>
  <c r="EZ62" i="12"/>
  <c r="EZ61" i="12"/>
  <c r="EZ65" i="12"/>
  <c r="EZ64" i="12" s="1"/>
  <c r="EZ67" i="12"/>
  <c r="EZ70" i="12"/>
  <c r="EY41" i="12"/>
  <c r="EY40" i="12" s="1"/>
  <c r="EY45" i="12"/>
  <c r="EY44" i="12" s="1"/>
  <c r="EY48" i="12"/>
  <c r="EY47" i="12"/>
  <c r="EY56" i="12"/>
  <c r="EY59" i="12"/>
  <c r="EY58" i="12" s="1"/>
  <c r="EY62" i="12"/>
  <c r="EY61" i="12" s="1"/>
  <c r="EY65" i="12"/>
  <c r="EY64" i="12" s="1"/>
  <c r="EY67" i="12"/>
  <c r="EY70" i="12"/>
  <c r="EW70" i="12"/>
  <c r="EX70" i="12"/>
  <c r="EV70" i="12"/>
  <c r="BQ70" i="12"/>
  <c r="BR70" i="12"/>
  <c r="BS70" i="12"/>
  <c r="BT70" i="12"/>
  <c r="BU70" i="12"/>
  <c r="BV70" i="12"/>
  <c r="BW70" i="12"/>
  <c r="BX70" i="12"/>
  <c r="BY70" i="12"/>
  <c r="BZ70" i="12"/>
  <c r="CA70" i="12"/>
  <c r="CB70" i="12"/>
  <c r="CC70" i="12"/>
  <c r="CD70" i="12"/>
  <c r="CE70" i="12"/>
  <c r="CF70" i="12"/>
  <c r="CG70" i="12"/>
  <c r="CH70" i="12"/>
  <c r="CI70" i="12"/>
  <c r="CJ70" i="12"/>
  <c r="CK70" i="12"/>
  <c r="CL70" i="12"/>
  <c r="CM70" i="12"/>
  <c r="CN70" i="12"/>
  <c r="CO70" i="12"/>
  <c r="CP70" i="12"/>
  <c r="CQ70" i="12"/>
  <c r="CR70" i="12"/>
  <c r="CS70" i="12"/>
  <c r="CT70" i="12"/>
  <c r="CU70" i="12"/>
  <c r="CV70" i="12"/>
  <c r="CW70" i="12"/>
  <c r="CX70" i="12"/>
  <c r="CY70" i="12"/>
  <c r="CZ70" i="12"/>
  <c r="DA70" i="12"/>
  <c r="DB70" i="12"/>
  <c r="DC70" i="12"/>
  <c r="DD70" i="12"/>
  <c r="DE70" i="12"/>
  <c r="DF70" i="12"/>
  <c r="DG70" i="12"/>
  <c r="DH70" i="12"/>
  <c r="DI70" i="12"/>
  <c r="DJ70" i="12"/>
  <c r="DK70" i="12"/>
  <c r="DL70" i="12"/>
  <c r="DM70" i="12"/>
  <c r="DN70" i="12"/>
  <c r="DO70" i="12"/>
  <c r="DP70" i="12"/>
  <c r="DQ70" i="12"/>
  <c r="DR70" i="12"/>
  <c r="DS70" i="12"/>
  <c r="DT70" i="12"/>
  <c r="DU70" i="12"/>
  <c r="DV70" i="12"/>
  <c r="DW70" i="12"/>
  <c r="DX70" i="12"/>
  <c r="DY70" i="12"/>
  <c r="DZ70" i="12"/>
  <c r="EA70" i="12"/>
  <c r="EB70" i="12"/>
  <c r="EC70" i="12"/>
  <c r="ED70" i="12"/>
  <c r="EE70" i="12"/>
  <c r="EF70" i="12"/>
  <c r="EG70" i="12"/>
  <c r="EH70" i="12"/>
  <c r="EI70" i="12"/>
  <c r="EJ70" i="12"/>
  <c r="EK70" i="12"/>
  <c r="EL70" i="12"/>
  <c r="EM70" i="12"/>
  <c r="EN70" i="12"/>
  <c r="EO70" i="12"/>
  <c r="EP70" i="12"/>
  <c r="EQ70" i="12"/>
  <c r="ER70" i="12"/>
  <c r="ES70" i="12"/>
  <c r="ET70" i="12"/>
  <c r="EU70" i="12"/>
  <c r="BP70" i="12"/>
  <c r="BE70" i="12"/>
  <c r="BF70" i="12"/>
  <c r="BG70" i="12"/>
  <c r="BH70" i="12"/>
  <c r="BI70" i="12"/>
  <c r="BJ70" i="12"/>
  <c r="BK70" i="12"/>
  <c r="BL70" i="12"/>
  <c r="BM70" i="12"/>
  <c r="BN70" i="12"/>
  <c r="BO70" i="12"/>
  <c r="BD70" i="12"/>
  <c r="F70" i="12"/>
  <c r="G70" i="12"/>
  <c r="H70" i="12"/>
  <c r="I70" i="12"/>
  <c r="J70" i="12"/>
  <c r="K70" i="12"/>
  <c r="L70" i="12"/>
  <c r="M70" i="12"/>
  <c r="N70" i="12"/>
  <c r="O70" i="12"/>
  <c r="P70" i="12"/>
  <c r="Q70" i="12"/>
  <c r="R70" i="12"/>
  <c r="S70" i="12"/>
  <c r="T70" i="12"/>
  <c r="U70" i="12"/>
  <c r="V70" i="12"/>
  <c r="W70" i="12"/>
  <c r="X70" i="12"/>
  <c r="Y70" i="12"/>
  <c r="Z70" i="12"/>
  <c r="AA70" i="12"/>
  <c r="AB70" i="12"/>
  <c r="AC70" i="12"/>
  <c r="AD70" i="12"/>
  <c r="AE70" i="12"/>
  <c r="AF70" i="12"/>
  <c r="AG70" i="12"/>
  <c r="AH70" i="12"/>
  <c r="AI70" i="12"/>
  <c r="AJ70" i="12"/>
  <c r="AK70" i="12"/>
  <c r="AL70" i="12"/>
  <c r="AM70" i="12"/>
  <c r="AN70" i="12"/>
  <c r="AO70" i="12"/>
  <c r="AP70" i="12"/>
  <c r="AQ70" i="12"/>
  <c r="AR70" i="12"/>
  <c r="AS70" i="12"/>
  <c r="AT70" i="12"/>
  <c r="AU70" i="12"/>
  <c r="AV70" i="12"/>
  <c r="AW70" i="12"/>
  <c r="AX70" i="12"/>
  <c r="AY70" i="12"/>
  <c r="AZ70" i="12"/>
  <c r="BA70" i="12"/>
  <c r="BB70" i="12"/>
  <c r="BC70" i="12"/>
  <c r="E70" i="12"/>
  <c r="EO42" i="12"/>
  <c r="EO40" i="12" s="1"/>
  <c r="EP42" i="12"/>
  <c r="EQ42" i="12"/>
  <c r="ER42" i="12"/>
  <c r="ES42" i="12"/>
  <c r="ET42" i="12"/>
  <c r="EU42" i="12"/>
  <c r="EV42" i="12"/>
  <c r="EV40" i="12" s="1"/>
  <c r="EW42" i="12"/>
  <c r="EX42" i="12"/>
  <c r="EN42" i="12"/>
  <c r="BE42" i="12"/>
  <c r="BF42" i="12"/>
  <c r="BG42" i="12"/>
  <c r="BH42" i="12"/>
  <c r="BI42" i="12"/>
  <c r="BI40" i="12" s="1"/>
  <c r="BJ42" i="12"/>
  <c r="BK42" i="12"/>
  <c r="BL42" i="12"/>
  <c r="BL40" i="12" s="1"/>
  <c r="BM42" i="12"/>
  <c r="BN42" i="12"/>
  <c r="BO42" i="12"/>
  <c r="BP42" i="12"/>
  <c r="BQ42" i="12"/>
  <c r="BR42" i="12"/>
  <c r="BR40" i="12" s="1"/>
  <c r="BS42" i="12"/>
  <c r="BT42" i="12"/>
  <c r="BU42" i="12"/>
  <c r="BV42" i="12"/>
  <c r="BW42" i="12"/>
  <c r="BX42" i="12"/>
  <c r="BY42" i="12"/>
  <c r="BZ42" i="12"/>
  <c r="CA42" i="12"/>
  <c r="CB42" i="12"/>
  <c r="CC42" i="12"/>
  <c r="CD42" i="12"/>
  <c r="CE42" i="12"/>
  <c r="CF42" i="12"/>
  <c r="CG42" i="12"/>
  <c r="CH42" i="12"/>
  <c r="CI42" i="12"/>
  <c r="CJ42" i="12"/>
  <c r="CK42" i="12"/>
  <c r="CL42" i="12"/>
  <c r="CM42" i="12"/>
  <c r="CN42" i="12"/>
  <c r="CO42" i="12"/>
  <c r="CP42" i="12"/>
  <c r="CQ42" i="12"/>
  <c r="CR42" i="12"/>
  <c r="CS42" i="12"/>
  <c r="CT42" i="12"/>
  <c r="CU42" i="12"/>
  <c r="CV42" i="12"/>
  <c r="CW42" i="12"/>
  <c r="CX42" i="12"/>
  <c r="CY42" i="12"/>
  <c r="CZ42" i="12"/>
  <c r="DA42" i="12"/>
  <c r="DB42" i="12"/>
  <c r="DC42" i="12"/>
  <c r="DD42" i="12"/>
  <c r="DE42" i="12"/>
  <c r="DF42" i="12"/>
  <c r="DG42" i="12"/>
  <c r="DH42" i="12"/>
  <c r="DI42" i="12"/>
  <c r="DJ42" i="12"/>
  <c r="DK42" i="12"/>
  <c r="DL42" i="12"/>
  <c r="DM42" i="12"/>
  <c r="DN42" i="12"/>
  <c r="DO42" i="12"/>
  <c r="DP42" i="12"/>
  <c r="DQ42" i="12"/>
  <c r="DR42" i="12"/>
  <c r="DS42" i="12"/>
  <c r="DT42" i="12"/>
  <c r="DU42" i="12"/>
  <c r="DV42" i="12"/>
  <c r="DV40" i="12" s="1"/>
  <c r="DW42" i="12"/>
  <c r="DX42" i="12"/>
  <c r="DY42" i="12"/>
  <c r="DZ42" i="12"/>
  <c r="EA42" i="12"/>
  <c r="EB42" i="12"/>
  <c r="EC42" i="12"/>
  <c r="ED42" i="12"/>
  <c r="ED40" i="12" s="1"/>
  <c r="EE42" i="12"/>
  <c r="EF42" i="12"/>
  <c r="EF40" i="12" s="1"/>
  <c r="EG42" i="12"/>
  <c r="EH42" i="12"/>
  <c r="EI42" i="12"/>
  <c r="EJ42" i="12"/>
  <c r="EK42" i="12"/>
  <c r="EL42" i="12"/>
  <c r="EM42" i="12"/>
  <c r="BD42" i="12"/>
  <c r="F42" i="12"/>
  <c r="G42" i="12"/>
  <c r="H42" i="12"/>
  <c r="I42" i="12"/>
  <c r="J42" i="12"/>
  <c r="K42" i="12"/>
  <c r="K40" i="12" s="1"/>
  <c r="L42" i="12"/>
  <c r="M42" i="12"/>
  <c r="N42" i="12"/>
  <c r="O42" i="12"/>
  <c r="P42" i="12"/>
  <c r="Q42" i="12"/>
  <c r="R42" i="12"/>
  <c r="S42" i="12"/>
  <c r="S40" i="12" s="1"/>
  <c r="T42" i="12"/>
  <c r="U42" i="12"/>
  <c r="V42" i="12"/>
  <c r="W42" i="12"/>
  <c r="X42" i="12"/>
  <c r="Y42" i="12"/>
  <c r="Z42" i="12"/>
  <c r="AA42" i="12"/>
  <c r="AA40" i="12" s="1"/>
  <c r="AB42" i="12"/>
  <c r="AC42" i="12"/>
  <c r="AC40" i="12" s="1"/>
  <c r="AD42" i="12"/>
  <c r="AE42" i="12"/>
  <c r="AF42" i="12"/>
  <c r="AG42" i="12"/>
  <c r="AH42" i="12"/>
  <c r="AI42" i="12"/>
  <c r="AJ42" i="12"/>
  <c r="AK42" i="12"/>
  <c r="AL42" i="12"/>
  <c r="AM42" i="12"/>
  <c r="AN42" i="12"/>
  <c r="AO42" i="12"/>
  <c r="AP42" i="12"/>
  <c r="AQ42" i="12"/>
  <c r="AQ40" i="12" s="1"/>
  <c r="AR42" i="12"/>
  <c r="AS42" i="12"/>
  <c r="AT42" i="12"/>
  <c r="AU42" i="12"/>
  <c r="AV42" i="12"/>
  <c r="AW42" i="12"/>
  <c r="AX42" i="12"/>
  <c r="AY42" i="12"/>
  <c r="AY40" i="12" s="1"/>
  <c r="AZ42" i="12"/>
  <c r="BA42" i="12"/>
  <c r="BB42" i="12"/>
  <c r="BC42" i="12"/>
  <c r="E42" i="12"/>
  <c r="DI67" i="12"/>
  <c r="DJ67" i="12"/>
  <c r="DK67" i="12"/>
  <c r="DL67" i="12"/>
  <c r="DM67" i="12"/>
  <c r="DN67" i="12"/>
  <c r="DO67" i="12"/>
  <c r="DP67" i="12"/>
  <c r="DQ67" i="12"/>
  <c r="DR67" i="12"/>
  <c r="DS67" i="12"/>
  <c r="DT67" i="12"/>
  <c r="DU67" i="12"/>
  <c r="DV67" i="12"/>
  <c r="DW67" i="12"/>
  <c r="DX67" i="12"/>
  <c r="DY67" i="12"/>
  <c r="DZ67" i="12"/>
  <c r="EA67" i="12"/>
  <c r="EB67" i="12"/>
  <c r="EC67" i="12"/>
  <c r="ED67" i="12"/>
  <c r="EE67" i="12"/>
  <c r="EF67" i="12"/>
  <c r="EG67" i="12"/>
  <c r="EH67" i="12"/>
  <c r="EI67" i="12"/>
  <c r="EJ67" i="12"/>
  <c r="EK67" i="12"/>
  <c r="EL67" i="12"/>
  <c r="EM67" i="12"/>
  <c r="EN67" i="12"/>
  <c r="EO67" i="12"/>
  <c r="EP67" i="12"/>
  <c r="EQ67" i="12"/>
  <c r="ER67" i="12"/>
  <c r="ES67" i="12"/>
  <c r="ET67" i="12"/>
  <c r="EU67" i="12"/>
  <c r="EV67" i="12"/>
  <c r="EW67" i="12"/>
  <c r="EX67" i="12"/>
  <c r="DH67" i="12"/>
  <c r="BR67" i="12"/>
  <c r="BS67" i="12"/>
  <c r="BT67" i="12"/>
  <c r="BU67" i="12"/>
  <c r="BV67" i="12"/>
  <c r="BW67" i="12"/>
  <c r="BX67" i="12"/>
  <c r="BY67" i="12"/>
  <c r="BZ67" i="12"/>
  <c r="CA67" i="12"/>
  <c r="CB67" i="12"/>
  <c r="CC67" i="12"/>
  <c r="CD67" i="12"/>
  <c r="CE67" i="12"/>
  <c r="CF67" i="12"/>
  <c r="CG67" i="12"/>
  <c r="CH67" i="12"/>
  <c r="CI67" i="12"/>
  <c r="CJ67" i="12"/>
  <c r="CK67" i="12"/>
  <c r="CL67" i="12"/>
  <c r="CM67" i="12"/>
  <c r="CN67" i="12"/>
  <c r="CO67" i="12"/>
  <c r="CP67" i="12"/>
  <c r="CQ67" i="12"/>
  <c r="CR67" i="12"/>
  <c r="CS67" i="12"/>
  <c r="CT67" i="12"/>
  <c r="CU67" i="12"/>
  <c r="CV67" i="12"/>
  <c r="CW67" i="12"/>
  <c r="CX67" i="12"/>
  <c r="CY67" i="12"/>
  <c r="CZ67" i="12"/>
  <c r="DA67" i="12"/>
  <c r="DB67" i="12"/>
  <c r="DC67" i="12"/>
  <c r="DD67" i="12"/>
  <c r="DE67" i="12"/>
  <c r="DF67" i="12"/>
  <c r="DG67" i="12"/>
  <c r="BQ67" i="12"/>
  <c r="BD67" i="12"/>
  <c r="BE67" i="12"/>
  <c r="BF67" i="12"/>
  <c r="BG67" i="12"/>
  <c r="BH67" i="12"/>
  <c r="BI67" i="12"/>
  <c r="BJ67" i="12"/>
  <c r="BK67" i="12"/>
  <c r="BL67" i="12"/>
  <c r="BM67" i="12"/>
  <c r="BN67" i="12"/>
  <c r="BO67" i="12"/>
  <c r="BP67" i="12"/>
  <c r="BC67" i="12"/>
  <c r="BB67" i="12"/>
  <c r="F67" i="12"/>
  <c r="G67" i="12"/>
  <c r="H67" i="12"/>
  <c r="I67" i="12"/>
  <c r="J67" i="12"/>
  <c r="K67" i="12"/>
  <c r="L67" i="12"/>
  <c r="M67" i="12"/>
  <c r="N67" i="12"/>
  <c r="O67" i="12"/>
  <c r="P67" i="12"/>
  <c r="Q67" i="12"/>
  <c r="R67" i="12"/>
  <c r="S67" i="12"/>
  <c r="T67" i="12"/>
  <c r="U67" i="12"/>
  <c r="V67" i="12"/>
  <c r="W67" i="12"/>
  <c r="X67" i="12"/>
  <c r="Y67" i="12"/>
  <c r="Z67" i="12"/>
  <c r="AA67" i="12"/>
  <c r="AB67" i="12"/>
  <c r="AC67" i="12"/>
  <c r="AD67" i="12"/>
  <c r="AE67" i="12"/>
  <c r="AF67" i="12"/>
  <c r="AG67" i="12"/>
  <c r="AH67" i="12"/>
  <c r="AI67" i="12"/>
  <c r="AJ67" i="12"/>
  <c r="AK67" i="12"/>
  <c r="AL67" i="12"/>
  <c r="AM67" i="12"/>
  <c r="AN67" i="12"/>
  <c r="AO67" i="12"/>
  <c r="AP67" i="12"/>
  <c r="AQ67" i="12"/>
  <c r="AR67" i="12"/>
  <c r="AS67" i="12"/>
  <c r="AT67" i="12"/>
  <c r="AU67" i="12"/>
  <c r="AV67" i="12"/>
  <c r="AW67" i="12"/>
  <c r="AX67" i="12"/>
  <c r="AY67" i="12"/>
  <c r="AZ67" i="12"/>
  <c r="BA67" i="12"/>
  <c r="E67" i="12"/>
  <c r="EF50" i="12"/>
  <c r="EG50" i="12"/>
  <c r="CK50" i="12"/>
  <c r="CP50" i="12"/>
  <c r="DO50" i="12"/>
  <c r="DV50" i="12"/>
  <c r="BK50" i="12"/>
  <c r="BL50" i="12"/>
  <c r="BN50" i="12"/>
  <c r="BG50" i="12"/>
  <c r="BI50" i="12"/>
  <c r="BF50" i="12"/>
  <c r="H50" i="12"/>
  <c r="J50" i="12"/>
  <c r="R50" i="12"/>
  <c r="X50" i="12"/>
  <c r="AF50" i="12"/>
  <c r="AM50" i="12"/>
  <c r="AN50" i="12"/>
  <c r="AU50" i="12"/>
  <c r="AV50" i="12"/>
  <c r="BC50" i="12"/>
  <c r="M50" i="12"/>
  <c r="U50" i="12"/>
  <c r="AB50" i="12"/>
  <c r="AT50" i="12"/>
  <c r="BH50" i="12"/>
  <c r="CN50" i="12"/>
  <c r="CV50" i="12"/>
  <c r="DD50" i="12"/>
  <c r="EB50" i="12"/>
  <c r="BX48" i="12"/>
  <c r="BY48" i="12"/>
  <c r="BY47" i="12" s="1"/>
  <c r="BZ48" i="12"/>
  <c r="BZ47" i="12" s="1"/>
  <c r="CA48" i="12"/>
  <c r="CA47" i="12" s="1"/>
  <c r="CB48" i="12"/>
  <c r="CB47" i="12" s="1"/>
  <c r="CC48" i="12"/>
  <c r="CC47" i="12" s="1"/>
  <c r="CD48" i="12"/>
  <c r="CD47" i="12"/>
  <c r="CE48" i="12"/>
  <c r="CE47" i="12" s="1"/>
  <c r="CF48" i="12"/>
  <c r="CF47" i="12" s="1"/>
  <c r="CG48" i="12"/>
  <c r="CG47" i="12" s="1"/>
  <c r="CH48" i="12"/>
  <c r="CH47" i="12" s="1"/>
  <c r="CI48" i="12"/>
  <c r="CI47" i="12" s="1"/>
  <c r="CJ48" i="12"/>
  <c r="CJ47" i="12" s="1"/>
  <c r="CK48" i="12"/>
  <c r="CK47" i="12" s="1"/>
  <c r="CL48" i="12"/>
  <c r="CL47" i="12" s="1"/>
  <c r="CM48" i="12"/>
  <c r="CM47" i="12" s="1"/>
  <c r="CN48" i="12"/>
  <c r="CN47" i="12" s="1"/>
  <c r="CO48" i="12"/>
  <c r="CO47" i="12" s="1"/>
  <c r="CP48" i="12"/>
  <c r="CP47" i="12" s="1"/>
  <c r="CQ48" i="12"/>
  <c r="CQ47" i="12" s="1"/>
  <c r="CR48" i="12"/>
  <c r="CR47" i="12" s="1"/>
  <c r="CS48" i="12"/>
  <c r="CS47" i="12" s="1"/>
  <c r="CT48" i="12"/>
  <c r="CT47" i="12" s="1"/>
  <c r="CU48" i="12"/>
  <c r="CU47" i="12" s="1"/>
  <c r="CV48" i="12"/>
  <c r="CV47" i="12" s="1"/>
  <c r="CW48" i="12"/>
  <c r="CW47" i="12" s="1"/>
  <c r="CX48" i="12"/>
  <c r="CX47" i="12" s="1"/>
  <c r="CY48" i="12"/>
  <c r="CY47" i="12" s="1"/>
  <c r="CZ48" i="12"/>
  <c r="DA48" i="12"/>
  <c r="DA47" i="12" s="1"/>
  <c r="DB48" i="12"/>
  <c r="DB47" i="12" s="1"/>
  <c r="DC48" i="12"/>
  <c r="DC47" i="12" s="1"/>
  <c r="DD48" i="12"/>
  <c r="DD47" i="12" s="1"/>
  <c r="DE48" i="12"/>
  <c r="DE47" i="12" s="1"/>
  <c r="DF48" i="12"/>
  <c r="DF47" i="12" s="1"/>
  <c r="DG48" i="12"/>
  <c r="DG47" i="12" s="1"/>
  <c r="DH48" i="12"/>
  <c r="DH47" i="12" s="1"/>
  <c r="DI48" i="12"/>
  <c r="DI47" i="12" s="1"/>
  <c r="DJ48" i="12"/>
  <c r="DJ47" i="12" s="1"/>
  <c r="DK48" i="12"/>
  <c r="DK47" i="12" s="1"/>
  <c r="DL48" i="12"/>
  <c r="DL47" i="12" s="1"/>
  <c r="DM48" i="12"/>
  <c r="DM47" i="12" s="1"/>
  <c r="DN48" i="12"/>
  <c r="DN47" i="12" s="1"/>
  <c r="DO48" i="12"/>
  <c r="DO47" i="12" s="1"/>
  <c r="DP48" i="12"/>
  <c r="DP47" i="12" s="1"/>
  <c r="DQ48" i="12"/>
  <c r="DQ47" i="12" s="1"/>
  <c r="DR48" i="12"/>
  <c r="DR47" i="12" s="1"/>
  <c r="DS48" i="12"/>
  <c r="DS47" i="12" s="1"/>
  <c r="DT48" i="12"/>
  <c r="DT47" i="12" s="1"/>
  <c r="DU48" i="12"/>
  <c r="DU47" i="12" s="1"/>
  <c r="DV48" i="12"/>
  <c r="DV47" i="12" s="1"/>
  <c r="DW48" i="12"/>
  <c r="DW47" i="12" s="1"/>
  <c r="DX48" i="12"/>
  <c r="DX47" i="12" s="1"/>
  <c r="DY48" i="12"/>
  <c r="DY47" i="12" s="1"/>
  <c r="DZ48" i="12"/>
  <c r="DZ47" i="12" s="1"/>
  <c r="EA48" i="12"/>
  <c r="EA47" i="12" s="1"/>
  <c r="EB48" i="12"/>
  <c r="EB47" i="12" s="1"/>
  <c r="EC48" i="12"/>
  <c r="EC47" i="12" s="1"/>
  <c r="ED48" i="12"/>
  <c r="ED47" i="12" s="1"/>
  <c r="EE48" i="12"/>
  <c r="EE47" i="12" s="1"/>
  <c r="EF48" i="12"/>
  <c r="EG48" i="12"/>
  <c r="EG47" i="12" s="1"/>
  <c r="EH48" i="12"/>
  <c r="EH47" i="12" s="1"/>
  <c r="EI48" i="12"/>
  <c r="EI47" i="12" s="1"/>
  <c r="EJ48" i="12"/>
  <c r="EJ47" i="12"/>
  <c r="EK48" i="12"/>
  <c r="EK47" i="12" s="1"/>
  <c r="EL48" i="12"/>
  <c r="EL47" i="12"/>
  <c r="EM48" i="12"/>
  <c r="EM47" i="12" s="1"/>
  <c r="EN48" i="12"/>
  <c r="EO48" i="12"/>
  <c r="EO47" i="12" s="1"/>
  <c r="EP48" i="12"/>
  <c r="EP47" i="12"/>
  <c r="EQ48" i="12"/>
  <c r="EQ47" i="12" s="1"/>
  <c r="ER48" i="12"/>
  <c r="ES48" i="12"/>
  <c r="ES47" i="12" s="1"/>
  <c r="ET48" i="12"/>
  <c r="ET47" i="12" s="1"/>
  <c r="EU48" i="12"/>
  <c r="EU47" i="12" s="1"/>
  <c r="EV48" i="12"/>
  <c r="EV47" i="12" s="1"/>
  <c r="EW48" i="12"/>
  <c r="EW47" i="12" s="1"/>
  <c r="EX48" i="12"/>
  <c r="EX47" i="12" s="1"/>
  <c r="BW48" i="12"/>
  <c r="BW47" i="12" s="1"/>
  <c r="BR48" i="12"/>
  <c r="BS48" i="12"/>
  <c r="BS47" i="12" s="1"/>
  <c r="BT48" i="12"/>
  <c r="BT47" i="12" s="1"/>
  <c r="BU48" i="12"/>
  <c r="BU47" i="12" s="1"/>
  <c r="BV48" i="12"/>
  <c r="BV47" i="12" s="1"/>
  <c r="BQ48" i="12"/>
  <c r="BQ47" i="12" s="1"/>
  <c r="BP48" i="12"/>
  <c r="BP47" i="12" s="1"/>
  <c r="BE48" i="12"/>
  <c r="BF48" i="12"/>
  <c r="BF47" i="12" s="1"/>
  <c r="BG48" i="12"/>
  <c r="BG47" i="12" s="1"/>
  <c r="BH48" i="12"/>
  <c r="BH47" i="12" s="1"/>
  <c r="BI48" i="12"/>
  <c r="BI47" i="12" s="1"/>
  <c r="BJ48" i="12"/>
  <c r="BJ47" i="12" s="1"/>
  <c r="BK48" i="12"/>
  <c r="BK47" i="12" s="1"/>
  <c r="BL48" i="12"/>
  <c r="BL47" i="12" s="1"/>
  <c r="BM48" i="12"/>
  <c r="BM47" i="12" s="1"/>
  <c r="BN48" i="12"/>
  <c r="BN47" i="12" s="1"/>
  <c r="BO48" i="12"/>
  <c r="BO47" i="12" s="1"/>
  <c r="BD48" i="12"/>
  <c r="BD47" i="12" s="1"/>
  <c r="CX45" i="12"/>
  <c r="CX44" i="12" s="1"/>
  <c r="CA45" i="12"/>
  <c r="CA44" i="12" s="1"/>
  <c r="CB45" i="12"/>
  <c r="CB44" i="12" s="1"/>
  <c r="CC45" i="12"/>
  <c r="CC44" i="12" s="1"/>
  <c r="CD45" i="12"/>
  <c r="CD44" i="12" s="1"/>
  <c r="CE45" i="12"/>
  <c r="CF45" i="12"/>
  <c r="CF44" i="12" s="1"/>
  <c r="CG45" i="12"/>
  <c r="CG44" i="12"/>
  <c r="CH45" i="12"/>
  <c r="CH44" i="12" s="1"/>
  <c r="CI45" i="12"/>
  <c r="CI44" i="12" s="1"/>
  <c r="CJ45" i="12"/>
  <c r="CJ44" i="12" s="1"/>
  <c r="CK45" i="12"/>
  <c r="CK44" i="12" s="1"/>
  <c r="CL45" i="12"/>
  <c r="CL44" i="12" s="1"/>
  <c r="CM45" i="12"/>
  <c r="CM44" i="12" s="1"/>
  <c r="CN45" i="12"/>
  <c r="CN44" i="12" s="1"/>
  <c r="CO45" i="12"/>
  <c r="CO44" i="12" s="1"/>
  <c r="CP45" i="12"/>
  <c r="CP44" i="12" s="1"/>
  <c r="CQ45" i="12"/>
  <c r="CQ44" i="12" s="1"/>
  <c r="CR45" i="12"/>
  <c r="CR44" i="12" s="1"/>
  <c r="CS45" i="12"/>
  <c r="CS44" i="12" s="1"/>
  <c r="CT45" i="12"/>
  <c r="CT44" i="12" s="1"/>
  <c r="CU45" i="12"/>
  <c r="CU44" i="12" s="1"/>
  <c r="CV45" i="12"/>
  <c r="CV44" i="12" s="1"/>
  <c r="CW45" i="12"/>
  <c r="CW44" i="12" s="1"/>
  <c r="CE44" i="12"/>
  <c r="CY45" i="12"/>
  <c r="CY44" i="12" s="1"/>
  <c r="CZ45" i="12"/>
  <c r="CZ44" i="12" s="1"/>
  <c r="DA45" i="12"/>
  <c r="DA44" i="12" s="1"/>
  <c r="DB45" i="12"/>
  <c r="DB44" i="12" s="1"/>
  <c r="DC45" i="12"/>
  <c r="DC44" i="12" s="1"/>
  <c r="DD45" i="12"/>
  <c r="DD44" i="12" s="1"/>
  <c r="DE45" i="12"/>
  <c r="DE44" i="12" s="1"/>
  <c r="DF45" i="12"/>
  <c r="DF44" i="12" s="1"/>
  <c r="DG45" i="12"/>
  <c r="DG44" i="12" s="1"/>
  <c r="DH45" i="12"/>
  <c r="DH44" i="12" s="1"/>
  <c r="DI45" i="12"/>
  <c r="DI44" i="12" s="1"/>
  <c r="DJ45" i="12"/>
  <c r="DJ44" i="12" s="1"/>
  <c r="DK45" i="12"/>
  <c r="DK44" i="12" s="1"/>
  <c r="DL45" i="12"/>
  <c r="DL44" i="12" s="1"/>
  <c r="DM45" i="12"/>
  <c r="DM44" i="12" s="1"/>
  <c r="DN45" i="12"/>
  <c r="DN44" i="12" s="1"/>
  <c r="DO45" i="12"/>
  <c r="DO44" i="12" s="1"/>
  <c r="DP45" i="12"/>
  <c r="DP44" i="12" s="1"/>
  <c r="DQ45" i="12"/>
  <c r="DQ44" i="12" s="1"/>
  <c r="DR45" i="12"/>
  <c r="DR44" i="12" s="1"/>
  <c r="DS45" i="12"/>
  <c r="DS44" i="12" s="1"/>
  <c r="DT45" i="12"/>
  <c r="DT44" i="12" s="1"/>
  <c r="DU45" i="12"/>
  <c r="DU44" i="12" s="1"/>
  <c r="DV45" i="12"/>
  <c r="DV44" i="12" s="1"/>
  <c r="DW45" i="12"/>
  <c r="DW44" i="12" s="1"/>
  <c r="DX45" i="12"/>
  <c r="DX44" i="12" s="1"/>
  <c r="DY45" i="12"/>
  <c r="DZ45" i="12"/>
  <c r="DZ44" i="12" s="1"/>
  <c r="EA45" i="12"/>
  <c r="EA44" i="12" s="1"/>
  <c r="EB45" i="12"/>
  <c r="EB44" i="12" s="1"/>
  <c r="EC45" i="12"/>
  <c r="EC44" i="12" s="1"/>
  <c r="ED45" i="12"/>
  <c r="ED44" i="12" s="1"/>
  <c r="EE45" i="12"/>
  <c r="EE44" i="12" s="1"/>
  <c r="EF45" i="12"/>
  <c r="EF44" i="12" s="1"/>
  <c r="EG45" i="12"/>
  <c r="EG44" i="12" s="1"/>
  <c r="EH45" i="12"/>
  <c r="EH44" i="12" s="1"/>
  <c r="EI45" i="12"/>
  <c r="EI44" i="12" s="1"/>
  <c r="EJ45" i="12"/>
  <c r="EJ44" i="12" s="1"/>
  <c r="EK45" i="12"/>
  <c r="EK44" i="12" s="1"/>
  <c r="EL45" i="12"/>
  <c r="EL44" i="12" s="1"/>
  <c r="EM45" i="12"/>
  <c r="EM44" i="12" s="1"/>
  <c r="EN45" i="12"/>
  <c r="EN44" i="12" s="1"/>
  <c r="EO45" i="12"/>
  <c r="EO44" i="12" s="1"/>
  <c r="EP45" i="12"/>
  <c r="EP44" i="12" s="1"/>
  <c r="EQ45" i="12"/>
  <c r="EQ44" i="12" s="1"/>
  <c r="ER45" i="12"/>
  <c r="ER44" i="12" s="1"/>
  <c r="ES45" i="12"/>
  <c r="ES44" i="12" s="1"/>
  <c r="ET45" i="12"/>
  <c r="ET44" i="12"/>
  <c r="EU45" i="12"/>
  <c r="EU44" i="12"/>
  <c r="EV45" i="12"/>
  <c r="EV44" i="12" s="1"/>
  <c r="EW45" i="12"/>
  <c r="EW44" i="12" s="1"/>
  <c r="EX45" i="12"/>
  <c r="BZ45" i="12"/>
  <c r="BZ44" i="12" s="1"/>
  <c r="BK45" i="12"/>
  <c r="BK44" i="12" s="1"/>
  <c r="BL45" i="12"/>
  <c r="BL44" i="12" s="1"/>
  <c r="BM45" i="12"/>
  <c r="BM44" i="12" s="1"/>
  <c r="BN45" i="12"/>
  <c r="BN44" i="12" s="1"/>
  <c r="BO45" i="12"/>
  <c r="BO44" i="12" s="1"/>
  <c r="BP45" i="12"/>
  <c r="BP44" i="12" s="1"/>
  <c r="BQ45" i="12"/>
  <c r="BQ44" i="12" s="1"/>
  <c r="BR45" i="12"/>
  <c r="BR44" i="12" s="1"/>
  <c r="BS45" i="12"/>
  <c r="BS44" i="12" s="1"/>
  <c r="BT45" i="12"/>
  <c r="BT44" i="12" s="1"/>
  <c r="BU45" i="12"/>
  <c r="BU44" i="12" s="1"/>
  <c r="BV45" i="12"/>
  <c r="BV44" i="12" s="1"/>
  <c r="BW45" i="12"/>
  <c r="BW44" i="12" s="1"/>
  <c r="BX45" i="12"/>
  <c r="BX44" i="12" s="1"/>
  <c r="BY45" i="12"/>
  <c r="BY44" i="12" s="1"/>
  <c r="BJ45" i="12"/>
  <c r="BJ44" i="12" s="1"/>
  <c r="BG45" i="12"/>
  <c r="BG44" i="12" s="1"/>
  <c r="BH45" i="12"/>
  <c r="BH44" i="12" s="1"/>
  <c r="BI45" i="12"/>
  <c r="BI44" i="12" s="1"/>
  <c r="BF45" i="12"/>
  <c r="BF44" i="12" s="1"/>
  <c r="BE45" i="12"/>
  <c r="BE44" i="12" s="1"/>
  <c r="BD45" i="12"/>
  <c r="BD44" i="12" s="1"/>
  <c r="BA50" i="12"/>
  <c r="AZ50" i="12"/>
  <c r="AX50" i="12"/>
  <c r="AW50" i="12"/>
  <c r="AS50" i="12"/>
  <c r="AR50" i="12"/>
  <c r="AP50" i="12"/>
  <c r="AK50" i="12"/>
  <c r="AC50" i="12"/>
  <c r="V50" i="12"/>
  <c r="T50" i="12"/>
  <c r="O50" i="12"/>
  <c r="N50" i="12"/>
  <c r="K50" i="12"/>
  <c r="G50" i="12"/>
  <c r="F50" i="12"/>
  <c r="ER47" i="12"/>
  <c r="EN47" i="12"/>
  <c r="EF47" i="12"/>
  <c r="CZ47" i="12"/>
  <c r="BX47" i="12"/>
  <c r="BC48" i="12"/>
  <c r="BC47" i="12" s="1"/>
  <c r="BB48" i="12"/>
  <c r="BB47" i="12"/>
  <c r="BA48" i="12"/>
  <c r="BA47" i="12" s="1"/>
  <c r="AZ48" i="12"/>
  <c r="AZ47" i="12" s="1"/>
  <c r="AY48" i="12"/>
  <c r="AY47" i="12" s="1"/>
  <c r="AX48" i="12"/>
  <c r="AX47" i="12"/>
  <c r="AW48" i="12"/>
  <c r="AW47" i="12" s="1"/>
  <c r="AV48" i="12"/>
  <c r="AV47" i="12" s="1"/>
  <c r="AU48" i="12"/>
  <c r="AU47" i="12" s="1"/>
  <c r="AT48" i="12"/>
  <c r="AT47" i="12" s="1"/>
  <c r="AS48" i="12"/>
  <c r="AS47" i="12" s="1"/>
  <c r="AR48" i="12"/>
  <c r="AR47" i="12" s="1"/>
  <c r="AQ48" i="12"/>
  <c r="AQ47" i="12" s="1"/>
  <c r="AP48" i="12"/>
  <c r="AP47" i="12"/>
  <c r="AO48" i="12"/>
  <c r="AO47" i="12" s="1"/>
  <c r="AN48" i="12"/>
  <c r="AN47" i="12" s="1"/>
  <c r="AM48" i="12"/>
  <c r="AM47" i="12" s="1"/>
  <c r="AL48" i="12"/>
  <c r="AL47" i="12" s="1"/>
  <c r="AK48" i="12"/>
  <c r="AK47" i="12" s="1"/>
  <c r="AJ48" i="12"/>
  <c r="AJ47" i="12" s="1"/>
  <c r="AI48" i="12"/>
  <c r="AI47" i="12" s="1"/>
  <c r="AH48" i="12"/>
  <c r="AH47" i="12" s="1"/>
  <c r="AG48" i="12"/>
  <c r="AG47" i="12" s="1"/>
  <c r="AF48" i="12"/>
  <c r="AF47" i="12" s="1"/>
  <c r="AE48" i="12"/>
  <c r="AE47" i="12" s="1"/>
  <c r="AD48" i="12"/>
  <c r="AD47" i="12" s="1"/>
  <c r="AC48" i="12"/>
  <c r="AC47" i="12" s="1"/>
  <c r="AB48" i="12"/>
  <c r="AB47" i="12" s="1"/>
  <c r="AA48" i="12"/>
  <c r="AA47" i="12" s="1"/>
  <c r="Z48" i="12"/>
  <c r="Z47" i="12" s="1"/>
  <c r="Y48" i="12"/>
  <c r="Y47" i="12" s="1"/>
  <c r="X48" i="12"/>
  <c r="X47" i="12" s="1"/>
  <c r="W48" i="12"/>
  <c r="W47" i="12" s="1"/>
  <c r="V48" i="12"/>
  <c r="V47" i="12" s="1"/>
  <c r="U48" i="12"/>
  <c r="U47" i="12" s="1"/>
  <c r="T48" i="12"/>
  <c r="T47" i="12" s="1"/>
  <c r="S48" i="12"/>
  <c r="S47" i="12" s="1"/>
  <c r="R48" i="12"/>
  <c r="R47" i="12" s="1"/>
  <c r="Q48" i="12"/>
  <c r="Q47" i="12" s="1"/>
  <c r="P48" i="12"/>
  <c r="P47" i="12" s="1"/>
  <c r="O48" i="12"/>
  <c r="O47" i="12" s="1"/>
  <c r="N48" i="12"/>
  <c r="N47" i="12" s="1"/>
  <c r="M48" i="12"/>
  <c r="M47" i="12" s="1"/>
  <c r="L48" i="12"/>
  <c r="L47" i="12" s="1"/>
  <c r="K48" i="12"/>
  <c r="K47" i="12" s="1"/>
  <c r="J48" i="12"/>
  <c r="J47" i="12"/>
  <c r="I48" i="12"/>
  <c r="I47" i="12" s="1"/>
  <c r="H48" i="12"/>
  <c r="H47" i="12"/>
  <c r="G48" i="12"/>
  <c r="G47" i="12" s="1"/>
  <c r="F48" i="12"/>
  <c r="F47" i="12" s="1"/>
  <c r="E48" i="12"/>
  <c r="E47" i="12" s="1"/>
  <c r="BR47" i="12"/>
  <c r="BE47" i="12"/>
  <c r="BC45" i="12"/>
  <c r="BC44" i="12" s="1"/>
  <c r="BB45" i="12"/>
  <c r="BB44" i="12" s="1"/>
  <c r="BA45" i="12"/>
  <c r="BA44" i="12" s="1"/>
  <c r="AZ45" i="12"/>
  <c r="AZ44" i="12" s="1"/>
  <c r="AY45" i="12"/>
  <c r="AY44" i="12" s="1"/>
  <c r="AX45" i="12"/>
  <c r="AX44" i="12" s="1"/>
  <c r="AW45" i="12"/>
  <c r="AW44" i="12" s="1"/>
  <c r="AV45" i="12"/>
  <c r="AV44" i="12"/>
  <c r="AU45" i="12"/>
  <c r="AU44" i="12" s="1"/>
  <c r="AT45" i="12"/>
  <c r="AT44" i="12" s="1"/>
  <c r="AS45" i="12"/>
  <c r="AS44" i="12"/>
  <c r="AR45" i="12"/>
  <c r="AR44" i="12" s="1"/>
  <c r="AQ45" i="12"/>
  <c r="AQ44" i="12" s="1"/>
  <c r="AP45" i="12"/>
  <c r="AP44" i="12" s="1"/>
  <c r="AO45" i="12"/>
  <c r="AO44" i="12" s="1"/>
  <c r="AN45" i="12"/>
  <c r="AN44" i="12" s="1"/>
  <c r="AM45" i="12"/>
  <c r="AM44" i="12" s="1"/>
  <c r="AL45" i="12"/>
  <c r="AL44" i="12" s="1"/>
  <c r="AK45" i="12"/>
  <c r="AK44" i="12" s="1"/>
  <c r="AJ45" i="12"/>
  <c r="AJ44" i="12" s="1"/>
  <c r="AI45" i="12"/>
  <c r="AI44" i="12" s="1"/>
  <c r="AH45" i="12"/>
  <c r="AH44" i="12" s="1"/>
  <c r="AG45" i="12"/>
  <c r="AG44" i="12" s="1"/>
  <c r="AF45" i="12"/>
  <c r="AF44" i="12" s="1"/>
  <c r="AE45" i="12"/>
  <c r="AE44" i="12"/>
  <c r="AD45" i="12"/>
  <c r="AD44" i="12" s="1"/>
  <c r="AC45" i="12"/>
  <c r="AC44" i="12"/>
  <c r="AB45" i="12"/>
  <c r="AB44" i="12" s="1"/>
  <c r="AA45" i="12"/>
  <c r="AA44" i="12" s="1"/>
  <c r="Z45" i="12"/>
  <c r="Z44" i="12" s="1"/>
  <c r="Y45" i="12"/>
  <c r="Y44" i="12" s="1"/>
  <c r="X45" i="12"/>
  <c r="X44" i="12" s="1"/>
  <c r="W45" i="12"/>
  <c r="W44" i="12" s="1"/>
  <c r="V45" i="12"/>
  <c r="V44" i="12" s="1"/>
  <c r="U45" i="12"/>
  <c r="U44" i="12" s="1"/>
  <c r="T45" i="12"/>
  <c r="T44" i="12" s="1"/>
  <c r="S45" i="12"/>
  <c r="S44" i="12" s="1"/>
  <c r="R45" i="12"/>
  <c r="R44" i="12" s="1"/>
  <c r="Q45" i="12"/>
  <c r="Q44" i="12" s="1"/>
  <c r="P45" i="12"/>
  <c r="P44" i="12"/>
  <c r="O45" i="12"/>
  <c r="O44" i="12" s="1"/>
  <c r="N45" i="12"/>
  <c r="N44" i="12" s="1"/>
  <c r="M45" i="12"/>
  <c r="M44" i="12"/>
  <c r="L45" i="12"/>
  <c r="L44" i="12" s="1"/>
  <c r="K45" i="12"/>
  <c r="K44" i="12" s="1"/>
  <c r="J45" i="12"/>
  <c r="J44" i="12" s="1"/>
  <c r="I45" i="12"/>
  <c r="I44" i="12" s="1"/>
  <c r="H45" i="12"/>
  <c r="H44" i="12" s="1"/>
  <c r="G45" i="12"/>
  <c r="G44" i="12" s="1"/>
  <c r="F45" i="12"/>
  <c r="F44" i="12" s="1"/>
  <c r="E45" i="12"/>
  <c r="E44" i="12" s="1"/>
  <c r="EX44" i="12"/>
  <c r="DY44" i="12"/>
  <c r="BP41" i="12"/>
  <c r="BQ41" i="12"/>
  <c r="BR41" i="12"/>
  <c r="BS41" i="12"/>
  <c r="BS40" i="12" s="1"/>
  <c r="BT41" i="12"/>
  <c r="BU41" i="12"/>
  <c r="BV41" i="12"/>
  <c r="BV40" i="12" s="1"/>
  <c r="BW41" i="12"/>
  <c r="BX41" i="12"/>
  <c r="BY41" i="12"/>
  <c r="BY40" i="12"/>
  <c r="BZ41" i="12"/>
  <c r="CA41" i="12"/>
  <c r="CB41" i="12"/>
  <c r="CB40" i="12" s="1"/>
  <c r="CC41" i="12"/>
  <c r="CD41" i="12"/>
  <c r="CD40" i="12" s="1"/>
  <c r="CE41" i="12"/>
  <c r="CF41" i="12"/>
  <c r="CG41" i="12"/>
  <c r="CG40" i="12" s="1"/>
  <c r="CH41" i="12"/>
  <c r="CI41" i="12"/>
  <c r="CJ41" i="12"/>
  <c r="CK41" i="12"/>
  <c r="CL41" i="12"/>
  <c r="CM41" i="12"/>
  <c r="CN41" i="12"/>
  <c r="CN40" i="12" s="1"/>
  <c r="CO41" i="12"/>
  <c r="CO40" i="12" s="1"/>
  <c r="CP41" i="12"/>
  <c r="CQ41" i="12"/>
  <c r="CR41" i="12"/>
  <c r="CS41" i="12"/>
  <c r="CS40" i="12" s="1"/>
  <c r="CT41" i="12"/>
  <c r="CT40" i="12" s="1"/>
  <c r="CU41" i="12"/>
  <c r="CV41" i="12"/>
  <c r="CW41" i="12"/>
  <c r="CW40" i="12" s="1"/>
  <c r="CX41" i="12"/>
  <c r="CY41" i="12"/>
  <c r="CZ41" i="12"/>
  <c r="CZ40" i="12" s="1"/>
  <c r="DA41" i="12"/>
  <c r="DB41" i="12"/>
  <c r="DB40" i="12" s="1"/>
  <c r="DC41" i="12"/>
  <c r="DD41" i="12"/>
  <c r="DE41" i="12"/>
  <c r="DE40" i="12"/>
  <c r="DF41" i="12"/>
  <c r="DG41" i="12"/>
  <c r="DG40" i="12" s="1"/>
  <c r="DH41" i="12"/>
  <c r="DI41" i="12"/>
  <c r="DJ41" i="12"/>
  <c r="DK41" i="12"/>
  <c r="DL41" i="12"/>
  <c r="DL40" i="12" s="1"/>
  <c r="DM41" i="12"/>
  <c r="DM40" i="12" s="1"/>
  <c r="DN41" i="12"/>
  <c r="DO41" i="12"/>
  <c r="DP41" i="12"/>
  <c r="DQ41" i="12"/>
  <c r="DR41" i="12"/>
  <c r="DS41" i="12"/>
  <c r="DT41" i="12"/>
  <c r="DT40" i="12" s="1"/>
  <c r="DU41" i="12"/>
  <c r="DU40" i="12" s="1"/>
  <c r="DV41" i="12"/>
  <c r="DW41" i="12"/>
  <c r="DX41" i="12"/>
  <c r="DX40" i="12" s="1"/>
  <c r="DY41" i="12"/>
  <c r="DZ41" i="12"/>
  <c r="DZ40" i="12" s="1"/>
  <c r="EA41" i="12"/>
  <c r="EA40" i="12" s="1"/>
  <c r="EB41" i="12"/>
  <c r="EB40" i="12" s="1"/>
  <c r="EC41" i="12"/>
  <c r="ED41" i="12"/>
  <c r="EE41" i="12"/>
  <c r="EF41" i="12"/>
  <c r="EG41" i="12"/>
  <c r="EH41" i="12"/>
  <c r="EI41" i="12"/>
  <c r="EJ41" i="12"/>
  <c r="EJ40" i="12" s="1"/>
  <c r="EK41" i="12"/>
  <c r="EL41" i="12"/>
  <c r="EM41" i="12"/>
  <c r="EN41" i="12"/>
  <c r="EO41" i="12"/>
  <c r="EP41" i="12"/>
  <c r="EP40" i="12"/>
  <c r="EQ41" i="12"/>
  <c r="ER41" i="12"/>
  <c r="ES41" i="12"/>
  <c r="ES40" i="12" s="1"/>
  <c r="ET41" i="12"/>
  <c r="EU41" i="12"/>
  <c r="EV41" i="12"/>
  <c r="EW41" i="12"/>
  <c r="EX41" i="12"/>
  <c r="EX40" i="12" s="1"/>
  <c r="BO41" i="12"/>
  <c r="BO40" i="12" s="1"/>
  <c r="BE41" i="12"/>
  <c r="BE40" i="12"/>
  <c r="BF41" i="12"/>
  <c r="BF40" i="12" s="1"/>
  <c r="BG41" i="12"/>
  <c r="BH41" i="12"/>
  <c r="BH40" i="12" s="1"/>
  <c r="BI41" i="12"/>
  <c r="BJ41" i="12"/>
  <c r="BJ40" i="12" s="1"/>
  <c r="BK41" i="12"/>
  <c r="BK40" i="12" s="1"/>
  <c r="BL41" i="12"/>
  <c r="BM41" i="12"/>
  <c r="BM40" i="12" s="1"/>
  <c r="BN41" i="12"/>
  <c r="BN40" i="12" s="1"/>
  <c r="BD41" i="12"/>
  <c r="F41" i="12"/>
  <c r="G41" i="12"/>
  <c r="G40" i="12" s="1"/>
  <c r="H41" i="12"/>
  <c r="I41" i="12"/>
  <c r="J41" i="12"/>
  <c r="J40" i="12" s="1"/>
  <c r="K41" i="12"/>
  <c r="L41" i="12"/>
  <c r="M41" i="12"/>
  <c r="N41" i="12"/>
  <c r="N40" i="12" s="1"/>
  <c r="O41" i="12"/>
  <c r="O40" i="12" s="1"/>
  <c r="P41" i="12"/>
  <c r="Q41" i="12"/>
  <c r="Q40" i="12" s="1"/>
  <c r="R41" i="12"/>
  <c r="S41" i="12"/>
  <c r="T41" i="12"/>
  <c r="U41" i="12"/>
  <c r="V41" i="12"/>
  <c r="V40" i="12" s="1"/>
  <c r="W41" i="12"/>
  <c r="W40" i="12" s="1"/>
  <c r="X41" i="12"/>
  <c r="Y41" i="12"/>
  <c r="Y40" i="12" s="1"/>
  <c r="Z41" i="12"/>
  <c r="AA41" i="12"/>
  <c r="AB41" i="12"/>
  <c r="AC41" i="12"/>
  <c r="AD41" i="12"/>
  <c r="AD40" i="12" s="1"/>
  <c r="AE41" i="12"/>
  <c r="AE40" i="12" s="1"/>
  <c r="AF41" i="12"/>
  <c r="AG41" i="12"/>
  <c r="AG40" i="12" s="1"/>
  <c r="AH41" i="12"/>
  <c r="AH40" i="12" s="1"/>
  <c r="AI41" i="12"/>
  <c r="AJ41" i="12"/>
  <c r="AJ40" i="12" s="1"/>
  <c r="AK41" i="12"/>
  <c r="AK40" i="12" s="1"/>
  <c r="AL41" i="12"/>
  <c r="AM41" i="12"/>
  <c r="AM40" i="12" s="1"/>
  <c r="AN41" i="12"/>
  <c r="AO41" i="12"/>
  <c r="AP41" i="12"/>
  <c r="AQ41" i="12"/>
  <c r="AR41" i="12"/>
  <c r="AS41" i="12"/>
  <c r="AS40" i="12" s="1"/>
  <c r="AT41" i="12"/>
  <c r="AT40" i="12" s="1"/>
  <c r="AU41" i="12"/>
  <c r="AU40" i="12" s="1"/>
  <c r="AV41" i="12"/>
  <c r="AW41" i="12"/>
  <c r="AW40" i="12" s="1"/>
  <c r="AX41" i="12"/>
  <c r="AY41" i="12"/>
  <c r="AZ41" i="12"/>
  <c r="AZ40" i="12" s="1"/>
  <c r="BA41" i="12"/>
  <c r="BA40" i="12" s="1"/>
  <c r="BB41" i="12"/>
  <c r="BB40" i="12" s="1"/>
  <c r="BC41" i="12"/>
  <c r="BC40" i="12" s="1"/>
  <c r="E41" i="12"/>
  <c r="BE59" i="12"/>
  <c r="BE58" i="12" s="1"/>
  <c r="BF59" i="12"/>
  <c r="BF58" i="12" s="1"/>
  <c r="BG59" i="12"/>
  <c r="BG58" i="12"/>
  <c r="BH59" i="12"/>
  <c r="BH58" i="12" s="1"/>
  <c r="BI59" i="12"/>
  <c r="BI58" i="12" s="1"/>
  <c r="BJ59" i="12"/>
  <c r="BJ58" i="12" s="1"/>
  <c r="BK59" i="12"/>
  <c r="BK58" i="12" s="1"/>
  <c r="BL59" i="12"/>
  <c r="BL58" i="12" s="1"/>
  <c r="BM59" i="12"/>
  <c r="BM58" i="12" s="1"/>
  <c r="BN59" i="12"/>
  <c r="BN58" i="12" s="1"/>
  <c r="BE62" i="12"/>
  <c r="BE61" i="12" s="1"/>
  <c r="BF62" i="12"/>
  <c r="BF61" i="12" s="1"/>
  <c r="BG62" i="12"/>
  <c r="BG61" i="12" s="1"/>
  <c r="BH62" i="12"/>
  <c r="BH61" i="12" s="1"/>
  <c r="BI62" i="12"/>
  <c r="BI61" i="12" s="1"/>
  <c r="BJ62" i="12"/>
  <c r="BJ61" i="12" s="1"/>
  <c r="BK62" i="12"/>
  <c r="BK61" i="12"/>
  <c r="BL62" i="12"/>
  <c r="BL61" i="12" s="1"/>
  <c r="BM62" i="12"/>
  <c r="BM61" i="12"/>
  <c r="BN62" i="12"/>
  <c r="BN61" i="12" s="1"/>
  <c r="BE65" i="12"/>
  <c r="BE64" i="12" s="1"/>
  <c r="BF65" i="12"/>
  <c r="BF64" i="12" s="1"/>
  <c r="BG65" i="12"/>
  <c r="BG64" i="12" s="1"/>
  <c r="BH65" i="12"/>
  <c r="BH64" i="12" s="1"/>
  <c r="BI65" i="12"/>
  <c r="BI64" i="12" s="1"/>
  <c r="BJ65" i="12"/>
  <c r="BJ64" i="12" s="1"/>
  <c r="BK65" i="12"/>
  <c r="BK64" i="12" s="1"/>
  <c r="BL65" i="12"/>
  <c r="BL64" i="12" s="1"/>
  <c r="BM65" i="12"/>
  <c r="BM64" i="12" s="1"/>
  <c r="BN65" i="12"/>
  <c r="BN64" i="12" s="1"/>
  <c r="BD65" i="12"/>
  <c r="BD64" i="12" s="1"/>
  <c r="BD62" i="12"/>
  <c r="BD61" i="12"/>
  <c r="BD59" i="12"/>
  <c r="BD58" i="12" s="1"/>
  <c r="EX65" i="12"/>
  <c r="EX64" i="12" s="1"/>
  <c r="EW65" i="12"/>
  <c r="EW64" i="12"/>
  <c r="EV65" i="12"/>
  <c r="EV64" i="12" s="1"/>
  <c r="EU65" i="12"/>
  <c r="EU64" i="12" s="1"/>
  <c r="ET65" i="12"/>
  <c r="ET64" i="12" s="1"/>
  <c r="ES65" i="12"/>
  <c r="ES64" i="12" s="1"/>
  <c r="ER65" i="12"/>
  <c r="ER64" i="12" s="1"/>
  <c r="EQ65" i="12"/>
  <c r="EQ64" i="12" s="1"/>
  <c r="EP65" i="12"/>
  <c r="EP64" i="12" s="1"/>
  <c r="EO65" i="12"/>
  <c r="EO64" i="12" s="1"/>
  <c r="EN65" i="12"/>
  <c r="EN64" i="12" s="1"/>
  <c r="EM65" i="12"/>
  <c r="EM64" i="12" s="1"/>
  <c r="EL65" i="12"/>
  <c r="EL64" i="12" s="1"/>
  <c r="EK65" i="12"/>
  <c r="EK64" i="12" s="1"/>
  <c r="EJ65" i="12"/>
  <c r="EJ64" i="12" s="1"/>
  <c r="EI65" i="12"/>
  <c r="EI64" i="12"/>
  <c r="EH65" i="12"/>
  <c r="EH64" i="12" s="1"/>
  <c r="EG65" i="12"/>
  <c r="EG64" i="12"/>
  <c r="EF65" i="12"/>
  <c r="EF64" i="12" s="1"/>
  <c r="EE65" i="12"/>
  <c r="EE64" i="12" s="1"/>
  <c r="ED65" i="12"/>
  <c r="ED64" i="12" s="1"/>
  <c r="EC65" i="12"/>
  <c r="EC64" i="12" s="1"/>
  <c r="EB65" i="12"/>
  <c r="EB64" i="12" s="1"/>
  <c r="EA65" i="12"/>
  <c r="EA64" i="12" s="1"/>
  <c r="DZ65" i="12"/>
  <c r="DZ64" i="12" s="1"/>
  <c r="DY65" i="12"/>
  <c r="DY64" i="12" s="1"/>
  <c r="DX65" i="12"/>
  <c r="DX64" i="12" s="1"/>
  <c r="DW65" i="12"/>
  <c r="DW64" i="12" s="1"/>
  <c r="DV65" i="12"/>
  <c r="DV64" i="12" s="1"/>
  <c r="DU65" i="12"/>
  <c r="DU64" i="12" s="1"/>
  <c r="DT65" i="12"/>
  <c r="DT64" i="12"/>
  <c r="DS65" i="12"/>
  <c r="DS64" i="12" s="1"/>
  <c r="DR65" i="12"/>
  <c r="DR64" i="12" s="1"/>
  <c r="DQ65" i="12"/>
  <c r="DQ64" i="12"/>
  <c r="DP65" i="12"/>
  <c r="DP64" i="12" s="1"/>
  <c r="DO65" i="12"/>
  <c r="DO64" i="12" s="1"/>
  <c r="DN65" i="12"/>
  <c r="DN64" i="12" s="1"/>
  <c r="DM65" i="12"/>
  <c r="DM64" i="12" s="1"/>
  <c r="DL65" i="12"/>
  <c r="DL64" i="12" s="1"/>
  <c r="DK65" i="12"/>
  <c r="DK64" i="12" s="1"/>
  <c r="DJ65" i="12"/>
  <c r="DJ64" i="12" s="1"/>
  <c r="DI65" i="12"/>
  <c r="DI64" i="12" s="1"/>
  <c r="DH65" i="12"/>
  <c r="DH64" i="12" s="1"/>
  <c r="DG65" i="12"/>
  <c r="DG64" i="12" s="1"/>
  <c r="DF65" i="12"/>
  <c r="DF64" i="12" s="1"/>
  <c r="DE65" i="12"/>
  <c r="DE64" i="12" s="1"/>
  <c r="DD65" i="12"/>
  <c r="DD64" i="12" s="1"/>
  <c r="DC65" i="12"/>
  <c r="DC64" i="12"/>
  <c r="DB65" i="12"/>
  <c r="DB64" i="12" s="1"/>
  <c r="DA65" i="12"/>
  <c r="DA64" i="12" s="1"/>
  <c r="CZ65" i="12"/>
  <c r="CZ64" i="12" s="1"/>
  <c r="CY65" i="12"/>
  <c r="CY64" i="12" s="1"/>
  <c r="CX65" i="12"/>
  <c r="CX64" i="12" s="1"/>
  <c r="CW65" i="12"/>
  <c r="CW64" i="12"/>
  <c r="CV65" i="12"/>
  <c r="CV64" i="12" s="1"/>
  <c r="CU65" i="12"/>
  <c r="CU64" i="12" s="1"/>
  <c r="CT65" i="12"/>
  <c r="CT64" i="12" s="1"/>
  <c r="CS65" i="12"/>
  <c r="CS64" i="12" s="1"/>
  <c r="CR65" i="12"/>
  <c r="CR64" i="12" s="1"/>
  <c r="CQ65" i="12"/>
  <c r="CQ64" i="12" s="1"/>
  <c r="CP65" i="12"/>
  <c r="CP64" i="12" s="1"/>
  <c r="CO65" i="12"/>
  <c r="CO64" i="12" s="1"/>
  <c r="CN65" i="12"/>
  <c r="CN64" i="12" s="1"/>
  <c r="CM65" i="12"/>
  <c r="CM64" i="12" s="1"/>
  <c r="CL65" i="12"/>
  <c r="CL64" i="12" s="1"/>
  <c r="CK65" i="12"/>
  <c r="CK64" i="12"/>
  <c r="CJ65" i="12"/>
  <c r="CJ64" i="12" s="1"/>
  <c r="CI65" i="12"/>
  <c r="CI64" i="12" s="1"/>
  <c r="CH65" i="12"/>
  <c r="CH64" i="12" s="1"/>
  <c r="CG65" i="12"/>
  <c r="CG64" i="12" s="1"/>
  <c r="CF65" i="12"/>
  <c r="CF64" i="12" s="1"/>
  <c r="CE65" i="12"/>
  <c r="CE64" i="12" s="1"/>
  <c r="CD65" i="12"/>
  <c r="CD64" i="12" s="1"/>
  <c r="CC65" i="12"/>
  <c r="CC64" i="12"/>
  <c r="CB65" i="12"/>
  <c r="CB64" i="12" s="1"/>
  <c r="CA65" i="12"/>
  <c r="CA64" i="12" s="1"/>
  <c r="BZ65" i="12"/>
  <c r="BZ64" i="12" s="1"/>
  <c r="BY65" i="12"/>
  <c r="BY64" i="12" s="1"/>
  <c r="BX65" i="12"/>
  <c r="BX64" i="12" s="1"/>
  <c r="BW65" i="12"/>
  <c r="BW64" i="12"/>
  <c r="BV65" i="12"/>
  <c r="BV64" i="12" s="1"/>
  <c r="BU65" i="12"/>
  <c r="BU64" i="12" s="1"/>
  <c r="BT65" i="12"/>
  <c r="BT64" i="12" s="1"/>
  <c r="BS65" i="12"/>
  <c r="BS64" i="12" s="1"/>
  <c r="BR65" i="12"/>
  <c r="BR64" i="12" s="1"/>
  <c r="BQ65" i="12"/>
  <c r="BQ64" i="12"/>
  <c r="BP65" i="12"/>
  <c r="BP64" i="12" s="1"/>
  <c r="BO65" i="12"/>
  <c r="BO64" i="12"/>
  <c r="BC65" i="12"/>
  <c r="BC64" i="12" s="1"/>
  <c r="BB65" i="12"/>
  <c r="BB64" i="12" s="1"/>
  <c r="BA65" i="12"/>
  <c r="BA64" i="12" s="1"/>
  <c r="AZ65" i="12"/>
  <c r="AZ64" i="12" s="1"/>
  <c r="AY65" i="12"/>
  <c r="AY64" i="12" s="1"/>
  <c r="AX65" i="12"/>
  <c r="AX64" i="12" s="1"/>
  <c r="AW65" i="12"/>
  <c r="AW64" i="12" s="1"/>
  <c r="AV65" i="12"/>
  <c r="AV64" i="12" s="1"/>
  <c r="AU65" i="12"/>
  <c r="AU64" i="12" s="1"/>
  <c r="AT65" i="12"/>
  <c r="AT64" i="12"/>
  <c r="AS65" i="12"/>
  <c r="AS64" i="12" s="1"/>
  <c r="AR65" i="12"/>
  <c r="AR64" i="12"/>
  <c r="AQ65" i="12"/>
  <c r="AQ64" i="12" s="1"/>
  <c r="AP65" i="12"/>
  <c r="AP64" i="12" s="1"/>
  <c r="AO65" i="12"/>
  <c r="AO64" i="12" s="1"/>
  <c r="AN65" i="12"/>
  <c r="AN64" i="12" s="1"/>
  <c r="AM65" i="12"/>
  <c r="AM64" i="12" s="1"/>
  <c r="AL65" i="12"/>
  <c r="AL64" i="12" s="1"/>
  <c r="AK65" i="12"/>
  <c r="AK64" i="12" s="1"/>
  <c r="AJ65" i="12"/>
  <c r="AJ64" i="12" s="1"/>
  <c r="AI65" i="12"/>
  <c r="AI64" i="12" s="1"/>
  <c r="AH65" i="12"/>
  <c r="AH64" i="12" s="1"/>
  <c r="AG65" i="12"/>
  <c r="AG64" i="12" s="1"/>
  <c r="AF65" i="12"/>
  <c r="AF64" i="12" s="1"/>
  <c r="AE65" i="12"/>
  <c r="AE64" i="12" s="1"/>
  <c r="AD65" i="12"/>
  <c r="AD64" i="12" s="1"/>
  <c r="AC65" i="12"/>
  <c r="AC64" i="12" s="1"/>
  <c r="AB65" i="12"/>
  <c r="AB64" i="12"/>
  <c r="AA65" i="12"/>
  <c r="AA64" i="12" s="1"/>
  <c r="Z65" i="12"/>
  <c r="Z64" i="12" s="1"/>
  <c r="Y65" i="12"/>
  <c r="Y64" i="12" s="1"/>
  <c r="X65" i="12"/>
  <c r="X64" i="12" s="1"/>
  <c r="W65" i="12"/>
  <c r="W64" i="12"/>
  <c r="V65" i="12"/>
  <c r="V64" i="12" s="1"/>
  <c r="U65" i="12"/>
  <c r="U64" i="12" s="1"/>
  <c r="T65" i="12"/>
  <c r="T64" i="12" s="1"/>
  <c r="S65" i="12"/>
  <c r="S64" i="12" s="1"/>
  <c r="R65" i="12"/>
  <c r="R64" i="12" s="1"/>
  <c r="Q65" i="12"/>
  <c r="Q64" i="12" s="1"/>
  <c r="P65" i="12"/>
  <c r="P64" i="12" s="1"/>
  <c r="O65" i="12"/>
  <c r="O64" i="12"/>
  <c r="N65" i="12"/>
  <c r="N64" i="12"/>
  <c r="M65" i="12"/>
  <c r="M64" i="12" s="1"/>
  <c r="L65" i="12"/>
  <c r="L64" i="12" s="1"/>
  <c r="K65" i="12"/>
  <c r="K64" i="12" s="1"/>
  <c r="J65" i="12"/>
  <c r="J64" i="12"/>
  <c r="I65" i="12"/>
  <c r="I64" i="12" s="1"/>
  <c r="H65" i="12"/>
  <c r="H64" i="12" s="1"/>
  <c r="G65" i="12"/>
  <c r="G64" i="12" s="1"/>
  <c r="F65" i="12"/>
  <c r="F64" i="12" s="1"/>
  <c r="E65" i="12"/>
  <c r="E64" i="12" s="1"/>
  <c r="EX62" i="12"/>
  <c r="EX61" i="12" s="1"/>
  <c r="EW62" i="12"/>
  <c r="EW61" i="12" s="1"/>
  <c r="EV62" i="12"/>
  <c r="EV61" i="12" s="1"/>
  <c r="EU62" i="12"/>
  <c r="EU61" i="12" s="1"/>
  <c r="ET62" i="12"/>
  <c r="ET61" i="12" s="1"/>
  <c r="ES62" i="12"/>
  <c r="ES61" i="12" s="1"/>
  <c r="ER62" i="12"/>
  <c r="ER61" i="12" s="1"/>
  <c r="EQ62" i="12"/>
  <c r="EQ61" i="12" s="1"/>
  <c r="EP62" i="12"/>
  <c r="EP61" i="12"/>
  <c r="EO62" i="12"/>
  <c r="EO61" i="12" s="1"/>
  <c r="EN62" i="12"/>
  <c r="EN61" i="12" s="1"/>
  <c r="EM62" i="12"/>
  <c r="EM61" i="12" s="1"/>
  <c r="EL62" i="12"/>
  <c r="EL61" i="12"/>
  <c r="EK62" i="12"/>
  <c r="EK61" i="12"/>
  <c r="EJ62" i="12"/>
  <c r="EJ61" i="12" s="1"/>
  <c r="EI62" i="12"/>
  <c r="EI61" i="12" s="1"/>
  <c r="EH62" i="12"/>
  <c r="EH61" i="12" s="1"/>
  <c r="EG62" i="12"/>
  <c r="EG61" i="12"/>
  <c r="EF62" i="12"/>
  <c r="EF61" i="12" s="1"/>
  <c r="EE62" i="12"/>
  <c r="EE61" i="12" s="1"/>
  <c r="ED62" i="12"/>
  <c r="ED61" i="12" s="1"/>
  <c r="EC62" i="12"/>
  <c r="EC61" i="12" s="1"/>
  <c r="EB62" i="12"/>
  <c r="EB61" i="12"/>
  <c r="EA62" i="12"/>
  <c r="EA61" i="12" s="1"/>
  <c r="DZ62" i="12"/>
  <c r="DZ61" i="12" s="1"/>
  <c r="DY62" i="12"/>
  <c r="DY61" i="12" s="1"/>
  <c r="DX62" i="12"/>
  <c r="DX61" i="12" s="1"/>
  <c r="DW62" i="12"/>
  <c r="DW61" i="12" s="1"/>
  <c r="DV62" i="12"/>
  <c r="DV61" i="12" s="1"/>
  <c r="DU62" i="12"/>
  <c r="DU61" i="12" s="1"/>
  <c r="DT62" i="12"/>
  <c r="DT61" i="12" s="1"/>
  <c r="DS62" i="12"/>
  <c r="DS61" i="12" s="1"/>
  <c r="DR62" i="12"/>
  <c r="DR61" i="12" s="1"/>
  <c r="DQ62" i="12"/>
  <c r="DQ61" i="12" s="1"/>
  <c r="DP62" i="12"/>
  <c r="DP61" i="12" s="1"/>
  <c r="DO62" i="12"/>
  <c r="DO61" i="12" s="1"/>
  <c r="DN62" i="12"/>
  <c r="DN61" i="12" s="1"/>
  <c r="DM62" i="12"/>
  <c r="DM61" i="12" s="1"/>
  <c r="DL62" i="12"/>
  <c r="DL61" i="12" s="1"/>
  <c r="DK62" i="12"/>
  <c r="DK61" i="12" s="1"/>
  <c r="DJ62" i="12"/>
  <c r="DJ61" i="12"/>
  <c r="DI62" i="12"/>
  <c r="DI61" i="12" s="1"/>
  <c r="DH62" i="12"/>
  <c r="DH61" i="12" s="1"/>
  <c r="DG62" i="12"/>
  <c r="DG61" i="12" s="1"/>
  <c r="DF62" i="12"/>
  <c r="DF61" i="12" s="1"/>
  <c r="DE62" i="12"/>
  <c r="DE61" i="12"/>
  <c r="DD62" i="12"/>
  <c r="DD61" i="12" s="1"/>
  <c r="DC62" i="12"/>
  <c r="DC61" i="12" s="1"/>
  <c r="DB62" i="12"/>
  <c r="DB61" i="12" s="1"/>
  <c r="DA62" i="12"/>
  <c r="DA61" i="12" s="1"/>
  <c r="CZ62" i="12"/>
  <c r="CZ61" i="12" s="1"/>
  <c r="CY62" i="12"/>
  <c r="CY61" i="12" s="1"/>
  <c r="CX62" i="12"/>
  <c r="CX61" i="12" s="1"/>
  <c r="CW62" i="12"/>
  <c r="CW61" i="12"/>
  <c r="CV62" i="12"/>
  <c r="CV61" i="12"/>
  <c r="CU62" i="12"/>
  <c r="CU61" i="12" s="1"/>
  <c r="CT62" i="12"/>
  <c r="CT61" i="12" s="1"/>
  <c r="CS62" i="12"/>
  <c r="CS61" i="12" s="1"/>
  <c r="CR62" i="12"/>
  <c r="CR61" i="12"/>
  <c r="CQ62" i="12"/>
  <c r="CQ61" i="12" s="1"/>
  <c r="CP62" i="12"/>
  <c r="CP61" i="12" s="1"/>
  <c r="CO62" i="12"/>
  <c r="CO61" i="12" s="1"/>
  <c r="CN62" i="12"/>
  <c r="CN61" i="12" s="1"/>
  <c r="CM62" i="12"/>
  <c r="CM61" i="12" s="1"/>
  <c r="CL62" i="12"/>
  <c r="CL61" i="12" s="1"/>
  <c r="CK62" i="12"/>
  <c r="CK61" i="12" s="1"/>
  <c r="CJ62" i="12"/>
  <c r="CJ61" i="12" s="1"/>
  <c r="CI62" i="12"/>
  <c r="CI61" i="12" s="1"/>
  <c r="CH62" i="12"/>
  <c r="CH61" i="12" s="1"/>
  <c r="CG62" i="12"/>
  <c r="CG61" i="12" s="1"/>
  <c r="CF62" i="12"/>
  <c r="CF61" i="12" s="1"/>
  <c r="CE62" i="12"/>
  <c r="CE61" i="12" s="1"/>
  <c r="CD62" i="12"/>
  <c r="CD61" i="12"/>
  <c r="CC62" i="12"/>
  <c r="CC61" i="12" s="1"/>
  <c r="CB62" i="12"/>
  <c r="CB61" i="12" s="1"/>
  <c r="CA62" i="12"/>
  <c r="CA61" i="12" s="1"/>
  <c r="BZ62" i="12"/>
  <c r="BZ61" i="12"/>
  <c r="BY62" i="12"/>
  <c r="BY61" i="12"/>
  <c r="BX62" i="12"/>
  <c r="BX61" i="12" s="1"/>
  <c r="BW62" i="12"/>
  <c r="BW61" i="12" s="1"/>
  <c r="BV62" i="12"/>
  <c r="BV61" i="12" s="1"/>
  <c r="BU62" i="12"/>
  <c r="BU61" i="12"/>
  <c r="BT62" i="12"/>
  <c r="BT61" i="12" s="1"/>
  <c r="BS62" i="12"/>
  <c r="BS61" i="12" s="1"/>
  <c r="BR62" i="12"/>
  <c r="BR61" i="12" s="1"/>
  <c r="BQ62" i="12"/>
  <c r="BQ61" i="12" s="1"/>
  <c r="BP62" i="12"/>
  <c r="BP61" i="12"/>
  <c r="BO62" i="12"/>
  <c r="BO61" i="12" s="1"/>
  <c r="BC62" i="12"/>
  <c r="BC61" i="12" s="1"/>
  <c r="BB62" i="12"/>
  <c r="BB61" i="12" s="1"/>
  <c r="BA62" i="12"/>
  <c r="BA61" i="12" s="1"/>
  <c r="AZ62" i="12"/>
  <c r="AZ61" i="12" s="1"/>
  <c r="AY62" i="12"/>
  <c r="AY61" i="12" s="1"/>
  <c r="AX62" i="12"/>
  <c r="AX61" i="12" s="1"/>
  <c r="AW62" i="12"/>
  <c r="AW61" i="12" s="1"/>
  <c r="AV62" i="12"/>
  <c r="AV61" i="12" s="1"/>
  <c r="AU62" i="12"/>
  <c r="AU61" i="12" s="1"/>
  <c r="AT62" i="12"/>
  <c r="AT61" i="12" s="1"/>
  <c r="AS62" i="12"/>
  <c r="AS61" i="12" s="1"/>
  <c r="AR62" i="12"/>
  <c r="AR61" i="12" s="1"/>
  <c r="AQ62" i="12"/>
  <c r="AQ61" i="12" s="1"/>
  <c r="AP62" i="12"/>
  <c r="AP61" i="12" s="1"/>
  <c r="AO62" i="12"/>
  <c r="AO61" i="12" s="1"/>
  <c r="AN62" i="12"/>
  <c r="AN61" i="12" s="1"/>
  <c r="AM62" i="12"/>
  <c r="AM61" i="12"/>
  <c r="AL62" i="12"/>
  <c r="AL61" i="12" s="1"/>
  <c r="AK62" i="12"/>
  <c r="AK61" i="12" s="1"/>
  <c r="AJ62" i="12"/>
  <c r="AJ61" i="12" s="1"/>
  <c r="AI62" i="12"/>
  <c r="AI61" i="12" s="1"/>
  <c r="AH62" i="12"/>
  <c r="AH61" i="12"/>
  <c r="AG62" i="12"/>
  <c r="AG61" i="12" s="1"/>
  <c r="AF62" i="12"/>
  <c r="AF61" i="12" s="1"/>
  <c r="AE62" i="12"/>
  <c r="AE61" i="12" s="1"/>
  <c r="AD62" i="12"/>
  <c r="AD61" i="12" s="1"/>
  <c r="AC62" i="12"/>
  <c r="AC61" i="12" s="1"/>
  <c r="AB62" i="12"/>
  <c r="AB61" i="12" s="1"/>
  <c r="AA62" i="12"/>
  <c r="AA61" i="12" s="1"/>
  <c r="Z62" i="12"/>
  <c r="Z61" i="12"/>
  <c r="Y62" i="12"/>
  <c r="Y61" i="12"/>
  <c r="X62" i="12"/>
  <c r="X61" i="12" s="1"/>
  <c r="W62" i="12"/>
  <c r="W61" i="12" s="1"/>
  <c r="V62" i="12"/>
  <c r="V61" i="12" s="1"/>
  <c r="U62" i="12"/>
  <c r="U61" i="12"/>
  <c r="T62" i="12"/>
  <c r="T61" i="12" s="1"/>
  <c r="S62" i="12"/>
  <c r="S61" i="12" s="1"/>
  <c r="R62" i="12"/>
  <c r="R61" i="12" s="1"/>
  <c r="Q62" i="12"/>
  <c r="Q61" i="12" s="1"/>
  <c r="P62" i="12"/>
  <c r="P61" i="12" s="1"/>
  <c r="O62" i="12"/>
  <c r="O61" i="12" s="1"/>
  <c r="N62" i="12"/>
  <c r="N61" i="12" s="1"/>
  <c r="M62" i="12"/>
  <c r="M61" i="12" s="1"/>
  <c r="L62" i="12"/>
  <c r="L61" i="12" s="1"/>
  <c r="K62" i="12"/>
  <c r="K61" i="12" s="1"/>
  <c r="J62" i="12"/>
  <c r="J61" i="12" s="1"/>
  <c r="I62" i="12"/>
  <c r="I61" i="12" s="1"/>
  <c r="H62" i="12"/>
  <c r="H61" i="12" s="1"/>
  <c r="G62" i="12"/>
  <c r="G61" i="12"/>
  <c r="F62" i="12"/>
  <c r="F61" i="12" s="1"/>
  <c r="E62" i="12"/>
  <c r="E61" i="12" s="1"/>
  <c r="EX59" i="12"/>
  <c r="EX58" i="12" s="1"/>
  <c r="EW59" i="12"/>
  <c r="EW58" i="12"/>
  <c r="EV59" i="12"/>
  <c r="EV58" i="12"/>
  <c r="EU59" i="12"/>
  <c r="EU58" i="12" s="1"/>
  <c r="ET59" i="12"/>
  <c r="ET58" i="12" s="1"/>
  <c r="ES59" i="12"/>
  <c r="ES58" i="12" s="1"/>
  <c r="ER59" i="12"/>
  <c r="ER58" i="12"/>
  <c r="EQ59" i="12"/>
  <c r="EQ58" i="12" s="1"/>
  <c r="EP59" i="12"/>
  <c r="EP58" i="12" s="1"/>
  <c r="EO59" i="12"/>
  <c r="EO58" i="12" s="1"/>
  <c r="EN59" i="12"/>
  <c r="EN58" i="12" s="1"/>
  <c r="EM59" i="12"/>
  <c r="EM58" i="12"/>
  <c r="EL59" i="12"/>
  <c r="EL58" i="12" s="1"/>
  <c r="EK59" i="12"/>
  <c r="EK58" i="12"/>
  <c r="EJ59" i="12"/>
  <c r="EJ58" i="12" s="1"/>
  <c r="EI59" i="12"/>
  <c r="EI58" i="12" s="1"/>
  <c r="EH59" i="12"/>
  <c r="EH58" i="12" s="1"/>
  <c r="EG59" i="12"/>
  <c r="EG58" i="12" s="1"/>
  <c r="EF59" i="12"/>
  <c r="EF58" i="12" s="1"/>
  <c r="EE59" i="12"/>
  <c r="EE58" i="12"/>
  <c r="ED59" i="12"/>
  <c r="ED58" i="12" s="1"/>
  <c r="EC59" i="12"/>
  <c r="EC58" i="12" s="1"/>
  <c r="EB59" i="12"/>
  <c r="EB58" i="12"/>
  <c r="EA59" i="12"/>
  <c r="EA58" i="12" s="1"/>
  <c r="DZ59" i="12"/>
  <c r="DZ58" i="12" s="1"/>
  <c r="DY59" i="12"/>
  <c r="DY58" i="12" s="1"/>
  <c r="DX59" i="12"/>
  <c r="DX58" i="12" s="1"/>
  <c r="DW59" i="12"/>
  <c r="DW58" i="12" s="1"/>
  <c r="DV59" i="12"/>
  <c r="DV58" i="12" s="1"/>
  <c r="DU59" i="12"/>
  <c r="DU58" i="12"/>
  <c r="DT59" i="12"/>
  <c r="DT58" i="12" s="1"/>
  <c r="DS59" i="12"/>
  <c r="DS58" i="12"/>
  <c r="DR59" i="12"/>
  <c r="DR58" i="12" s="1"/>
  <c r="DQ59" i="12"/>
  <c r="DQ58" i="12" s="1"/>
  <c r="DP59" i="12"/>
  <c r="DP58" i="12" s="1"/>
  <c r="DO59" i="12"/>
  <c r="DO58" i="12" s="1"/>
  <c r="DN59" i="12"/>
  <c r="DN58" i="12" s="1"/>
  <c r="DM59" i="12"/>
  <c r="DM58" i="12" s="1"/>
  <c r="DL59" i="12"/>
  <c r="DL58" i="12" s="1"/>
  <c r="DK59" i="12"/>
  <c r="DK58" i="12" s="1"/>
  <c r="DJ59" i="12"/>
  <c r="DJ58" i="12" s="1"/>
  <c r="DI59" i="12"/>
  <c r="DI58" i="12"/>
  <c r="DH59" i="12"/>
  <c r="DH58" i="12"/>
  <c r="DG59" i="12"/>
  <c r="DG58" i="12" s="1"/>
  <c r="DF59" i="12"/>
  <c r="DF58" i="12" s="1"/>
  <c r="DE59" i="12"/>
  <c r="DE58" i="12"/>
  <c r="DD59" i="12"/>
  <c r="DD58" i="12" s="1"/>
  <c r="DC59" i="12"/>
  <c r="DC58" i="12" s="1"/>
  <c r="DB59" i="12"/>
  <c r="DB58" i="12" s="1"/>
  <c r="DA59" i="12"/>
  <c r="DA58" i="12" s="1"/>
  <c r="CZ59" i="12"/>
  <c r="CZ58" i="12" s="1"/>
  <c r="CY59" i="12"/>
  <c r="CY58" i="12"/>
  <c r="CX59" i="12"/>
  <c r="CX58" i="12" s="1"/>
  <c r="CW59" i="12"/>
  <c r="CW58" i="12" s="1"/>
  <c r="CV59" i="12"/>
  <c r="CV58" i="12"/>
  <c r="CU59" i="12"/>
  <c r="CU58" i="12" s="1"/>
  <c r="CT59" i="12"/>
  <c r="CT58" i="12" s="1"/>
  <c r="CS59" i="12"/>
  <c r="CS58" i="12" s="1"/>
  <c r="CR59" i="12"/>
  <c r="CR58" i="12" s="1"/>
  <c r="CQ59" i="12"/>
  <c r="CQ58" i="12" s="1"/>
  <c r="CP59" i="12"/>
  <c r="CP58" i="12" s="1"/>
  <c r="CO59" i="12"/>
  <c r="CO58" i="12" s="1"/>
  <c r="CN59" i="12"/>
  <c r="CN58" i="12" s="1"/>
  <c r="CM59" i="12"/>
  <c r="CM58" i="12" s="1"/>
  <c r="CL59" i="12"/>
  <c r="CL58" i="12" s="1"/>
  <c r="CK59" i="12"/>
  <c r="CK58" i="12"/>
  <c r="CJ59" i="12"/>
  <c r="CJ58" i="12" s="1"/>
  <c r="CI59" i="12"/>
  <c r="CI58" i="12" s="1"/>
  <c r="CH59" i="12"/>
  <c r="CH58" i="12" s="1"/>
  <c r="CG59" i="12"/>
  <c r="CG58" i="12" s="1"/>
  <c r="CF59" i="12"/>
  <c r="CF58" i="12"/>
  <c r="CE59" i="12"/>
  <c r="CE58" i="12" s="1"/>
  <c r="CD59" i="12"/>
  <c r="CD58" i="12" s="1"/>
  <c r="CC59" i="12"/>
  <c r="CC58" i="12"/>
  <c r="CB59" i="12"/>
  <c r="CB58" i="12" s="1"/>
  <c r="CA59" i="12"/>
  <c r="CA58" i="12" s="1"/>
  <c r="BZ59" i="12"/>
  <c r="BZ58" i="12" s="1"/>
  <c r="BY59" i="12"/>
  <c r="BY58" i="12"/>
  <c r="BX59" i="12"/>
  <c r="BX58" i="12" s="1"/>
  <c r="BW59" i="12"/>
  <c r="BW58" i="12" s="1"/>
  <c r="BV59" i="12"/>
  <c r="BV58" i="12" s="1"/>
  <c r="BU59" i="12"/>
  <c r="BU58" i="12" s="1"/>
  <c r="BT59" i="12"/>
  <c r="BT58" i="12"/>
  <c r="BS59" i="12"/>
  <c r="BS58" i="12"/>
  <c r="BR59" i="12"/>
  <c r="BR58" i="12" s="1"/>
  <c r="BQ59" i="12"/>
  <c r="BQ58" i="12" s="1"/>
  <c r="BP59" i="12"/>
  <c r="BP58" i="12" s="1"/>
  <c r="BO59" i="12"/>
  <c r="BO58" i="12" s="1"/>
  <c r="BC59" i="12"/>
  <c r="BC58" i="12" s="1"/>
  <c r="BB59" i="12"/>
  <c r="BB58" i="12" s="1"/>
  <c r="BA59" i="12"/>
  <c r="BA58" i="12" s="1"/>
  <c r="AZ59" i="12"/>
  <c r="AZ58" i="12" s="1"/>
  <c r="AY59" i="12"/>
  <c r="AY58" i="12" s="1"/>
  <c r="AX59" i="12"/>
  <c r="AX58" i="12" s="1"/>
  <c r="AW59" i="12"/>
  <c r="AW58" i="12" s="1"/>
  <c r="AV59" i="12"/>
  <c r="AV58" i="12"/>
  <c r="AU59" i="12"/>
  <c r="AU58" i="12" s="1"/>
  <c r="AT59" i="12"/>
  <c r="AT58" i="12"/>
  <c r="AS59" i="12"/>
  <c r="AS58" i="12" s="1"/>
  <c r="AR59" i="12"/>
  <c r="AR58" i="12" s="1"/>
  <c r="AQ59" i="12"/>
  <c r="AQ58" i="12" s="1"/>
  <c r="AP59" i="12"/>
  <c r="AP58" i="12" s="1"/>
  <c r="AO59" i="12"/>
  <c r="AO58" i="12" s="1"/>
  <c r="AN59" i="12"/>
  <c r="AN58" i="12" s="1"/>
  <c r="AM59" i="12"/>
  <c r="AM58" i="12" s="1"/>
  <c r="AL59" i="12"/>
  <c r="AL58" i="12" s="1"/>
  <c r="AK59" i="12"/>
  <c r="AK58" i="12" s="1"/>
  <c r="AJ59" i="12"/>
  <c r="AJ58" i="12"/>
  <c r="AI59" i="12"/>
  <c r="AI58" i="12" s="1"/>
  <c r="AH59" i="12"/>
  <c r="AH58" i="12"/>
  <c r="AG59" i="12"/>
  <c r="AG58" i="12" s="1"/>
  <c r="AF59" i="12"/>
  <c r="AF58" i="12" s="1"/>
  <c r="AE59" i="12"/>
  <c r="AE58" i="12" s="1"/>
  <c r="AD59" i="12"/>
  <c r="AD58" i="12" s="1"/>
  <c r="AC59" i="12"/>
  <c r="AC58" i="12"/>
  <c r="AB59" i="12"/>
  <c r="AB58" i="12"/>
  <c r="AA59" i="12"/>
  <c r="AA58" i="12" s="1"/>
  <c r="Z59" i="12"/>
  <c r="Z58" i="12" s="1"/>
  <c r="Y59" i="12"/>
  <c r="Y58" i="12"/>
  <c r="X59" i="12"/>
  <c r="X58" i="12" s="1"/>
  <c r="W59" i="12"/>
  <c r="W58" i="12" s="1"/>
  <c r="V59" i="12"/>
  <c r="V58" i="12"/>
  <c r="U59" i="12"/>
  <c r="U58" i="12" s="1"/>
  <c r="T59" i="12"/>
  <c r="T58" i="12" s="1"/>
  <c r="S59" i="12"/>
  <c r="S58" i="12" s="1"/>
  <c r="R59" i="12"/>
  <c r="R58" i="12" s="1"/>
  <c r="Q59" i="12"/>
  <c r="Q58" i="12" s="1"/>
  <c r="P59" i="12"/>
  <c r="P58" i="12" s="1"/>
  <c r="O59" i="12"/>
  <c r="O58" i="12" s="1"/>
  <c r="N59" i="12"/>
  <c r="N58" i="12"/>
  <c r="M59" i="12"/>
  <c r="M58" i="12" s="1"/>
  <c r="L59" i="12"/>
  <c r="L58" i="12" s="1"/>
  <c r="K59" i="12"/>
  <c r="K58" i="12" s="1"/>
  <c r="J59" i="12"/>
  <c r="J58" i="12" s="1"/>
  <c r="I59" i="12"/>
  <c r="I58" i="12" s="1"/>
  <c r="H59" i="12"/>
  <c r="H58" i="12" s="1"/>
  <c r="G59" i="12"/>
  <c r="G58" i="12" s="1"/>
  <c r="F59" i="12"/>
  <c r="F58" i="12" s="1"/>
  <c r="E59" i="12"/>
  <c r="E58" i="12"/>
  <c r="BP56" i="12"/>
  <c r="BP55" i="12"/>
  <c r="BQ56" i="12"/>
  <c r="BQ50" i="12" s="1"/>
  <c r="BR56" i="12"/>
  <c r="BS56" i="12"/>
  <c r="BT56" i="12"/>
  <c r="BT50" i="12" s="1"/>
  <c r="BT55" i="12"/>
  <c r="BU56" i="12"/>
  <c r="BU50" i="12" s="1"/>
  <c r="BV56" i="12"/>
  <c r="BW56" i="12"/>
  <c r="BW50" i="12" s="1"/>
  <c r="BX56" i="12"/>
  <c r="BY56" i="12"/>
  <c r="BZ56" i="12"/>
  <c r="CA56" i="12"/>
  <c r="CA50" i="12" s="1"/>
  <c r="CB56" i="12"/>
  <c r="CB55" i="12"/>
  <c r="CC56" i="12"/>
  <c r="CC50" i="12" s="1"/>
  <c r="CD56" i="12"/>
  <c r="CE56" i="12"/>
  <c r="CE55" i="12"/>
  <c r="CF56" i="12"/>
  <c r="CF50" i="12" s="1"/>
  <c r="CG56" i="12"/>
  <c r="CH56" i="12"/>
  <c r="CI56" i="12"/>
  <c r="CJ56" i="12"/>
  <c r="CK56" i="12"/>
  <c r="CL56" i="12"/>
  <c r="CM56" i="12"/>
  <c r="CM50" i="12" s="1"/>
  <c r="CM55" i="12"/>
  <c r="CN56" i="12"/>
  <c r="CN55" i="12"/>
  <c r="CO56" i="12"/>
  <c r="CP56" i="12"/>
  <c r="CQ56" i="12"/>
  <c r="CR56" i="12"/>
  <c r="CS56" i="12"/>
  <c r="CS50" i="12" s="1"/>
  <c r="CT56" i="12"/>
  <c r="CT50" i="12" s="1"/>
  <c r="CU56" i="12"/>
  <c r="CU50" i="12" s="1"/>
  <c r="CV56" i="12"/>
  <c r="CW56" i="12"/>
  <c r="CX56" i="12"/>
  <c r="CY56" i="12"/>
  <c r="CY50" i="12" s="1"/>
  <c r="CY55" i="12"/>
  <c r="CZ56" i="12"/>
  <c r="DA56" i="12"/>
  <c r="DA50" i="12" s="1"/>
  <c r="DB56" i="12"/>
  <c r="DB50" i="12" s="1"/>
  <c r="DC56" i="12"/>
  <c r="DC50" i="12" s="1"/>
  <c r="DD56" i="12"/>
  <c r="DE56" i="12"/>
  <c r="DF56" i="12"/>
  <c r="DF50" i="12" s="1"/>
  <c r="DG56" i="12"/>
  <c r="DH56" i="12"/>
  <c r="DI56" i="12"/>
  <c r="DJ56" i="12"/>
  <c r="DJ55" i="12"/>
  <c r="DK56" i="12"/>
  <c r="DK50" i="12" s="1"/>
  <c r="DK55" i="12"/>
  <c r="DL56" i="12"/>
  <c r="DM56" i="12"/>
  <c r="DN56" i="12"/>
  <c r="DO56" i="12"/>
  <c r="DP56" i="12"/>
  <c r="DQ56" i="12"/>
  <c r="DR56" i="12"/>
  <c r="DR50" i="12" s="1"/>
  <c r="DS56" i="12"/>
  <c r="DS50" i="12" s="1"/>
  <c r="DT56" i="12"/>
  <c r="DU56" i="12"/>
  <c r="DV56" i="12"/>
  <c r="DV55" i="12"/>
  <c r="DW56" i="12"/>
  <c r="DX56" i="12"/>
  <c r="DX50" i="12" s="1"/>
  <c r="DY56" i="12"/>
  <c r="DZ56" i="12"/>
  <c r="EA56" i="12"/>
  <c r="EA50" i="12" s="1"/>
  <c r="EB56" i="12"/>
  <c r="EC56" i="12"/>
  <c r="ED56" i="12"/>
  <c r="EE56" i="12"/>
  <c r="EE50" i="12" s="1"/>
  <c r="EF56" i="12"/>
  <c r="EG56" i="12"/>
  <c r="EH56" i="12"/>
  <c r="EI56" i="12"/>
  <c r="EJ56" i="12"/>
  <c r="EJ50" i="12" s="1"/>
  <c r="EK56" i="12"/>
  <c r="EK50" i="12" s="1"/>
  <c r="EL56" i="12"/>
  <c r="EL50" i="12" s="1"/>
  <c r="EM56" i="12"/>
  <c r="EM50" i="12" s="1"/>
  <c r="EN56" i="12"/>
  <c r="EN50" i="12" s="1"/>
  <c r="EO56" i="12"/>
  <c r="EP56" i="12"/>
  <c r="EP55" i="12"/>
  <c r="EQ56" i="12"/>
  <c r="EQ50" i="12" s="1"/>
  <c r="ER56" i="12"/>
  <c r="ES56" i="12"/>
  <c r="ET56" i="12"/>
  <c r="ET50" i="12" s="1"/>
  <c r="EU56" i="12"/>
  <c r="EV56" i="12"/>
  <c r="EW56" i="12"/>
  <c r="EW50" i="12" s="1"/>
  <c r="EX56" i="12"/>
  <c r="BO56" i="12"/>
  <c r="BE56" i="12"/>
  <c r="BE55" i="12" s="1"/>
  <c r="BF56" i="12"/>
  <c r="BF55" i="12" s="1"/>
  <c r="BG56" i="12"/>
  <c r="BG55" i="12" s="1"/>
  <c r="BH56" i="12"/>
  <c r="BH55" i="12" s="1"/>
  <c r="BI56" i="12"/>
  <c r="BI55" i="12" s="1"/>
  <c r="BJ56" i="12"/>
  <c r="BJ55" i="12" s="1"/>
  <c r="BK56" i="12"/>
  <c r="BK55" i="12" s="1"/>
  <c r="BL56" i="12"/>
  <c r="BL55" i="12" s="1"/>
  <c r="BM56" i="12"/>
  <c r="BM55" i="12" s="1"/>
  <c r="BN56" i="12"/>
  <c r="BN55" i="12" s="1"/>
  <c r="BD56" i="12"/>
  <c r="BD55" i="12"/>
  <c r="F56" i="12"/>
  <c r="F55" i="12" s="1"/>
  <c r="G56" i="12"/>
  <c r="G55" i="12" s="1"/>
  <c r="H56" i="12"/>
  <c r="H55" i="12" s="1"/>
  <c r="I56" i="12"/>
  <c r="I55" i="12" s="1"/>
  <c r="J56" i="12"/>
  <c r="J55" i="12" s="1"/>
  <c r="K56" i="12"/>
  <c r="K55" i="12" s="1"/>
  <c r="L56" i="12"/>
  <c r="L55" i="12" s="1"/>
  <c r="M56" i="12"/>
  <c r="M55" i="12" s="1"/>
  <c r="N56" i="12"/>
  <c r="N55" i="12" s="1"/>
  <c r="O56" i="12"/>
  <c r="O55" i="12" s="1"/>
  <c r="P56" i="12"/>
  <c r="P55" i="12"/>
  <c r="Q56" i="12"/>
  <c r="Q55" i="12" s="1"/>
  <c r="R56" i="12"/>
  <c r="R55" i="12" s="1"/>
  <c r="S56" i="12"/>
  <c r="S55" i="12" s="1"/>
  <c r="T56" i="12"/>
  <c r="T55" i="12" s="1"/>
  <c r="U56" i="12"/>
  <c r="U55" i="12" s="1"/>
  <c r="V56" i="12"/>
  <c r="V55" i="12" s="1"/>
  <c r="W56" i="12"/>
  <c r="W55" i="12" s="1"/>
  <c r="X56" i="12"/>
  <c r="X55" i="12" s="1"/>
  <c r="Y56" i="12"/>
  <c r="Y55" i="12" s="1"/>
  <c r="Z56" i="12"/>
  <c r="Z55" i="12" s="1"/>
  <c r="AA56" i="12"/>
  <c r="AA55" i="12" s="1"/>
  <c r="AB56" i="12"/>
  <c r="AB55" i="12" s="1"/>
  <c r="AC56" i="12"/>
  <c r="AC55" i="12"/>
  <c r="AD56" i="12"/>
  <c r="AD55" i="12" s="1"/>
  <c r="AE56" i="12"/>
  <c r="AE55" i="12" s="1"/>
  <c r="AF56" i="12"/>
  <c r="AF55" i="12" s="1"/>
  <c r="AG56" i="12"/>
  <c r="AG55" i="12" s="1"/>
  <c r="AH56" i="12"/>
  <c r="AH55" i="12" s="1"/>
  <c r="AI56" i="12"/>
  <c r="AI55" i="12" s="1"/>
  <c r="AJ56" i="12"/>
  <c r="AJ55" i="12" s="1"/>
  <c r="AK56" i="12"/>
  <c r="AK55" i="12" s="1"/>
  <c r="AL56" i="12"/>
  <c r="AL55" i="12" s="1"/>
  <c r="AM56" i="12"/>
  <c r="AM55" i="12" s="1"/>
  <c r="AN56" i="12"/>
  <c r="AN55" i="12" s="1"/>
  <c r="AO56" i="12"/>
  <c r="AO55" i="12" s="1"/>
  <c r="AP56" i="12"/>
  <c r="AP55" i="12" s="1"/>
  <c r="AQ56" i="12"/>
  <c r="AQ55" i="12" s="1"/>
  <c r="AR56" i="12"/>
  <c r="AR55" i="12"/>
  <c r="AS56" i="12"/>
  <c r="AS55" i="12" s="1"/>
  <c r="AT56" i="12"/>
  <c r="AT55" i="12" s="1"/>
  <c r="AU56" i="12"/>
  <c r="AU55" i="12" s="1"/>
  <c r="AV56" i="12"/>
  <c r="AV55" i="12" s="1"/>
  <c r="AW56" i="12"/>
  <c r="AW55" i="12"/>
  <c r="AX56" i="12"/>
  <c r="AX55" i="12" s="1"/>
  <c r="AY56" i="12"/>
  <c r="AY55" i="12" s="1"/>
  <c r="AZ56" i="12"/>
  <c r="AZ55" i="12" s="1"/>
  <c r="BA56" i="12"/>
  <c r="BA55" i="12" s="1"/>
  <c r="BB56" i="12"/>
  <c r="BB55" i="12" s="1"/>
  <c r="BC56" i="12"/>
  <c r="BC55" i="12" s="1"/>
  <c r="E56" i="12"/>
  <c r="E55" i="12" s="1"/>
  <c r="AO40" i="12"/>
  <c r="EU40" i="12"/>
  <c r="EQ40" i="12"/>
  <c r="M40" i="12"/>
  <c r="I40" i="12"/>
  <c r="DP40" i="12"/>
  <c r="DH40" i="12"/>
  <c r="DD40" i="12"/>
  <c r="CV40" i="12"/>
  <c r="CJ40" i="12"/>
  <c r="CF40" i="12"/>
  <c r="BX40" i="12"/>
  <c r="BT40" i="12"/>
  <c r="BP40" i="12"/>
  <c r="AR40" i="12"/>
  <c r="AF40" i="12"/>
  <c r="AB40" i="12"/>
  <c r="T40" i="12"/>
  <c r="L40" i="12"/>
  <c r="EM40" i="12"/>
  <c r="EE40" i="12"/>
  <c r="DW40" i="12"/>
  <c r="DO40" i="12"/>
  <c r="DK40" i="12"/>
  <c r="DC40" i="12"/>
  <c r="CY40" i="12"/>
  <c r="CQ40" i="12"/>
  <c r="CI40" i="12"/>
  <c r="CA40" i="12"/>
  <c r="W50" i="12"/>
  <c r="AA50" i="12"/>
  <c r="AQ50" i="12"/>
  <c r="L50" i="12"/>
  <c r="P50" i="12"/>
  <c r="DL50" i="12"/>
  <c r="AY50" i="12"/>
  <c r="AI50" i="12"/>
  <c r="S50" i="12"/>
  <c r="CE50" i="12"/>
  <c r="AL50" i="12"/>
  <c r="E50" i="12"/>
  <c r="I50" i="12"/>
  <c r="Q50" i="12"/>
  <c r="Y50" i="12"/>
  <c r="AO50" i="12"/>
  <c r="EU50" i="12"/>
  <c r="BD50" i="12"/>
  <c r="BM50" i="12"/>
  <c r="DQ50" i="12"/>
  <c r="DJ50" i="12"/>
  <c r="CX50" i="12"/>
  <c r="CD50" i="12"/>
  <c r="BR50" i="12"/>
  <c r="EP50" i="12"/>
  <c r="ED50" i="12"/>
  <c r="S27" i="7"/>
  <c r="R27" i="7"/>
  <c r="Q27" i="7"/>
  <c r="P27" i="7"/>
  <c r="O27" i="7"/>
  <c r="N27" i="7"/>
  <c r="M27" i="7"/>
  <c r="L27" i="7"/>
  <c r="K27" i="7"/>
  <c r="J27" i="7"/>
  <c r="I27" i="7"/>
  <c r="H27" i="7"/>
  <c r="G27" i="7"/>
  <c r="F27" i="7"/>
  <c r="E27" i="7"/>
  <c r="D27" i="7"/>
  <c r="AB26" i="7"/>
  <c r="AA26" i="7"/>
  <c r="Z26" i="7"/>
  <c r="Y26" i="7"/>
  <c r="X26" i="7"/>
  <c r="W26" i="7"/>
  <c r="V26" i="7"/>
  <c r="U26" i="7"/>
  <c r="T26" i="7"/>
  <c r="S26" i="7"/>
  <c r="R26" i="7"/>
  <c r="Q26" i="7"/>
  <c r="P26" i="7"/>
  <c r="O26" i="7"/>
  <c r="N26" i="7"/>
  <c r="M26" i="7"/>
  <c r="L26" i="7"/>
  <c r="K26" i="7"/>
  <c r="J26" i="7"/>
  <c r="I26" i="7"/>
  <c r="H26" i="7"/>
  <c r="G26" i="7"/>
  <c r="F26" i="7"/>
  <c r="E26" i="7"/>
  <c r="D26" i="7"/>
  <c r="H25" i="7"/>
  <c r="G25" i="7"/>
  <c r="F25" i="7"/>
  <c r="E25" i="7"/>
  <c r="D25" i="7"/>
  <c r="H24" i="7"/>
  <c r="G24" i="7"/>
  <c r="F24" i="7"/>
  <c r="E24" i="7"/>
  <c r="D24" i="7"/>
  <c r="E9" i="7"/>
  <c r="E9" i="6"/>
  <c r="F9" i="6" s="1"/>
  <c r="G9" i="6" s="1"/>
  <c r="D25" i="1"/>
  <c r="E25" i="1"/>
  <c r="F25" i="1"/>
  <c r="G25" i="1"/>
  <c r="H25" i="1"/>
  <c r="D26" i="1"/>
  <c r="E26" i="1"/>
  <c r="F26" i="1"/>
  <c r="G26" i="1"/>
  <c r="H26" i="1"/>
  <c r="I26" i="1"/>
  <c r="J26" i="1"/>
  <c r="K26" i="1"/>
  <c r="L26" i="1"/>
  <c r="M26" i="1"/>
  <c r="N26" i="1"/>
  <c r="O26" i="1"/>
  <c r="P26" i="1"/>
  <c r="Q26" i="1"/>
  <c r="R26" i="1"/>
  <c r="S26" i="1"/>
  <c r="T26" i="1"/>
  <c r="U26" i="1"/>
  <c r="V26" i="1"/>
  <c r="W26" i="1"/>
  <c r="X26" i="1"/>
  <c r="Y26" i="1"/>
  <c r="Z26" i="1"/>
  <c r="AA26" i="1"/>
  <c r="AB26" i="1"/>
  <c r="D27" i="1"/>
  <c r="E27" i="1"/>
  <c r="F27" i="1"/>
  <c r="G27" i="1"/>
  <c r="H27" i="1"/>
  <c r="I27" i="1"/>
  <c r="J27" i="1"/>
  <c r="K27" i="1"/>
  <c r="L27" i="1"/>
  <c r="M27" i="1"/>
  <c r="N27" i="1"/>
  <c r="O27" i="1"/>
  <c r="P27" i="1"/>
  <c r="Q27" i="1"/>
  <c r="R27" i="1"/>
  <c r="S27" i="1"/>
  <c r="E24" i="1"/>
  <c r="F24" i="1"/>
  <c r="G24" i="1"/>
  <c r="H24" i="1"/>
  <c r="D24" i="1"/>
  <c r="E9" i="5"/>
  <c r="E9" i="1"/>
  <c r="AB27" i="1"/>
  <c r="AA27" i="1"/>
  <c r="Z27" i="1"/>
  <c r="Y27" i="1"/>
  <c r="X27" i="1"/>
  <c r="W27" i="1"/>
  <c r="V27" i="1"/>
  <c r="U27" i="1"/>
  <c r="T27" i="1"/>
  <c r="W27" i="7"/>
  <c r="U27" i="7"/>
  <c r="V27" i="7"/>
  <c r="AB27" i="7"/>
  <c r="Z27" i="7"/>
  <c r="T27" i="7"/>
  <c r="AA27" i="7"/>
  <c r="Y27" i="7"/>
  <c r="X27" i="7"/>
  <c r="F30" i="7"/>
  <c r="DR40" i="12"/>
  <c r="FH50" i="12"/>
  <c r="FM40" i="12"/>
  <c r="FB40" i="12"/>
  <c r="FF40" i="12"/>
  <c r="FE40" i="12"/>
  <c r="FA40" i="12"/>
  <c r="FG40" i="12"/>
  <c r="FL50" i="12"/>
  <c r="EH40" i="12"/>
  <c r="DJ40" i="12"/>
  <c r="CL40" i="12"/>
  <c r="FE50" i="12"/>
  <c r="FO50" i="12"/>
  <c r="FI40" i="12"/>
  <c r="AL40" i="12"/>
  <c r="F40" i="12"/>
  <c r="EG40" i="12"/>
  <c r="DY40" i="12"/>
  <c r="DQ40" i="12"/>
  <c r="DI40" i="12"/>
  <c r="DA40" i="12"/>
  <c r="CK40" i="12"/>
  <c r="CC40" i="12"/>
  <c r="BU40" i="12"/>
  <c r="FB50" i="12"/>
  <c r="FK40" i="12"/>
  <c r="F9" i="1"/>
  <c r="FN40" i="12"/>
  <c r="FP40" i="12"/>
  <c r="G30" i="7"/>
  <c r="H27" i="13"/>
  <c r="L27" i="13"/>
  <c r="DT30" i="13"/>
  <c r="DT36" i="13"/>
  <c r="DU36" i="13"/>
  <c r="EB30" i="13"/>
  <c r="EA30" i="13"/>
  <c r="DZ30" i="13"/>
  <c r="BT36" i="13"/>
  <c r="BP36" i="13"/>
  <c r="BL36" i="13"/>
  <c r="BH36" i="13"/>
  <c r="R33" i="13"/>
  <c r="Z36" i="13"/>
  <c r="BF36" i="13"/>
  <c r="DN30" i="13"/>
  <c r="BS30" i="13"/>
  <c r="CY30" i="13"/>
  <c r="CU30" i="13"/>
  <c r="CQ30" i="13"/>
  <c r="CM30" i="13"/>
  <c r="CI30" i="13"/>
  <c r="CE30" i="13"/>
  <c r="CA30" i="13"/>
  <c r="BW30" i="13"/>
  <c r="DK36" i="13"/>
  <c r="DG36" i="13"/>
  <c r="DC36" i="13"/>
  <c r="CY36" i="13"/>
  <c r="CU36" i="13"/>
  <c r="CQ36" i="13"/>
  <c r="CM36" i="13"/>
  <c r="E27" i="13"/>
  <c r="U27" i="13"/>
  <c r="AC27" i="13"/>
  <c r="AK27" i="13"/>
  <c r="AS27" i="13"/>
  <c r="BA27" i="13"/>
  <c r="BI27" i="13"/>
  <c r="BK33" i="13"/>
  <c r="DI30" i="13"/>
  <c r="DE30" i="13"/>
  <c r="DA30" i="13"/>
  <c r="CW30" i="13"/>
  <c r="CS30" i="13"/>
  <c r="CO30" i="13"/>
  <c r="CK30" i="13"/>
  <c r="CG30" i="13"/>
  <c r="CC30" i="13"/>
  <c r="BY30" i="13"/>
  <c r="BU30" i="13"/>
  <c r="DI36" i="13"/>
  <c r="DE36" i="13"/>
  <c r="DA36" i="13"/>
  <c r="CW36" i="13"/>
  <c r="CS36" i="13"/>
  <c r="CO36" i="13"/>
  <c r="BE36" i="13"/>
  <c r="BA36" i="13"/>
  <c r="AW36" i="13"/>
  <c r="AS36" i="13"/>
  <c r="AO36" i="13"/>
  <c r="AK36" i="13"/>
  <c r="AG36" i="13"/>
  <c r="AC36" i="13"/>
  <c r="Y36" i="13"/>
  <c r="U36" i="13"/>
  <c r="Q36" i="13"/>
  <c r="M36" i="13"/>
  <c r="I36" i="13"/>
  <c r="E36" i="13"/>
  <c r="BB36" i="13"/>
  <c r="AX36" i="13"/>
  <c r="AT36" i="13"/>
  <c r="AP36" i="13"/>
  <c r="AL36" i="13"/>
  <c r="AH36" i="13"/>
  <c r="AD36" i="13"/>
  <c r="DR30" i="13"/>
  <c r="BR30" i="13"/>
  <c r="BN30" i="13"/>
  <c r="BJ30" i="13"/>
  <c r="BF30" i="13"/>
  <c r="BB30" i="13"/>
  <c r="AX30" i="13"/>
  <c r="AT30" i="13"/>
  <c r="AP30" i="13"/>
  <c r="AL30" i="13"/>
  <c r="AH30" i="13"/>
  <c r="AD30" i="13"/>
  <c r="Z30" i="13"/>
  <c r="V30" i="13"/>
  <c r="R30" i="13"/>
  <c r="N30" i="13"/>
  <c r="F30" i="13"/>
  <c r="V36" i="13"/>
  <c r="R36" i="13"/>
  <c r="N36" i="13"/>
  <c r="DN36" i="13"/>
  <c r="DJ30" i="13"/>
  <c r="DF30" i="13"/>
  <c r="DB30" i="13"/>
  <c r="CX30" i="13"/>
  <c r="CT30" i="13"/>
  <c r="CP30" i="13"/>
  <c r="CL30" i="13"/>
  <c r="CH30" i="13"/>
  <c r="CD30" i="13"/>
  <c r="BZ30" i="13"/>
  <c r="BV30" i="13"/>
  <c r="DJ36" i="13"/>
  <c r="DF36" i="13"/>
  <c r="DB36" i="13"/>
  <c r="CX36" i="13"/>
  <c r="CT36" i="13"/>
  <c r="CP36" i="13"/>
  <c r="CL36" i="13"/>
  <c r="CH36" i="13"/>
  <c r="CD36" i="13"/>
  <c r="BZ36" i="13"/>
  <c r="BV36" i="13"/>
  <c r="BR36" i="13"/>
  <c r="BN36" i="13"/>
  <c r="BJ36" i="13"/>
  <c r="DR36" i="13"/>
  <c r="F27" i="13"/>
  <c r="J27" i="13"/>
  <c r="N27" i="13"/>
  <c r="R27" i="13"/>
  <c r="V27" i="13"/>
  <c r="Z27" i="13"/>
  <c r="AD27" i="13"/>
  <c r="AH27" i="13"/>
  <c r="AL27" i="13"/>
  <c r="AP27" i="13"/>
  <c r="AT27" i="13"/>
  <c r="AX27" i="13"/>
  <c r="BB27" i="13"/>
  <c r="BF27" i="13"/>
  <c r="BJ27" i="13"/>
  <c r="BN27" i="13"/>
  <c r="AB33" i="13"/>
  <c r="AJ33" i="13"/>
  <c r="BH33" i="13"/>
  <c r="BP33" i="13"/>
  <c r="V33" i="13"/>
  <c r="Z33" i="13"/>
  <c r="AD33" i="13"/>
  <c r="AH33" i="13"/>
  <c r="AL33" i="13"/>
  <c r="AP33" i="13"/>
  <c r="AT33" i="13"/>
  <c r="AX33" i="13"/>
  <c r="BB33" i="13"/>
  <c r="BF33" i="13"/>
  <c r="BJ33" i="13"/>
  <c r="BN33" i="13"/>
  <c r="G33" i="13"/>
  <c r="S33" i="13"/>
  <c r="AA33" i="13"/>
  <c r="AI33" i="13"/>
  <c r="AQ33" i="13"/>
  <c r="AY33" i="13"/>
  <c r="BG33" i="13"/>
  <c r="O33" i="13"/>
  <c r="W33" i="13"/>
  <c r="AE33" i="13"/>
  <c r="AM33" i="13"/>
  <c r="AU33" i="13"/>
  <c r="BC33" i="13"/>
  <c r="BO33" i="13"/>
  <c r="I27" i="13"/>
  <c r="Q27" i="13"/>
  <c r="Y27" i="13"/>
  <c r="AG27" i="13"/>
  <c r="AO27" i="13"/>
  <c r="AW27" i="13"/>
  <c r="BE27" i="13"/>
  <c r="C33" i="13"/>
  <c r="C27" i="13"/>
  <c r="K33" i="13"/>
  <c r="K27" i="13"/>
  <c r="BS36" i="13"/>
  <c r="BO36" i="13"/>
  <c r="BK36" i="13"/>
  <c r="BG36" i="13"/>
  <c r="C36" i="13"/>
  <c r="BC36" i="13"/>
  <c r="AY36" i="13"/>
  <c r="AU36" i="13"/>
  <c r="AQ36" i="13"/>
  <c r="AM36" i="13"/>
  <c r="AI36" i="13"/>
  <c r="AE36" i="13"/>
  <c r="AA36" i="13"/>
  <c r="DK30" i="13"/>
  <c r="DG30" i="13"/>
  <c r="DC30" i="13"/>
  <c r="W36" i="13"/>
  <c r="T33" i="13"/>
  <c r="X33" i="13"/>
  <c r="AF33" i="13"/>
  <c r="AN33" i="13"/>
  <c r="AR33" i="13"/>
  <c r="AZ33" i="13"/>
  <c r="BD33" i="13"/>
  <c r="BL33" i="13"/>
  <c r="G27" i="13"/>
  <c r="O27" i="13"/>
  <c r="S27" i="13"/>
  <c r="W27" i="13"/>
  <c r="AA27" i="13"/>
  <c r="AE27" i="13"/>
  <c r="AI27" i="13"/>
  <c r="AM27" i="13"/>
  <c r="AQ27" i="13"/>
  <c r="AU27" i="13"/>
  <c r="AY27" i="13"/>
  <c r="BC27" i="13"/>
  <c r="BG27" i="13"/>
  <c r="BK27" i="13"/>
  <c r="BO27" i="13"/>
  <c r="E33" i="13"/>
  <c r="I33" i="13"/>
  <c r="M33" i="13"/>
  <c r="Q33" i="13"/>
  <c r="U33" i="13"/>
  <c r="Y33" i="13"/>
  <c r="AC33" i="13"/>
  <c r="AG33" i="13"/>
  <c r="AK33" i="13"/>
  <c r="AO33" i="13"/>
  <c r="AS33" i="13"/>
  <c r="AW33" i="13"/>
  <c r="BA33" i="13"/>
  <c r="BE33" i="13"/>
  <c r="BI33" i="13"/>
  <c r="BM33" i="13"/>
  <c r="S36" i="13"/>
  <c r="O36" i="13"/>
  <c r="K36" i="13"/>
  <c r="G36" i="13"/>
  <c r="DO36" i="13"/>
  <c r="DS36" i="13"/>
  <c r="DM36" i="13"/>
  <c r="BO30" i="13"/>
  <c r="BK30" i="13"/>
  <c r="BG30" i="13"/>
  <c r="BC30" i="13"/>
  <c r="AY30" i="13"/>
  <c r="AU30" i="13"/>
  <c r="AQ30" i="13"/>
  <c r="AM30" i="13"/>
  <c r="AI30" i="13"/>
  <c r="AE30" i="13"/>
  <c r="AA30" i="13"/>
  <c r="W30" i="13"/>
  <c r="S30" i="13"/>
  <c r="O30" i="13"/>
  <c r="K30" i="13"/>
  <c r="G30" i="13"/>
  <c r="C30" i="13"/>
  <c r="CI36" i="13"/>
  <c r="CE36" i="13"/>
  <c r="CA36" i="13"/>
  <c r="BW36" i="13"/>
  <c r="DO30" i="13"/>
  <c r="DS30" i="13"/>
  <c r="DD30" i="13"/>
  <c r="AZ36" i="13"/>
  <c r="AR36" i="13"/>
  <c r="AF36" i="13"/>
  <c r="M27" i="13"/>
  <c r="P33" i="13"/>
  <c r="AV33" i="13"/>
  <c r="DL30" i="13"/>
  <c r="DH30" i="13"/>
  <c r="CZ30" i="13"/>
  <c r="BD36" i="13"/>
  <c r="AV36" i="13"/>
  <c r="AN36" i="13"/>
  <c r="AJ36" i="13"/>
  <c r="AB36" i="13"/>
  <c r="BM27" i="13"/>
  <c r="X27" i="13"/>
  <c r="AB27" i="13"/>
  <c r="AF27" i="13"/>
  <c r="AJ27" i="13"/>
  <c r="AN27" i="13"/>
  <c r="AR27" i="13"/>
  <c r="AV27" i="13"/>
  <c r="AZ27" i="13"/>
  <c r="BD27" i="13"/>
  <c r="BH27" i="13"/>
  <c r="BL27" i="13"/>
  <c r="BP27" i="13"/>
  <c r="DM30" i="13"/>
  <c r="CV30" i="13"/>
  <c r="CR30" i="13"/>
  <c r="CN30" i="13"/>
  <c r="CJ30" i="13"/>
  <c r="CF30" i="13"/>
  <c r="CB30" i="13"/>
  <c r="BX30" i="13"/>
  <c r="BT30" i="13"/>
  <c r="BQ30" i="13"/>
  <c r="BM30" i="13"/>
  <c r="BI30" i="13"/>
  <c r="BE30" i="13"/>
  <c r="BA30" i="13"/>
  <c r="AW30" i="13"/>
  <c r="AS30" i="13"/>
  <c r="AO30" i="13"/>
  <c r="AK30" i="13"/>
  <c r="AG30" i="13"/>
  <c r="AC30" i="13"/>
  <c r="Y30" i="13"/>
  <c r="U30" i="13"/>
  <c r="Q30" i="13"/>
  <c r="M30" i="13"/>
  <c r="I30" i="13"/>
  <c r="E30" i="13"/>
  <c r="DL36" i="13"/>
  <c r="DH36" i="13"/>
  <c r="DD36" i="13"/>
  <c r="CZ36" i="13"/>
  <c r="CV36" i="13"/>
  <c r="CR36" i="13"/>
  <c r="CN36" i="13"/>
  <c r="CK36" i="13"/>
  <c r="CG36" i="13"/>
  <c r="CC36" i="13"/>
  <c r="BY36" i="13"/>
  <c r="X36" i="13"/>
  <c r="L36" i="13"/>
  <c r="DP36" i="13"/>
  <c r="DQ36" i="13"/>
  <c r="F33" i="13"/>
  <c r="J33" i="13"/>
  <c r="N33" i="13"/>
  <c r="BP30" i="13"/>
  <c r="BL30" i="13"/>
  <c r="BH30" i="13"/>
  <c r="BD30" i="13"/>
  <c r="AZ30" i="13"/>
  <c r="AV30" i="13"/>
  <c r="AR30" i="13"/>
  <c r="AN30" i="13"/>
  <c r="AJ30" i="13"/>
  <c r="AF30" i="13"/>
  <c r="AB30" i="13"/>
  <c r="X30" i="13"/>
  <c r="T30" i="13"/>
  <c r="P30" i="13"/>
  <c r="CJ36" i="13"/>
  <c r="CF36" i="13"/>
  <c r="CB36" i="13"/>
  <c r="BX36" i="13"/>
  <c r="BU36" i="13"/>
  <c r="BQ36" i="13"/>
  <c r="BM36" i="13"/>
  <c r="BI36" i="13"/>
  <c r="DP30" i="13"/>
  <c r="DQ30" i="13"/>
  <c r="DW36" i="13"/>
  <c r="DY36" i="13"/>
  <c r="DZ36" i="13"/>
  <c r="ED30" i="13"/>
  <c r="H36" i="13"/>
  <c r="D36" i="13"/>
  <c r="H33" i="13"/>
  <c r="D27" i="13"/>
  <c r="D33" i="13"/>
  <c r="P36" i="13"/>
  <c r="L30" i="13"/>
  <c r="H30" i="13"/>
  <c r="L33" i="13"/>
  <c r="T27" i="13"/>
  <c r="P27" i="13"/>
  <c r="D30" i="13"/>
  <c r="T36" i="13"/>
  <c r="J30" i="13"/>
  <c r="F36" i="13"/>
  <c r="J36" i="13"/>
  <c r="DY30" i="13"/>
  <c r="DU30" i="13"/>
  <c r="EC36" i="13"/>
  <c r="DX30" i="13"/>
  <c r="ED36" i="13"/>
  <c r="DW30" i="13"/>
  <c r="DX36" i="13"/>
  <c r="EB36" i="13"/>
  <c r="EA36" i="13"/>
  <c r="EC30" i="13"/>
  <c r="DV36" i="13"/>
  <c r="DV30" i="13"/>
  <c r="DG27" i="13"/>
  <c r="CX27" i="13"/>
  <c r="DN27" i="13"/>
  <c r="DM27" i="13"/>
  <c r="DJ27" i="13"/>
  <c r="DO27" i="13"/>
  <c r="DT27" i="13"/>
  <c r="EA27" i="13"/>
  <c r="EF27" i="13"/>
  <c r="DC27" i="13"/>
  <c r="DV27" i="13"/>
  <c r="EB27" i="13"/>
  <c r="DQ27" i="13"/>
  <c r="DL27" i="13"/>
  <c r="DY27" i="13"/>
  <c r="DS27" i="13"/>
  <c r="DU27" i="13"/>
  <c r="EG27" i="13"/>
  <c r="EH27" i="13"/>
  <c r="DA27" i="13"/>
  <c r="DP27" i="13"/>
  <c r="CV27" i="13"/>
  <c r="DW27" i="13"/>
  <c r="CW27" i="13"/>
  <c r="DI27" i="13"/>
  <c r="EC27" i="13"/>
  <c r="DF27" i="13"/>
  <c r="DX27" i="13"/>
  <c r="DB27" i="13"/>
  <c r="DE27" i="13"/>
  <c r="DR27" i="13"/>
  <c r="EE27" i="13"/>
  <c r="DD27" i="13"/>
  <c r="CY27" i="13"/>
  <c r="DZ27" i="13"/>
  <c r="DH27" i="13"/>
  <c r="CZ27" i="13"/>
  <c r="DK27" i="13"/>
  <c r="ED27" i="13"/>
  <c r="CI33" i="13"/>
  <c r="EA33" i="13"/>
  <c r="DX33" i="13"/>
  <c r="CB33" i="13"/>
  <c r="DN33" i="13"/>
  <c r="BQ33" i="13"/>
  <c r="BV33" i="13"/>
  <c r="DP33" i="13"/>
  <c r="CZ33" i="13"/>
  <c r="DH33" i="13"/>
  <c r="CX33" i="13"/>
  <c r="CF33" i="13"/>
  <c r="CG33" i="13"/>
  <c r="BW33" i="13"/>
  <c r="EE33" i="13"/>
  <c r="CN27" i="13"/>
  <c r="CS27" i="13"/>
  <c r="CK27" i="13"/>
  <c r="CM27" i="13"/>
  <c r="BS27" i="13"/>
  <c r="CT27" i="13"/>
  <c r="BW27" i="13"/>
  <c r="CR27" i="13"/>
  <c r="CB27" i="13"/>
  <c r="CD27" i="13"/>
  <c r="CP33" i="13"/>
  <c r="BQ27" i="13"/>
  <c r="BX27" i="13"/>
  <c r="DL33" i="13"/>
  <c r="EC33" i="13"/>
  <c r="CJ33" i="13"/>
  <c r="DC33" i="13"/>
  <c r="BU33" i="13"/>
  <c r="DY33" i="13"/>
  <c r="DE33" i="13"/>
  <c r="CH33" i="13"/>
  <c r="CM33" i="13"/>
  <c r="EB33" i="13"/>
  <c r="CO33" i="13"/>
  <c r="CS33" i="13"/>
  <c r="CW33" i="13"/>
  <c r="BS33" i="13"/>
  <c r="DD33" i="13"/>
  <c r="BY33" i="13"/>
  <c r="CE33" i="13"/>
  <c r="EH33" i="13"/>
  <c r="CO27" i="13"/>
  <c r="CE27" i="13"/>
  <c r="BZ27" i="13"/>
  <c r="CU27" i="13"/>
  <c r="BR27" i="13"/>
  <c r="CQ27" i="13"/>
  <c r="CG27" i="13"/>
  <c r="BV27" i="13"/>
  <c r="BT33" i="13"/>
  <c r="CT33" i="13"/>
  <c r="CK33" i="13"/>
  <c r="CC33" i="13"/>
  <c r="BX33" i="13"/>
  <c r="DF33" i="13"/>
  <c r="DU33" i="13"/>
  <c r="CQ33" i="13"/>
  <c r="CU33" i="13"/>
  <c r="DT33" i="13"/>
  <c r="BR33" i="13"/>
  <c r="DS33" i="13"/>
  <c r="CD33" i="13"/>
  <c r="DR33" i="13"/>
  <c r="DW33" i="13"/>
  <c r="EF33" i="13"/>
  <c r="ED33" i="13"/>
  <c r="CA27" i="13"/>
  <c r="CF27" i="13"/>
  <c r="CP27" i="13"/>
  <c r="CC27" i="13"/>
  <c r="BY27" i="13"/>
  <c r="CI27" i="13"/>
  <c r="CH27" i="13"/>
  <c r="BT27" i="13"/>
  <c r="DB33" i="13"/>
  <c r="CL27" i="13"/>
  <c r="CR33" i="13"/>
  <c r="DG33" i="13"/>
  <c r="DV33" i="13"/>
  <c r="DQ33" i="13"/>
  <c r="CL33" i="13"/>
  <c r="DJ33" i="13"/>
  <c r="DZ33" i="13"/>
  <c r="CA33" i="13"/>
  <c r="DK33" i="13"/>
  <c r="CV33" i="13"/>
  <c r="DO33" i="13"/>
  <c r="CN33" i="13"/>
  <c r="DA33" i="13"/>
  <c r="DI33" i="13"/>
  <c r="DM33" i="13"/>
  <c r="CY33" i="13"/>
  <c r="BZ33" i="13"/>
  <c r="EG33" i="13"/>
  <c r="CJ27" i="13"/>
  <c r="BU27" i="13"/>
  <c r="BZ40" i="12" l="1"/>
  <c r="EV50" i="12"/>
  <c r="EI50" i="12"/>
  <c r="EC50" i="12"/>
  <c r="CQ50" i="12"/>
  <c r="CL50" i="12"/>
  <c r="BY50" i="12"/>
  <c r="U40" i="12"/>
  <c r="EW40" i="12"/>
  <c r="BQ40" i="12"/>
  <c r="AE50" i="12"/>
  <c r="EO50" i="12"/>
  <c r="EH55" i="12"/>
  <c r="EB55" i="12"/>
  <c r="CW50" i="12"/>
  <c r="CP55" i="12"/>
  <c r="CD55" i="12"/>
  <c r="BX55" i="12"/>
  <c r="BR55" i="12"/>
  <c r="BD40" i="12"/>
  <c r="AV40" i="12"/>
  <c r="AN40" i="12"/>
  <c r="H40" i="12"/>
  <c r="EI40" i="12"/>
  <c r="CU40" i="12"/>
  <c r="CE40" i="12"/>
  <c r="BG40" i="12"/>
  <c r="ET40" i="12"/>
  <c r="FO55" i="12"/>
  <c r="CH40" i="12"/>
  <c r="FI50" i="12"/>
  <c r="EN55" i="12"/>
  <c r="DU50" i="12"/>
  <c r="DI50" i="12"/>
  <c r="DB55" i="12"/>
  <c r="CV55" i="12"/>
  <c r="BX50" i="12"/>
  <c r="AX40" i="12"/>
  <c r="AP40" i="12"/>
  <c r="FB55" i="12"/>
  <c r="DW50" i="12"/>
  <c r="ES50" i="12"/>
  <c r="DT55" i="12"/>
  <c r="DN50" i="12"/>
  <c r="DH55" i="12"/>
  <c r="CO50" i="12"/>
  <c r="CI50" i="12"/>
  <c r="Z40" i="12"/>
  <c r="R40" i="12"/>
  <c r="AH50" i="12"/>
  <c r="GA50" i="12"/>
  <c r="ER50" i="12"/>
  <c r="DT50" i="12"/>
  <c r="DE50" i="12"/>
  <c r="DM50" i="12"/>
  <c r="CH50" i="12"/>
  <c r="EQ55" i="12"/>
  <c r="EE55" i="12"/>
  <c r="DY50" i="12"/>
  <c r="DS55" i="12"/>
  <c r="DG50" i="12"/>
  <c r="CG50" i="12"/>
  <c r="CB50" i="12"/>
  <c r="BP50" i="12"/>
  <c r="ER40" i="12"/>
  <c r="EK40" i="12"/>
  <c r="EC40" i="12"/>
  <c r="BJ50" i="12"/>
  <c r="AD50" i="12"/>
  <c r="FU50" i="12"/>
  <c r="BS29" i="13"/>
  <c r="BS35" i="13"/>
  <c r="BK35" i="13"/>
  <c r="BC29" i="13"/>
  <c r="BC35" i="13"/>
  <c r="AE29" i="13"/>
  <c r="AE35" i="13"/>
  <c r="ET55" i="12"/>
  <c r="EF55" i="12"/>
  <c r="DW55" i="12"/>
  <c r="DN55" i="12"/>
  <c r="CZ55" i="12"/>
  <c r="CQ55" i="12"/>
  <c r="CH55" i="12"/>
  <c r="BW40" i="12"/>
  <c r="EC35" i="13"/>
  <c r="EC29" i="13"/>
  <c r="FY50" i="12"/>
  <c r="FY55" i="12"/>
  <c r="P29" i="13"/>
  <c r="P35" i="13"/>
  <c r="H29" i="13"/>
  <c r="H35" i="13"/>
  <c r="W29" i="13"/>
  <c r="W35" i="13"/>
  <c r="DG35" i="13"/>
  <c r="CY29" i="13"/>
  <c r="CY35" i="13"/>
  <c r="CQ29" i="13"/>
  <c r="CQ35" i="13"/>
  <c r="CI29" i="13"/>
  <c r="CI35" i="13"/>
  <c r="AU35" i="13"/>
  <c r="EX55" i="12"/>
  <c r="EJ55" i="12"/>
  <c r="EA55" i="12"/>
  <c r="DR55" i="12"/>
  <c r="DD55" i="12"/>
  <c r="CU55" i="12"/>
  <c r="CL55" i="12"/>
  <c r="BS50" i="12"/>
  <c r="BS55" i="12"/>
  <c r="EY55" i="12"/>
  <c r="H30" i="7"/>
  <c r="ER55" i="12"/>
  <c r="EI55" i="12"/>
  <c r="DZ55" i="12"/>
  <c r="DL55" i="12"/>
  <c r="DC55" i="12"/>
  <c r="CT55" i="12"/>
  <c r="CF55" i="12"/>
  <c r="BW55" i="12"/>
  <c r="DF40" i="12"/>
  <c r="BZ50" i="12"/>
  <c r="AG50" i="12"/>
  <c r="BE50" i="12"/>
  <c r="DP50" i="12"/>
  <c r="DH50" i="12"/>
  <c r="CZ50" i="12"/>
  <c r="CR50" i="12"/>
  <c r="CJ50" i="12"/>
  <c r="EX50" i="12"/>
  <c r="EH50" i="12"/>
  <c r="DZ50" i="12"/>
  <c r="EB29" i="13"/>
  <c r="EB35" i="13"/>
  <c r="EM29" i="13"/>
  <c r="EM35" i="13"/>
  <c r="F9" i="5"/>
  <c r="EV55" i="12"/>
  <c r="EM55" i="12"/>
  <c r="ED55" i="12"/>
  <c r="DP55" i="12"/>
  <c r="DG55" i="12"/>
  <c r="CX55" i="12"/>
  <c r="CJ55" i="12"/>
  <c r="CA55" i="12"/>
  <c r="CX40" i="12"/>
  <c r="CP40" i="12"/>
  <c r="C35" i="13"/>
  <c r="C29" i="13"/>
  <c r="Z35" i="13"/>
  <c r="Z29" i="13"/>
  <c r="AD29" i="13"/>
  <c r="AD35" i="13"/>
  <c r="DB35" i="13"/>
  <c r="DB29" i="13"/>
  <c r="CT35" i="13"/>
  <c r="CT29" i="13"/>
  <c r="CL35" i="13"/>
  <c r="CL29" i="13"/>
  <c r="CD35" i="13"/>
  <c r="CD29" i="13"/>
  <c r="BV35" i="13"/>
  <c r="BV29" i="13"/>
  <c r="BN35" i="13"/>
  <c r="BN29" i="13"/>
  <c r="BF35" i="13"/>
  <c r="BF29" i="13"/>
  <c r="AX35" i="13"/>
  <c r="AX29" i="13"/>
  <c r="AH35" i="13"/>
  <c r="AH29" i="13"/>
  <c r="EA35" i="13"/>
  <c r="EA29" i="13"/>
  <c r="BV50" i="12"/>
  <c r="BV55" i="12"/>
  <c r="FW50" i="12"/>
  <c r="FW55" i="12"/>
  <c r="EN29" i="13"/>
  <c r="EN35" i="13"/>
  <c r="F9" i="7"/>
  <c r="G22" i="15"/>
  <c r="EU55" i="12"/>
  <c r="EL55" i="12"/>
  <c r="DX55" i="12"/>
  <c r="DO55" i="12"/>
  <c r="DF55" i="12"/>
  <c r="CR55" i="12"/>
  <c r="CI55" i="12"/>
  <c r="BZ55" i="12"/>
  <c r="DS40" i="12"/>
  <c r="ED35" i="13"/>
  <c r="ED29" i="13"/>
  <c r="FS50" i="12"/>
  <c r="X40" i="12"/>
  <c r="P40" i="12"/>
  <c r="J35" i="13"/>
  <c r="J29" i="13"/>
  <c r="Y35" i="13"/>
  <c r="Y29" i="13"/>
  <c r="DI29" i="13"/>
  <c r="DI35" i="13"/>
  <c r="DA29" i="13"/>
  <c r="DA35" i="13"/>
  <c r="CS35" i="13"/>
  <c r="CS29" i="13"/>
  <c r="CK29" i="13"/>
  <c r="CK35" i="13"/>
  <c r="CC29" i="13"/>
  <c r="CC35" i="13"/>
  <c r="BU29" i="13"/>
  <c r="BM29" i="13"/>
  <c r="BM35" i="13"/>
  <c r="BE35" i="13"/>
  <c r="BE29" i="13"/>
  <c r="AW35" i="13"/>
  <c r="AW29" i="13"/>
  <c r="AG35" i="13"/>
  <c r="AG29" i="13"/>
  <c r="EF29" i="13"/>
  <c r="EF35" i="13"/>
  <c r="FR55" i="12"/>
  <c r="EH35" i="13"/>
  <c r="EH29" i="13"/>
  <c r="EJ35" i="13"/>
  <c r="EJ29" i="13"/>
  <c r="AJ50" i="12"/>
  <c r="Z50" i="12"/>
  <c r="Q29" i="13"/>
  <c r="Q35" i="13"/>
  <c r="I35" i="13"/>
  <c r="I29" i="13"/>
  <c r="X29" i="13"/>
  <c r="X35" i="13"/>
  <c r="DH29" i="13"/>
  <c r="DH35" i="13"/>
  <c r="CZ29" i="13"/>
  <c r="CZ35" i="13"/>
  <c r="CR29" i="13"/>
  <c r="CR35" i="13"/>
  <c r="CJ29" i="13"/>
  <c r="CJ35" i="13"/>
  <c r="CB29" i="13"/>
  <c r="CB35" i="13"/>
  <c r="BT29" i="13"/>
  <c r="BT35" i="13"/>
  <c r="BL29" i="13"/>
  <c r="BL35" i="13"/>
  <c r="BD29" i="13"/>
  <c r="BD35" i="13"/>
  <c r="AV35" i="13"/>
  <c r="AF29" i="13"/>
  <c r="AF35" i="13"/>
  <c r="DS35" i="13"/>
  <c r="DS29" i="13"/>
  <c r="DZ35" i="13"/>
  <c r="DZ29" i="13"/>
  <c r="O29" i="13"/>
  <c r="O35" i="13"/>
  <c r="G29" i="13"/>
  <c r="G35" i="13"/>
  <c r="R35" i="13"/>
  <c r="R29" i="13"/>
  <c r="V35" i="13"/>
  <c r="V29" i="13"/>
  <c r="DF35" i="13"/>
  <c r="DF29" i="13"/>
  <c r="CX35" i="13"/>
  <c r="CX29" i="13"/>
  <c r="CP35" i="13"/>
  <c r="CP29" i="13"/>
  <c r="CH35" i="13"/>
  <c r="CH29" i="13"/>
  <c r="BZ29" i="13"/>
  <c r="BZ35" i="13"/>
  <c r="BR29" i="13"/>
  <c r="BR35" i="13"/>
  <c r="BJ29" i="13"/>
  <c r="BJ35" i="13"/>
  <c r="BB29" i="13"/>
  <c r="BB35" i="13"/>
  <c r="DJ35" i="13"/>
  <c r="DJ29" i="13"/>
  <c r="DP29" i="13"/>
  <c r="DP35" i="13"/>
  <c r="DR35" i="13"/>
  <c r="DR29" i="13"/>
  <c r="DX29" i="13"/>
  <c r="DX35" i="13"/>
  <c r="EI35" i="13"/>
  <c r="EI29" i="13"/>
  <c r="FU55" i="12"/>
  <c r="EK35" i="13"/>
  <c r="EK29" i="13"/>
  <c r="E40" i="12"/>
  <c r="BB50" i="12"/>
  <c r="N35" i="13"/>
  <c r="N29" i="13"/>
  <c r="F35" i="13"/>
  <c r="F29" i="13"/>
  <c r="AC29" i="13"/>
  <c r="AC35" i="13"/>
  <c r="U29" i="13"/>
  <c r="U35" i="13"/>
  <c r="DE35" i="13"/>
  <c r="DE29" i="13"/>
  <c r="CW35" i="13"/>
  <c r="CW29" i="13"/>
  <c r="CO35" i="13"/>
  <c r="CO29" i="13"/>
  <c r="CG35" i="13"/>
  <c r="CG29" i="13"/>
  <c r="BY35" i="13"/>
  <c r="BY29" i="13"/>
  <c r="BQ35" i="13"/>
  <c r="BQ29" i="13"/>
  <c r="BI35" i="13"/>
  <c r="BI29" i="13"/>
  <c r="BA35" i="13"/>
  <c r="BA29" i="13"/>
  <c r="DL29" i="13"/>
  <c r="DL35" i="13"/>
  <c r="FA55" i="12"/>
  <c r="DQ29" i="13"/>
  <c r="DQ35" i="13"/>
  <c r="DY29" i="13"/>
  <c r="DY35" i="13"/>
  <c r="EE29" i="13"/>
  <c r="EE35" i="13"/>
  <c r="FQ55" i="12"/>
  <c r="EG35" i="13"/>
  <c r="EG29" i="13"/>
  <c r="FS55" i="12"/>
  <c r="FX50" i="12"/>
  <c r="CR40" i="12"/>
  <c r="EN40" i="12"/>
  <c r="M29" i="13"/>
  <c r="M35" i="13"/>
  <c r="E29" i="13"/>
  <c r="E35" i="13"/>
  <c r="AB29" i="13"/>
  <c r="AB35" i="13"/>
  <c r="T29" i="13"/>
  <c r="T35" i="13"/>
  <c r="DD29" i="13"/>
  <c r="DD35" i="13"/>
  <c r="CV35" i="13"/>
  <c r="CV29" i="13"/>
  <c r="CN35" i="13"/>
  <c r="CN29" i="13"/>
  <c r="CF29" i="13"/>
  <c r="CF35" i="13"/>
  <c r="BX29" i="13"/>
  <c r="BX35" i="13"/>
  <c r="BP35" i="13"/>
  <c r="BP29" i="13"/>
  <c r="BH35" i="13"/>
  <c r="BH29" i="13"/>
  <c r="AZ29" i="13"/>
  <c r="AZ35" i="13"/>
  <c r="DK35" i="13"/>
  <c r="DK29" i="13"/>
  <c r="DO29" i="13"/>
  <c r="DO35" i="13"/>
  <c r="DT35" i="13"/>
  <c r="DT29" i="13"/>
  <c r="DU35" i="13"/>
  <c r="DU29" i="13"/>
  <c r="FG55" i="12"/>
  <c r="DV35" i="13"/>
  <c r="DV29" i="13"/>
  <c r="FH55" i="12"/>
  <c r="CM40" i="12"/>
  <c r="L29" i="13"/>
  <c r="L35" i="13"/>
  <c r="D29" i="13"/>
  <c r="D35" i="13"/>
  <c r="AA29" i="13"/>
  <c r="AA35" i="13"/>
  <c r="S35" i="13"/>
  <c r="S29" i="13"/>
  <c r="DC35" i="13"/>
  <c r="DC29" i="13"/>
  <c r="CU35" i="13"/>
  <c r="CU29" i="13"/>
  <c r="CM35" i="13"/>
  <c r="CM29" i="13"/>
  <c r="CE35" i="13"/>
  <c r="CE29" i="13"/>
  <c r="BW35" i="13"/>
  <c r="BW29" i="13"/>
  <c r="BO35" i="13"/>
  <c r="BO29" i="13"/>
  <c r="BG35" i="13"/>
  <c r="BG29" i="13"/>
  <c r="AY35" i="13"/>
  <c r="AY29" i="13"/>
  <c r="AI29" i="13"/>
  <c r="AI35" i="13"/>
  <c r="DM35" i="13"/>
  <c r="DM29" i="13"/>
  <c r="DN35" i="13"/>
  <c r="DN29" i="13"/>
  <c r="DW29" i="13"/>
  <c r="DW35" i="13"/>
  <c r="FQ50" i="12"/>
  <c r="EL35" i="13"/>
  <c r="EL29" i="13"/>
  <c r="EO35" i="13"/>
  <c r="EO29" i="13"/>
  <c r="H9" i="6"/>
  <c r="G9" i="1"/>
  <c r="EZ50" i="12"/>
  <c r="EZ55" i="12"/>
  <c r="AP29" i="13"/>
  <c r="K29" i="13"/>
  <c r="K35" i="13"/>
  <c r="FV50" i="12"/>
  <c r="FV55" i="12"/>
  <c r="EL40" i="12"/>
  <c r="FM50" i="12"/>
  <c r="FM55" i="12"/>
  <c r="FC50" i="12"/>
  <c r="FC55" i="12"/>
  <c r="BO50" i="12"/>
  <c r="BO55" i="12"/>
  <c r="AI40" i="12"/>
  <c r="EW55" i="12"/>
  <c r="ES55" i="12"/>
  <c r="EO55" i="12"/>
  <c r="EK55" i="12"/>
  <c r="EG55" i="12"/>
  <c r="EC55" i="12"/>
  <c r="DY55" i="12"/>
  <c r="DU55" i="12"/>
  <c r="DQ55" i="12"/>
  <c r="DM55" i="12"/>
  <c r="DI55" i="12"/>
  <c r="DE55" i="12"/>
  <c r="DA55" i="12"/>
  <c r="CW55" i="12"/>
  <c r="CS55" i="12"/>
  <c r="CO55" i="12"/>
  <c r="CK55" i="12"/>
  <c r="CG55" i="12"/>
  <c r="CC55" i="12"/>
  <c r="BY55" i="12"/>
  <c r="BU55" i="12"/>
  <c r="BQ55" i="12"/>
  <c r="EY50" i="12"/>
  <c r="DN40" i="12"/>
  <c r="FD50" i="12"/>
  <c r="FD55" i="12"/>
  <c r="DG29" i="13"/>
  <c r="CA29" i="13"/>
  <c r="BK29" i="13"/>
  <c r="AU29" i="13"/>
  <c r="AM29" i="13"/>
  <c r="FJ50" i="12"/>
  <c r="FJ55" i="12"/>
  <c r="AT29" i="13"/>
  <c r="AL29" i="13"/>
  <c r="FN50" i="12"/>
  <c r="FN55" i="12"/>
  <c r="AS29" i="13"/>
  <c r="AK29" i="13"/>
  <c r="FF50" i="12"/>
  <c r="FF55" i="12"/>
  <c r="AR29" i="13"/>
  <c r="AJ29" i="13"/>
  <c r="FZ50" i="12"/>
  <c r="FZ55" i="12"/>
  <c r="AQ29" i="13"/>
  <c r="FL55" i="12"/>
  <c r="FT55" i="12"/>
  <c r="FX55" i="12"/>
  <c r="BU35" i="13"/>
  <c r="AO29" i="13"/>
  <c r="FE55" i="12"/>
  <c r="FI55" i="12"/>
  <c r="AV29" i="13"/>
  <c r="AN29" i="13"/>
  <c r="CU28" i="13"/>
  <c r="BY28" i="13"/>
  <c r="DX34" i="13"/>
  <c r="CJ28" i="13"/>
  <c r="CM34" i="13"/>
  <c r="DF28" i="13"/>
  <c r="N28" i="13"/>
  <c r="EG28" i="13"/>
  <c r="EM28" i="13"/>
  <c r="AK28" i="13"/>
  <c r="AJ34" i="13"/>
  <c r="BO28" i="13"/>
  <c r="CA28" i="13"/>
  <c r="AP34" i="13"/>
  <c r="AZ34" i="13"/>
  <c r="DC28" i="13"/>
  <c r="BK28" i="13"/>
  <c r="CZ28" i="13"/>
  <c r="U34" i="13"/>
  <c r="CR34" i="13"/>
  <c r="EP34" i="13"/>
  <c r="CX34" i="13"/>
  <c r="EP28" i="13"/>
  <c r="BV28" i="13"/>
  <c r="DM34" i="13"/>
  <c r="BG34" i="13"/>
  <c r="P28" i="13"/>
  <c r="CY28" i="13"/>
  <c r="CY34" i="13"/>
  <c r="AL28" i="13"/>
  <c r="AB34" i="13"/>
  <c r="EE28" i="13"/>
  <c r="AL34" i="13"/>
  <c r="BM28" i="13"/>
  <c r="DG34" i="13"/>
  <c r="E28" i="13"/>
  <c r="DN28" i="13"/>
  <c r="DY34" i="13"/>
  <c r="BS11" i="12"/>
  <c r="DA11" i="12"/>
  <c r="FP11" i="12"/>
  <c r="AD11" i="12"/>
  <c r="CD34" i="13"/>
  <c r="BE11" i="12"/>
  <c r="AL11" i="12"/>
  <c r="I11" i="12"/>
  <c r="ER11" i="12"/>
  <c r="BW11" i="12"/>
  <c r="AC11" i="12"/>
  <c r="Z28" i="13"/>
  <c r="AM34" i="13"/>
  <c r="V28" i="13"/>
  <c r="DR34" i="13"/>
  <c r="K28" i="13"/>
  <c r="DK11" i="12"/>
  <c r="DY11" i="12"/>
  <c r="BM11" i="12"/>
  <c r="DN11" i="12"/>
  <c r="DP11" i="12"/>
  <c r="Y11" i="12"/>
  <c r="EP11" i="12"/>
  <c r="EE11" i="12"/>
  <c r="G11" i="12"/>
  <c r="AE28" i="13"/>
  <c r="EA28" i="13"/>
  <c r="BZ34" i="13"/>
  <c r="CW34" i="13"/>
  <c r="G28" i="13"/>
  <c r="DV11" i="12"/>
  <c r="AG11" i="12"/>
  <c r="DW34" i="13"/>
  <c r="K34" i="13"/>
  <c r="BN34" i="13"/>
  <c r="DE28" i="13"/>
  <c r="BI34" i="13"/>
  <c r="AV34" i="13"/>
  <c r="BB28" i="13"/>
  <c r="DV34" i="13"/>
  <c r="AB28" i="13"/>
  <c r="BR28" i="13"/>
  <c r="DH34" i="13"/>
  <c r="AV28" i="13"/>
  <c r="AO34" i="13"/>
  <c r="DA34" i="13"/>
  <c r="X34" i="13"/>
  <c r="BQ34" i="13"/>
  <c r="ED34" i="13"/>
  <c r="BA28" i="13"/>
  <c r="BD34" i="13"/>
  <c r="C28" i="13"/>
  <c r="AR34" i="13"/>
  <c r="CG34" i="13"/>
  <c r="AP28" i="13"/>
  <c r="EN34" i="13"/>
  <c r="BF28" i="13"/>
  <c r="CW28" i="13"/>
  <c r="DP28" i="13"/>
  <c r="DR28" i="13"/>
  <c r="DC34" i="13"/>
  <c r="DW28" i="13"/>
  <c r="EJ28" i="13"/>
  <c r="BU28" i="13"/>
  <c r="AJ28" i="13"/>
  <c r="BK34" i="13"/>
  <c r="EL34" i="13"/>
  <c r="EK34" i="13"/>
  <c r="CZ34" i="13"/>
  <c r="AY34" i="13"/>
  <c r="DZ28" i="13"/>
  <c r="BN28" i="13"/>
  <c r="AH28" i="13"/>
  <c r="CO28" i="13"/>
  <c r="DL28" i="13"/>
  <c r="DZ34" i="13"/>
  <c r="CF34" i="13"/>
  <c r="T34" i="13"/>
  <c r="CG28" i="13"/>
  <c r="BH28" i="13"/>
  <c r="AW34" i="13"/>
  <c r="DY28" i="13"/>
  <c r="Q28" i="13"/>
  <c r="F34" i="13"/>
  <c r="DJ28" i="13"/>
  <c r="AZ28" i="13"/>
  <c r="CE28" i="13"/>
  <c r="CF28" i="13"/>
  <c r="EN28" i="13"/>
  <c r="DV28" i="13"/>
  <c r="V34" i="13"/>
  <c r="AT34" i="13"/>
  <c r="N34" i="13"/>
  <c r="BE28" i="13"/>
  <c r="Z34" i="13"/>
  <c r="U28" i="13"/>
  <c r="CT28" i="13"/>
  <c r="W34" i="13"/>
  <c r="CS34" i="13"/>
  <c r="EI28" i="13"/>
  <c r="BS34" i="13"/>
  <c r="AA28" i="13"/>
  <c r="CQ34" i="13"/>
  <c r="BD28" i="13"/>
  <c r="AG28" i="13"/>
  <c r="AT28" i="13"/>
  <c r="CR28" i="13"/>
  <c r="S34" i="13"/>
  <c r="AC34" i="13"/>
  <c r="DE34" i="13"/>
  <c r="AX34" i="13"/>
  <c r="M34" i="13"/>
  <c r="H34" i="13"/>
  <c r="CV28" i="13"/>
  <c r="EO28" i="13"/>
  <c r="G9" i="7" l="1"/>
  <c r="G23" i="15"/>
  <c r="G9" i="5"/>
  <c r="I30" i="7"/>
  <c r="I9" i="6"/>
  <c r="H9" i="1"/>
  <c r="T11" i="12"/>
  <c r="AK11" i="12"/>
  <c r="FU11" i="12"/>
  <c r="EB11" i="12"/>
  <c r="EQ11" i="12"/>
  <c r="AA11" i="12"/>
  <c r="EL11" i="12"/>
  <c r="FG11" i="12"/>
  <c r="FA11" i="12"/>
  <c r="FM11" i="12"/>
  <c r="DS11" i="12"/>
  <c r="CA11" i="12"/>
  <c r="AM11" i="12"/>
  <c r="DZ11" i="12"/>
  <c r="DE11" i="12"/>
  <c r="V11" i="12"/>
  <c r="DM11" i="12"/>
  <c r="AP11" i="12"/>
  <c r="EU11" i="12"/>
  <c r="CS11" i="12"/>
  <c r="ET11" i="12"/>
  <c r="CW11" i="12"/>
  <c r="CP11" i="12"/>
  <c r="EV11" i="12"/>
  <c r="EY11" i="12"/>
  <c r="S11" i="12"/>
  <c r="H11" i="12"/>
  <c r="CK11" i="12"/>
  <c r="DU11" i="12"/>
  <c r="F11" i="12"/>
  <c r="EH11" i="12"/>
  <c r="FQ11" i="12"/>
  <c r="AN11" i="12"/>
  <c r="BT11" i="12"/>
  <c r="FT11" i="12"/>
  <c r="BC11" i="12"/>
  <c r="U11" i="12"/>
  <c r="CG11" i="12"/>
  <c r="BZ11" i="12"/>
  <c r="BO11" i="12"/>
  <c r="FD11" i="12"/>
  <c r="CT11" i="12"/>
  <c r="CE11" i="12"/>
  <c r="FO11" i="12"/>
  <c r="FR11" i="12"/>
  <c r="CJ11" i="12"/>
  <c r="FL11" i="12"/>
  <c r="AJ11" i="12"/>
  <c r="FJ11" i="12"/>
  <c r="CQ11" i="12"/>
  <c r="L11" i="12"/>
  <c r="J11" i="12"/>
  <c r="EC11" i="12"/>
  <c r="X11" i="12"/>
  <c r="AS11" i="12"/>
  <c r="CO11" i="12"/>
  <c r="CM11" i="12"/>
  <c r="AX11" i="12"/>
  <c r="FK11" i="12"/>
  <c r="DI11" i="12"/>
  <c r="EG11" i="12"/>
  <c r="AV11" i="12"/>
  <c r="EN11" i="12"/>
  <c r="O11" i="12"/>
  <c r="FE11" i="12"/>
  <c r="FN11" i="12"/>
  <c r="DD11" i="12"/>
  <c r="CL11" i="12"/>
  <c r="DH11" i="12"/>
  <c r="P11" i="12"/>
  <c r="M11" i="12"/>
  <c r="BU11" i="12"/>
  <c r="DB11" i="12"/>
  <c r="FY11" i="12"/>
  <c r="FX11" i="12"/>
  <c r="CH11" i="12"/>
  <c r="FB11" i="12"/>
  <c r="DJ11" i="12"/>
  <c r="FH11" i="12"/>
  <c r="Z11" i="12"/>
  <c r="BF11" i="12"/>
  <c r="AU11" i="12"/>
  <c r="BX11" i="12"/>
  <c r="BJ11" i="12"/>
  <c r="AY11" i="12"/>
  <c r="EW11" i="12"/>
  <c r="CU11" i="12"/>
  <c r="AE11" i="12"/>
  <c r="AF11" i="12"/>
  <c r="FF11" i="12"/>
  <c r="AW11" i="12"/>
  <c r="DG11" i="12"/>
  <c r="DX11" i="12"/>
  <c r="AR11" i="12"/>
  <c r="DR11" i="12"/>
  <c r="BP11" i="12"/>
  <c r="BR11" i="12"/>
  <c r="DF11" i="12"/>
  <c r="ED11" i="12"/>
  <c r="BI11" i="12"/>
  <c r="FZ11" i="12"/>
  <c r="FS11" i="12"/>
  <c r="AO11" i="12"/>
  <c r="DO11" i="12"/>
  <c r="CZ11" i="12"/>
  <c r="BD11" i="12"/>
  <c r="BB11" i="12"/>
  <c r="FI11" i="12"/>
  <c r="EA11" i="12"/>
  <c r="CX11" i="12"/>
  <c r="DQ11" i="12"/>
  <c r="DT11" i="12"/>
  <c r="R11" i="12"/>
  <c r="CD11" i="12"/>
  <c r="CV11" i="12"/>
  <c r="EI11" i="12"/>
  <c r="CC11" i="12"/>
  <c r="AB11" i="12"/>
  <c r="GB11" i="12"/>
  <c r="BG11" i="12"/>
  <c r="W11" i="12"/>
  <c r="EZ11" i="12"/>
  <c r="N11" i="12"/>
  <c r="CY11" i="12"/>
  <c r="FV11" i="12"/>
  <c r="AT11" i="12"/>
  <c r="FC11" i="12"/>
  <c r="E11" i="12"/>
  <c r="AZ11" i="12"/>
  <c r="EF11" i="12"/>
  <c r="BK11" i="12"/>
  <c r="CF11" i="12"/>
  <c r="ES11" i="12"/>
  <c r="EM11" i="12"/>
  <c r="Q11" i="12"/>
  <c r="EX11" i="12"/>
  <c r="BL11" i="12"/>
  <c r="BH11" i="12"/>
  <c r="EK11" i="12"/>
  <c r="BY11" i="12"/>
  <c r="DC11" i="12"/>
  <c r="FW11" i="12"/>
  <c r="BV11" i="12"/>
  <c r="CB11" i="12"/>
  <c r="AQ11" i="12"/>
  <c r="BA11" i="12"/>
  <c r="EO11" i="12"/>
  <c r="CN11" i="12"/>
  <c r="CI11" i="12"/>
  <c r="DL11" i="12"/>
  <c r="GA11" i="12"/>
  <c r="K11" i="12"/>
  <c r="DW11" i="12"/>
  <c r="CR11" i="12"/>
  <c r="BN11" i="12"/>
  <c r="AH11" i="12"/>
  <c r="BQ11" i="12"/>
  <c r="AI11" i="12"/>
  <c r="EJ11" i="12"/>
  <c r="G24" i="15" l="1"/>
  <c r="J30" i="7"/>
  <c r="H9" i="5"/>
  <c r="H9" i="7"/>
  <c r="J9" i="6"/>
  <c r="I9" i="1"/>
  <c r="I9" i="5" l="1"/>
  <c r="I9" i="7"/>
  <c r="G25" i="15"/>
  <c r="K30" i="7"/>
  <c r="K9" i="6"/>
  <c r="J9" i="1"/>
  <c r="J9" i="7" l="1"/>
  <c r="G27" i="15"/>
  <c r="G26" i="15"/>
  <c r="J9" i="5"/>
  <c r="L30" i="7"/>
  <c r="L9" i="6"/>
  <c r="K9" i="1"/>
  <c r="K9" i="5" l="1"/>
  <c r="M30" i="7"/>
  <c r="K9" i="7"/>
  <c r="M9" i="6"/>
  <c r="L9" i="1"/>
  <c r="N30" i="7" l="1"/>
  <c r="L9" i="5"/>
  <c r="L9" i="7"/>
  <c r="G28" i="15"/>
  <c r="N9" i="6"/>
  <c r="M9" i="1"/>
  <c r="GB25" i="8"/>
  <c r="GB26" i="8"/>
  <c r="GB27" i="8"/>
  <c r="GB24" i="8"/>
  <c r="M9" i="5" l="1"/>
  <c r="O30" i="7"/>
  <c r="M9" i="7"/>
  <c r="G29" i="15"/>
  <c r="O9" i="6"/>
  <c r="N9" i="1"/>
  <c r="GA26" i="8"/>
  <c r="GA27" i="8"/>
  <c r="GA24" i="8"/>
  <c r="GA25" i="8"/>
  <c r="P30" i="7" l="1"/>
  <c r="N9" i="5"/>
  <c r="G30" i="15"/>
  <c r="N9" i="7"/>
  <c r="O9" i="7" s="1"/>
  <c r="P9" i="7" s="1"/>
  <c r="P9" i="6"/>
  <c r="O9" i="1"/>
  <c r="G32" i="15"/>
  <c r="Q9" i="7" l="1"/>
  <c r="R9" i="7" s="1"/>
  <c r="S9" i="7" s="1"/>
  <c r="T9" i="7" s="1"/>
  <c r="U9" i="7" s="1"/>
  <c r="V9" i="7" s="1"/>
  <c r="W9" i="7" s="1"/>
  <c r="X9" i="7" s="1"/>
  <c r="Y9" i="7" s="1"/>
  <c r="Z9" i="7" s="1"/>
  <c r="AA9" i="7" s="1"/>
  <c r="AB9" i="7" s="1"/>
  <c r="AC9" i="7" s="1"/>
  <c r="AD9" i="7" s="1"/>
  <c r="AE9" i="7" s="1"/>
  <c r="AF9" i="7" s="1"/>
  <c r="AG9" i="7" s="1"/>
  <c r="AH9" i="7" s="1"/>
  <c r="AI9" i="7" s="1"/>
  <c r="AJ9" i="7" s="1"/>
  <c r="AK9" i="7" s="1"/>
  <c r="AL9" i="7" s="1"/>
  <c r="AM9" i="7" s="1"/>
  <c r="AN9" i="7" s="1"/>
  <c r="AO9" i="7" s="1"/>
  <c r="AP9" i="7" s="1"/>
  <c r="AQ9" i="7" s="1"/>
  <c r="AR9" i="7" s="1"/>
  <c r="AS9" i="7" s="1"/>
  <c r="AT9" i="7" s="1"/>
  <c r="AU9" i="7" s="1"/>
  <c r="AV9" i="7" s="1"/>
  <c r="G34" i="15"/>
  <c r="G35" i="15"/>
  <c r="G64" i="15"/>
  <c r="G45" i="15"/>
  <c r="G59" i="15"/>
  <c r="G52" i="15"/>
  <c r="G31" i="15"/>
  <c r="G65" i="15"/>
  <c r="G56" i="15"/>
  <c r="AW9" i="7"/>
  <c r="G66" i="15" s="1"/>
  <c r="G55" i="15"/>
  <c r="O9" i="5"/>
  <c r="G40" i="15"/>
  <c r="Q30" i="7"/>
  <c r="G38" i="15"/>
  <c r="Q9" i="6"/>
  <c r="G61" i="15"/>
  <c r="P9" i="1"/>
  <c r="G48" i="15"/>
  <c r="G33" i="15"/>
  <c r="G50" i="15"/>
  <c r="G46" i="15"/>
  <c r="G39" i="15"/>
  <c r="G58" i="15"/>
  <c r="G44" i="15"/>
  <c r="G47" i="15"/>
  <c r="G54" i="15"/>
  <c r="G53" i="15"/>
  <c r="G49" i="15"/>
  <c r="G63" i="15"/>
  <c r="G43" i="15"/>
  <c r="G37" i="15"/>
  <c r="G60" i="15"/>
  <c r="G57" i="15"/>
  <c r="G62" i="15"/>
  <c r="G51" i="15"/>
  <c r="G42" i="15"/>
  <c r="G36" i="15"/>
  <c r="G41" i="15"/>
  <c r="FZ27" i="8"/>
  <c r="FZ26" i="8"/>
  <c r="FZ25" i="8"/>
  <c r="FZ24" i="8"/>
  <c r="P9" i="5" l="1"/>
  <c r="R30" i="7"/>
  <c r="R9" i="6"/>
  <c r="Q9" i="1"/>
  <c r="R9" i="1" s="1"/>
  <c r="S9" i="1" s="1"/>
  <c r="T9" i="1" s="1"/>
  <c r="U9" i="1" s="1"/>
  <c r="V9" i="1" s="1"/>
  <c r="W9" i="1" s="1"/>
  <c r="X9" i="1" s="1"/>
  <c r="Y9" i="1" s="1"/>
  <c r="Z9" i="1" s="1"/>
  <c r="AA9" i="1" s="1"/>
  <c r="AB9" i="1" s="1"/>
  <c r="AC9" i="1" s="1"/>
  <c r="AD9" i="1" s="1"/>
  <c r="AE9" i="1" s="1"/>
  <c r="AF9" i="1" s="1"/>
  <c r="AG9" i="1" s="1"/>
  <c r="AH9" i="1" s="1"/>
  <c r="AI9" i="1" s="1"/>
  <c r="AJ9" i="1" s="1"/>
  <c r="AK9" i="1" s="1"/>
  <c r="AL9" i="1" s="1"/>
  <c r="AM9" i="1" s="1"/>
  <c r="AN9" i="1" s="1"/>
  <c r="AO9" i="1" s="1"/>
  <c r="AP9" i="1" s="1"/>
  <c r="AQ9" i="1" s="1"/>
  <c r="AR9" i="1" s="1"/>
  <c r="S30" i="7" l="1"/>
  <c r="AS9" i="1"/>
  <c r="Q9" i="5"/>
  <c r="S9" i="6"/>
  <c r="FY27" i="8"/>
  <c r="FY26" i="8"/>
  <c r="FY25" i="8"/>
  <c r="FY24" i="8"/>
  <c r="AT9" i="1" l="1"/>
  <c r="R9" i="5"/>
  <c r="T30" i="7"/>
  <c r="T9" i="6"/>
  <c r="FX24" i="8"/>
  <c r="FX25" i="8"/>
  <c r="FX26" i="8"/>
  <c r="FX27" i="8"/>
  <c r="FW24" i="8"/>
  <c r="FW25" i="8"/>
  <c r="FW26" i="8"/>
  <c r="FW27" i="8"/>
  <c r="FV25" i="8"/>
  <c r="FV26" i="8"/>
  <c r="FV27" i="8"/>
  <c r="FU24" i="8"/>
  <c r="FU25" i="8"/>
  <c r="FU26" i="8"/>
  <c r="FU27" i="8"/>
  <c r="FT24" i="8"/>
  <c r="FT25" i="8"/>
  <c r="FT26" i="8"/>
  <c r="FT27" i="8"/>
  <c r="FS24" i="8"/>
  <c r="FS25" i="8"/>
  <c r="FS26" i="8"/>
  <c r="FS27" i="8"/>
  <c r="FR24" i="8"/>
  <c r="FR25" i="8"/>
  <c r="FR26" i="8"/>
  <c r="FR27" i="8"/>
  <c r="FQ24" i="8"/>
  <c r="FQ25" i="8"/>
  <c r="FQ26" i="8"/>
  <c r="FQ27" i="8"/>
  <c r="FP24" i="8"/>
  <c r="FP25" i="8"/>
  <c r="FP26" i="8"/>
  <c r="FP27" i="8"/>
  <c r="FO24" i="8"/>
  <c r="FO25" i="8"/>
  <c r="FO26" i="8"/>
  <c r="FO27" i="8"/>
  <c r="FN24" i="8"/>
  <c r="FN25" i="8"/>
  <c r="FN26" i="8"/>
  <c r="FN27" i="8"/>
  <c r="FM24" i="8"/>
  <c r="FM25" i="8"/>
  <c r="FM26" i="8"/>
  <c r="FM27" i="8"/>
  <c r="FL24" i="8"/>
  <c r="FL25" i="8"/>
  <c r="FL26" i="8"/>
  <c r="FL27" i="8"/>
  <c r="FK24" i="8"/>
  <c r="FK25" i="8"/>
  <c r="FK26" i="8"/>
  <c r="FK27" i="8"/>
  <c r="FJ24" i="8"/>
  <c r="FJ25" i="8"/>
  <c r="FJ26" i="8"/>
  <c r="FJ27" i="8"/>
  <c r="FI24" i="8"/>
  <c r="FI25" i="8"/>
  <c r="FI26" i="8"/>
  <c r="FI27" i="8"/>
  <c r="FH24" i="8"/>
  <c r="FH25" i="8"/>
  <c r="FH26" i="8"/>
  <c r="FH27" i="8"/>
  <c r="FG24" i="8"/>
  <c r="FG25" i="8"/>
  <c r="FG26" i="8"/>
  <c r="FG27" i="8"/>
  <c r="FF24" i="8"/>
  <c r="FF25" i="8"/>
  <c r="FF26" i="8"/>
  <c r="FF27" i="8"/>
  <c r="FE24" i="8"/>
  <c r="FE25" i="8"/>
  <c r="FE26" i="8"/>
  <c r="FE27" i="8"/>
  <c r="FD24" i="8"/>
  <c r="FD25" i="8"/>
  <c r="FD26" i="8"/>
  <c r="FD27" i="8"/>
  <c r="FC24" i="8"/>
  <c r="FC25" i="8"/>
  <c r="FC26" i="8"/>
  <c r="FC27" i="8"/>
  <c r="FB24" i="8"/>
  <c r="FB25" i="8"/>
  <c r="FB26" i="8"/>
  <c r="FB27" i="8"/>
  <c r="FA24" i="8"/>
  <c r="FA25" i="8"/>
  <c r="FA26" i="8"/>
  <c r="FA27" i="8"/>
  <c r="EZ24" i="8"/>
  <c r="EZ25" i="8"/>
  <c r="EZ26" i="8"/>
  <c r="EZ27" i="8"/>
  <c r="EY24" i="8"/>
  <c r="EY25" i="8"/>
  <c r="EY26" i="8"/>
  <c r="EY27" i="8"/>
  <c r="EX24" i="8"/>
  <c r="EX25" i="8"/>
  <c r="EX26" i="8"/>
  <c r="EX27" i="8"/>
  <c r="EW24" i="8"/>
  <c r="EW25" i="8"/>
  <c r="EW26" i="8"/>
  <c r="EW27" i="8"/>
  <c r="EV24" i="8"/>
  <c r="EV25" i="8"/>
  <c r="EV26" i="8"/>
  <c r="EV27" i="8"/>
  <c r="EU24" i="8"/>
  <c r="EU25" i="8"/>
  <c r="EU26" i="8"/>
  <c r="EU27" i="8"/>
  <c r="ET24" i="8"/>
  <c r="ET25" i="8"/>
  <c r="ET26" i="8"/>
  <c r="ET27" i="8"/>
  <c r="ES24" i="8"/>
  <c r="ES25" i="8"/>
  <c r="ES26" i="8"/>
  <c r="ES27" i="8"/>
  <c r="ER24" i="8"/>
  <c r="ER25" i="8"/>
  <c r="ER26" i="8"/>
  <c r="ER27" i="8"/>
  <c r="EQ24" i="8"/>
  <c r="EQ25" i="8"/>
  <c r="EQ26" i="8"/>
  <c r="EQ27" i="8"/>
  <c r="EP24" i="8"/>
  <c r="EP25" i="8"/>
  <c r="EP26" i="8"/>
  <c r="EP27" i="8"/>
  <c r="EO24" i="8"/>
  <c r="EO25" i="8"/>
  <c r="EO26" i="8"/>
  <c r="EO27" i="8"/>
  <c r="EN24" i="8"/>
  <c r="EN25" i="8"/>
  <c r="EN26" i="8"/>
  <c r="EN27" i="8"/>
  <c r="EM24" i="8"/>
  <c r="EM25" i="8"/>
  <c r="EM26" i="8"/>
  <c r="EM27" i="8"/>
  <c r="EL24" i="8"/>
  <c r="EL25" i="8"/>
  <c r="EL26" i="8"/>
  <c r="EL27" i="8"/>
  <c r="EK24" i="8"/>
  <c r="EK25" i="8"/>
  <c r="EK26" i="8"/>
  <c r="EK27" i="8"/>
  <c r="EJ24" i="8"/>
  <c r="EJ25" i="8"/>
  <c r="EJ26" i="8"/>
  <c r="EJ27" i="8"/>
  <c r="EI24" i="8"/>
  <c r="EI25" i="8"/>
  <c r="EI26" i="8"/>
  <c r="EI27" i="8"/>
  <c r="EH24" i="8"/>
  <c r="EH25" i="8"/>
  <c r="EH26" i="8"/>
  <c r="EH27" i="8"/>
  <c r="EG24" i="8"/>
  <c r="EG25" i="8"/>
  <c r="EG26" i="8"/>
  <c r="EG27" i="8"/>
  <c r="EF24" i="8"/>
  <c r="EF25" i="8"/>
  <c r="EF26" i="8"/>
  <c r="EF27" i="8"/>
  <c r="EE24" i="8"/>
  <c r="EE25" i="8"/>
  <c r="EE26" i="8"/>
  <c r="EE27" i="8"/>
  <c r="ED24" i="8"/>
  <c r="ED25" i="8"/>
  <c r="ED26" i="8"/>
  <c r="ED27" i="8"/>
  <c r="EC24" i="8"/>
  <c r="EC25" i="8"/>
  <c r="EC26" i="8"/>
  <c r="EC27" i="8"/>
  <c r="EB24" i="8"/>
  <c r="EB25" i="8"/>
  <c r="EB26" i="8"/>
  <c r="EB27" i="8"/>
  <c r="EA24" i="8"/>
  <c r="EA25" i="8"/>
  <c r="EA26" i="8"/>
  <c r="EA27" i="8"/>
  <c r="DZ24" i="8"/>
  <c r="DZ25" i="8"/>
  <c r="DZ26" i="8"/>
  <c r="DZ27" i="8"/>
  <c r="DY24" i="8"/>
  <c r="DY25" i="8"/>
  <c r="DY26" i="8"/>
  <c r="DY27" i="8"/>
  <c r="DX24" i="8"/>
  <c r="DX25" i="8"/>
  <c r="DX26" i="8"/>
  <c r="DX27" i="8"/>
  <c r="DW24" i="8"/>
  <c r="DW25" i="8"/>
  <c r="DW26" i="8"/>
  <c r="DW27" i="8"/>
  <c r="DV24" i="8"/>
  <c r="DV25" i="8"/>
  <c r="DV26" i="8"/>
  <c r="DV27" i="8"/>
  <c r="DU24" i="8"/>
  <c r="DU25" i="8"/>
  <c r="DU26" i="8"/>
  <c r="DU27" i="8"/>
  <c r="DT24" i="8"/>
  <c r="DT25" i="8"/>
  <c r="DT26" i="8"/>
  <c r="DT27" i="8"/>
  <c r="DS24" i="8"/>
  <c r="DS25" i="8"/>
  <c r="DS26" i="8"/>
  <c r="DS27" i="8"/>
  <c r="DR24" i="8"/>
  <c r="DR25" i="8"/>
  <c r="DR26" i="8"/>
  <c r="DR27" i="8"/>
  <c r="DQ24" i="8"/>
  <c r="DQ25" i="8"/>
  <c r="DQ26" i="8"/>
  <c r="DQ27" i="8"/>
  <c r="DP24" i="8"/>
  <c r="DP25" i="8"/>
  <c r="DP26" i="8"/>
  <c r="DP27" i="8"/>
  <c r="DO24" i="8"/>
  <c r="DO25" i="8"/>
  <c r="DO26" i="8"/>
  <c r="DO27" i="8"/>
  <c r="DN24" i="8"/>
  <c r="DN25" i="8"/>
  <c r="DN26" i="8"/>
  <c r="DN27" i="8"/>
  <c r="DM24" i="8"/>
  <c r="DM25" i="8"/>
  <c r="DM26" i="8"/>
  <c r="DM27" i="8"/>
  <c r="DL24" i="8"/>
  <c r="DL25" i="8"/>
  <c r="DL26" i="8"/>
  <c r="DL27" i="8"/>
  <c r="DK24" i="8"/>
  <c r="DK25" i="8"/>
  <c r="DK26" i="8"/>
  <c r="DK27" i="8"/>
  <c r="DJ24" i="8"/>
  <c r="DJ25" i="8"/>
  <c r="DJ26" i="8"/>
  <c r="DJ27" i="8"/>
  <c r="DI24" i="8"/>
  <c r="DI25" i="8"/>
  <c r="DI26" i="8"/>
  <c r="DI27" i="8"/>
  <c r="DH24" i="8"/>
  <c r="DH25" i="8"/>
  <c r="DH26" i="8"/>
  <c r="DH27" i="8"/>
  <c r="DG24" i="8"/>
  <c r="DG25" i="8"/>
  <c r="DG26" i="8"/>
  <c r="DG27" i="8"/>
  <c r="DF24" i="8"/>
  <c r="DF25" i="8"/>
  <c r="DF26" i="8"/>
  <c r="DF27" i="8"/>
  <c r="DE24" i="8"/>
  <c r="DE25" i="8"/>
  <c r="DE26" i="8"/>
  <c r="DE27" i="8"/>
  <c r="DD24" i="8"/>
  <c r="DD25" i="8"/>
  <c r="DD26" i="8"/>
  <c r="DD27" i="8"/>
  <c r="DC24" i="8"/>
  <c r="DC25" i="8"/>
  <c r="DC26" i="8"/>
  <c r="DC27" i="8"/>
  <c r="DB24" i="8"/>
  <c r="DB25" i="8"/>
  <c r="DB26" i="8"/>
  <c r="DB27" i="8"/>
  <c r="DA24" i="8"/>
  <c r="DA25" i="8"/>
  <c r="DA26" i="8"/>
  <c r="DA27" i="8"/>
  <c r="CZ24" i="8"/>
  <c r="CZ25" i="8"/>
  <c r="CZ26" i="8"/>
  <c r="CZ27" i="8"/>
  <c r="CY24" i="8"/>
  <c r="CY25" i="8"/>
  <c r="CX24" i="8"/>
  <c r="CX25" i="8"/>
  <c r="CW24" i="8"/>
  <c r="CW25" i="8"/>
  <c r="CV24" i="8"/>
  <c r="CV25" i="8"/>
  <c r="CU24" i="8"/>
  <c r="CU25" i="8"/>
  <c r="CT24" i="8"/>
  <c r="CT25" i="8"/>
  <c r="CS24" i="8"/>
  <c r="CS25" i="8"/>
  <c r="CR24" i="8"/>
  <c r="CR25" i="8"/>
  <c r="CQ24" i="8"/>
  <c r="CQ25" i="8"/>
  <c r="CP24" i="8"/>
  <c r="CP25" i="8"/>
  <c r="CO24" i="8"/>
  <c r="CO25" i="8"/>
  <c r="CN24" i="8"/>
  <c r="CN25" i="8"/>
  <c r="CM24" i="8"/>
  <c r="CM25" i="8"/>
  <c r="CL24" i="8"/>
  <c r="CL25" i="8"/>
  <c r="CK24" i="8"/>
  <c r="CK25" i="8"/>
  <c r="CJ24" i="8"/>
  <c r="CJ25" i="8"/>
  <c r="CI24" i="8"/>
  <c r="CI25" i="8"/>
  <c r="CH24" i="8"/>
  <c r="CH25" i="8"/>
  <c r="CG24" i="8"/>
  <c r="CG25" i="8"/>
  <c r="CF24" i="8"/>
  <c r="CF25" i="8"/>
  <c r="CE24" i="8"/>
  <c r="CE25" i="8"/>
  <c r="CD24" i="8"/>
  <c r="CD25" i="8"/>
  <c r="CC24" i="8"/>
  <c r="CC25" i="8"/>
  <c r="CB24" i="8"/>
  <c r="CB25" i="8"/>
  <c r="CA24" i="8"/>
  <c r="CA25" i="8"/>
  <c r="BZ24" i="8"/>
  <c r="BZ25" i="8"/>
  <c r="BY24" i="8"/>
  <c r="BY25" i="8"/>
  <c r="BX24" i="8"/>
  <c r="BX25" i="8"/>
  <c r="BW24" i="8"/>
  <c r="BW25" i="8"/>
  <c r="BV24" i="8"/>
  <c r="BV25" i="8"/>
  <c r="BU24" i="8"/>
  <c r="BU25" i="8"/>
  <c r="BT24" i="8"/>
  <c r="BT25" i="8"/>
  <c r="BS24" i="8"/>
  <c r="BS25" i="8"/>
  <c r="BR24" i="8"/>
  <c r="BR25" i="8"/>
  <c r="BQ24" i="8"/>
  <c r="BQ25" i="8"/>
  <c r="BP24" i="8"/>
  <c r="BP25" i="8"/>
  <c r="BO24" i="8"/>
  <c r="BO25" i="8"/>
  <c r="BN24" i="8"/>
  <c r="BN25" i="8"/>
  <c r="BM24" i="8"/>
  <c r="BM25" i="8"/>
  <c r="BL24" i="8"/>
  <c r="BL25" i="8"/>
  <c r="BK24" i="8"/>
  <c r="BK25" i="8"/>
  <c r="BJ24" i="8"/>
  <c r="BJ25" i="8"/>
  <c r="BI24" i="8"/>
  <c r="BI25" i="8"/>
  <c r="BH24" i="8"/>
  <c r="BH25" i="8"/>
  <c r="BG24" i="8"/>
  <c r="BG25" i="8"/>
  <c r="BF24" i="8"/>
  <c r="BF25" i="8"/>
  <c r="BE24" i="8"/>
  <c r="BE25" i="8"/>
  <c r="BD24" i="8"/>
  <c r="BD25" i="8"/>
  <c r="BC24" i="8"/>
  <c r="BC25" i="8"/>
  <c r="BB24" i="8"/>
  <c r="BB25" i="8"/>
  <c r="BA24" i="8"/>
  <c r="BA25" i="8"/>
  <c r="AZ24" i="8"/>
  <c r="AZ25" i="8"/>
  <c r="AY24" i="8"/>
  <c r="AY25" i="8"/>
  <c r="AX24" i="8"/>
  <c r="AX25" i="8"/>
  <c r="AW24" i="8"/>
  <c r="AW25" i="8"/>
  <c r="AV24" i="8"/>
  <c r="AV25" i="8"/>
  <c r="AU24" i="8"/>
  <c r="AU25" i="8"/>
  <c r="AT24" i="8"/>
  <c r="AT25" i="8"/>
  <c r="AS24" i="8"/>
  <c r="AS25" i="8"/>
  <c r="AR24" i="8"/>
  <c r="AR25" i="8"/>
  <c r="AQ24" i="8"/>
  <c r="AQ25" i="8"/>
  <c r="AP24" i="8"/>
  <c r="AP25" i="8"/>
  <c r="AO24" i="8"/>
  <c r="AO25" i="8"/>
  <c r="AN24" i="8"/>
  <c r="AN25" i="8"/>
  <c r="AM24" i="8"/>
  <c r="AM25" i="8"/>
  <c r="AL24" i="8"/>
  <c r="AL25" i="8"/>
  <c r="AK24" i="8"/>
  <c r="AK25" i="8"/>
  <c r="AJ24" i="8"/>
  <c r="AJ25" i="8"/>
  <c r="AI24" i="8"/>
  <c r="AI25" i="8"/>
  <c r="AH24" i="8"/>
  <c r="AH25" i="8"/>
  <c r="AG24" i="8"/>
  <c r="AG25" i="8"/>
  <c r="AF24" i="8"/>
  <c r="AF25" i="8"/>
  <c r="AE24" i="8"/>
  <c r="AE25" i="8"/>
  <c r="AD24" i="8"/>
  <c r="AD25" i="8"/>
  <c r="AC24" i="8"/>
  <c r="AC25" i="8"/>
  <c r="AB24" i="8"/>
  <c r="AB25" i="8"/>
  <c r="AA24" i="8"/>
  <c r="AA25" i="8"/>
  <c r="Z24" i="8"/>
  <c r="Z25" i="8"/>
  <c r="Y24" i="8"/>
  <c r="Y25" i="8"/>
  <c r="X24" i="8"/>
  <c r="X25" i="8"/>
  <c r="P24" i="1"/>
  <c r="P25" i="1"/>
  <c r="O24" i="1"/>
  <c r="O25" i="1"/>
  <c r="N24" i="1"/>
  <c r="N25" i="1"/>
  <c r="M24" i="1"/>
  <c r="M25" i="1"/>
  <c r="L24" i="1"/>
  <c r="L25" i="1"/>
  <c r="K24" i="1"/>
  <c r="K25" i="1"/>
  <c r="J24" i="1"/>
  <c r="J25" i="1"/>
  <c r="I24" i="1"/>
  <c r="I25" i="1"/>
  <c r="Q24" i="1" l="1"/>
  <c r="Q25" i="1"/>
  <c r="S9" i="5"/>
  <c r="U30" i="7"/>
  <c r="AU9" i="1"/>
  <c r="U9" i="6"/>
  <c r="R25" i="1" l="1"/>
  <c r="R24" i="1"/>
  <c r="V30" i="7"/>
  <c r="T9" i="5"/>
  <c r="AV9" i="1"/>
  <c r="V9" i="6"/>
  <c r="S25" i="1" l="1"/>
  <c r="S24" i="1"/>
  <c r="AW9" i="1"/>
  <c r="U9" i="5"/>
  <c r="W30" i="7"/>
  <c r="W9" i="6"/>
  <c r="T25" i="1" l="1"/>
  <c r="T24" i="1"/>
  <c r="V9" i="5"/>
  <c r="X30" i="7"/>
  <c r="X9" i="6"/>
  <c r="U24" i="1" l="1"/>
  <c r="U25" i="1"/>
  <c r="Y30" i="7"/>
  <c r="W9" i="5"/>
  <c r="Y9" i="6"/>
  <c r="V24" i="1" l="1"/>
  <c r="V25" i="1"/>
  <c r="Z30" i="7"/>
  <c r="X9" i="5"/>
  <c r="Z9" i="6"/>
  <c r="W24" i="1" l="1"/>
  <c r="W25" i="1"/>
  <c r="Y9" i="5"/>
  <c r="AA30" i="7"/>
  <c r="AA9" i="6"/>
  <c r="X24" i="1" l="1"/>
  <c r="X25" i="1"/>
  <c r="AB30" i="7"/>
  <c r="Z9" i="5"/>
  <c r="AB9" i="6"/>
  <c r="Y25" i="1" l="1"/>
  <c r="Y24" i="1"/>
  <c r="AA9" i="5"/>
  <c r="AC30" i="7"/>
  <c r="AC9" i="6"/>
  <c r="Z25" i="1" l="1"/>
  <c r="Z24" i="1"/>
  <c r="AD30" i="7"/>
  <c r="AB9" i="5"/>
  <c r="AD9" i="6"/>
  <c r="AA24" i="1" l="1"/>
  <c r="AA25" i="1"/>
  <c r="AC9" i="5"/>
  <c r="AE30" i="7"/>
  <c r="AE9" i="6"/>
  <c r="AB24" i="1" l="1"/>
  <c r="AB25" i="1"/>
  <c r="AF30" i="7"/>
  <c r="AD9" i="5"/>
  <c r="AF9" i="6"/>
  <c r="AC26" i="1" l="1"/>
  <c r="AC25" i="1"/>
  <c r="AC24" i="1"/>
  <c r="AC27" i="1"/>
  <c r="AE9" i="5"/>
  <c r="AG30" i="7"/>
  <c r="AG9" i="6"/>
  <c r="AD24" i="1" l="1"/>
  <c r="AD26" i="1"/>
  <c r="AD27" i="1"/>
  <c r="AD25" i="1"/>
  <c r="AH30" i="7"/>
  <c r="AF9" i="5"/>
  <c r="AH9" i="6"/>
  <c r="AE25" i="1" l="1"/>
  <c r="AE26" i="1"/>
  <c r="AE27" i="1"/>
  <c r="AE24" i="1"/>
  <c r="AI30" i="7"/>
  <c r="AG9" i="5"/>
  <c r="AI9" i="6"/>
  <c r="AF26" i="1" l="1"/>
  <c r="AF24" i="1"/>
  <c r="AF27" i="1"/>
  <c r="AF25" i="1"/>
  <c r="AJ30" i="7"/>
  <c r="AH9" i="5"/>
  <c r="AJ9" i="6"/>
  <c r="AG26" i="1" l="1"/>
  <c r="AG25" i="1"/>
  <c r="AG27" i="1"/>
  <c r="AG24" i="1"/>
  <c r="AK30" i="7"/>
  <c r="AI9" i="5"/>
  <c r="AK9" i="6"/>
  <c r="AH24" i="1" l="1"/>
  <c r="AH27" i="1"/>
  <c r="AH26" i="1"/>
  <c r="AH25" i="1"/>
  <c r="AL30" i="7"/>
  <c r="AJ9" i="5"/>
  <c r="AL9" i="6"/>
  <c r="AI25" i="1" l="1"/>
  <c r="AI27" i="1"/>
  <c r="AI24" i="1"/>
  <c r="AI26" i="1"/>
  <c r="AM30" i="7"/>
  <c r="AK9" i="5"/>
  <c r="AM9" i="6"/>
  <c r="AJ25" i="1" l="1"/>
  <c r="AJ27" i="1"/>
  <c r="AJ24" i="1"/>
  <c r="AJ26" i="1"/>
  <c r="AN30" i="7"/>
  <c r="AL9" i="5"/>
  <c r="AN9" i="6"/>
  <c r="AK25" i="1" l="1"/>
  <c r="AK27" i="1"/>
  <c r="AK24" i="1"/>
  <c r="AK26" i="1"/>
  <c r="AM9" i="5"/>
  <c r="AO30" i="7"/>
  <c r="AO9" i="6"/>
  <c r="AL24" i="1" l="1"/>
  <c r="AL26" i="1"/>
  <c r="AL27" i="1"/>
  <c r="AL25" i="1"/>
  <c r="AN9" i="5"/>
  <c r="AP30" i="7"/>
  <c r="AP9" i="6"/>
  <c r="AM24" i="1" l="1"/>
  <c r="AM26" i="1"/>
  <c r="AM27" i="1"/>
  <c r="AM25" i="1"/>
  <c r="AQ30" i="7"/>
  <c r="AO9" i="5"/>
  <c r="AQ9" i="6"/>
  <c r="AN26" i="1" l="1"/>
  <c r="AN25" i="1"/>
  <c r="AN24" i="1"/>
  <c r="AN27" i="1"/>
  <c r="AR30" i="7"/>
  <c r="AP9" i="5"/>
  <c r="AR9" i="6"/>
  <c r="AO24" i="1" l="1"/>
  <c r="AO25" i="1"/>
  <c r="AO27" i="1"/>
  <c r="AO26" i="1"/>
  <c r="AS30" i="7"/>
  <c r="AQ9" i="5"/>
  <c r="AS9" i="6"/>
  <c r="AP25" i="1" l="1"/>
  <c r="AP27" i="1"/>
  <c r="AP26" i="1"/>
  <c r="AP24" i="1"/>
  <c r="AT30" i="7"/>
  <c r="AR9" i="5"/>
  <c r="AT9" i="6"/>
  <c r="AQ24" i="1" l="1"/>
  <c r="AQ27" i="1"/>
  <c r="AQ26" i="1"/>
  <c r="AQ25" i="1"/>
  <c r="AU30" i="7"/>
  <c r="AS9" i="5"/>
  <c r="AU9" i="6"/>
  <c r="AR25" i="1" l="1"/>
  <c r="AR27" i="1"/>
  <c r="AR26" i="1"/>
  <c r="AR24" i="1"/>
  <c r="AV30" i="7"/>
  <c r="AT9" i="5"/>
  <c r="AV9" i="6"/>
  <c r="AW9" i="6" s="1"/>
  <c r="AS24" i="1" l="1"/>
  <c r="AS26" i="1"/>
  <c r="AS27" i="1"/>
  <c r="AS25" i="1"/>
  <c r="AU9" i="5"/>
  <c r="AT26" i="1" l="1"/>
  <c r="AT25" i="1"/>
  <c r="AT27" i="1"/>
  <c r="AT24" i="1"/>
  <c r="AV9" i="5"/>
  <c r="AU25" i="1" l="1"/>
  <c r="AU26" i="1"/>
  <c r="AU27" i="1"/>
  <c r="AU24" i="1"/>
  <c r="AW9" i="5"/>
  <c r="AV25" i="1" l="1"/>
  <c r="AV26" i="1"/>
  <c r="AV27" i="1"/>
  <c r="AV24" i="1"/>
  <c r="AW27" i="1" l="1"/>
  <c r="AW26" i="1"/>
  <c r="AW25" i="1"/>
  <c r="AW24" i="1"/>
  <c r="AX37" i="13"/>
  <c r="M68" i="15" s="1"/>
  <c r="AX32" i="13"/>
  <c r="BG32" i="13"/>
  <c r="BG37" i="13"/>
  <c r="M77" i="15" s="1"/>
  <c r="M31" i="13"/>
  <c r="L31" i="15" s="1"/>
  <c r="M12" i="13"/>
  <c r="M26" i="13" s="1"/>
  <c r="BD31" i="13"/>
  <c r="L74" i="15" s="1"/>
  <c r="BD12" i="13"/>
  <c r="BD26" i="13" s="1"/>
  <c r="AO31" i="13"/>
  <c r="L59" i="15" s="1"/>
  <c r="AO12" i="13"/>
  <c r="AO26" i="13" s="1"/>
  <c r="F31" i="13"/>
  <c r="L24" i="15" s="1"/>
  <c r="F12" i="13"/>
  <c r="F26" i="13" s="1"/>
  <c r="Q37" i="13"/>
  <c r="M35" i="15" s="1"/>
  <c r="Q32" i="13"/>
  <c r="AE31" i="13"/>
  <c r="L49" i="15" s="1"/>
  <c r="AE12" i="13"/>
  <c r="AE26" i="13" s="1"/>
  <c r="BD37" i="13"/>
  <c r="M74" i="15" s="1"/>
  <c r="BD32" i="13"/>
  <c r="E37" i="13"/>
  <c r="M23" i="15" s="1"/>
  <c r="E32" i="13"/>
  <c r="G31" i="13"/>
  <c r="L25" i="15" s="1"/>
  <c r="G12" i="13"/>
  <c r="G26" i="13" s="1"/>
  <c r="K12" i="13"/>
  <c r="K26" i="13" s="1"/>
  <c r="K31" i="13"/>
  <c r="L29" i="15" s="1"/>
  <c r="I12" i="13"/>
  <c r="I26" i="13" s="1"/>
  <c r="I31" i="13"/>
  <c r="L27" i="15" s="1"/>
  <c r="AY31" i="13"/>
  <c r="L69" i="15" s="1"/>
  <c r="AY12" i="13"/>
  <c r="AY26" i="13" s="1"/>
  <c r="V37" i="13"/>
  <c r="M40" i="15" s="1"/>
  <c r="V32" i="13"/>
  <c r="D31" i="13"/>
  <c r="L22" i="15" s="1"/>
  <c r="D12" i="13"/>
  <c r="D26" i="13" s="1"/>
  <c r="BH31" i="13"/>
  <c r="L78" i="15" s="1"/>
  <c r="BH12" i="13"/>
  <c r="BH26" i="13" s="1"/>
  <c r="AP12" i="13"/>
  <c r="AP26" i="13" s="1"/>
  <c r="AP31" i="13"/>
  <c r="L60" i="15" s="1"/>
  <c r="T37" i="13"/>
  <c r="M38" i="15" s="1"/>
  <c r="T32" i="13"/>
  <c r="AZ31" i="13"/>
  <c r="L70" i="15" s="1"/>
  <c r="AZ12" i="13"/>
  <c r="AZ26" i="13" s="1"/>
  <c r="BI37" i="13"/>
  <c r="M79" i="15" s="1"/>
  <c r="BI32" i="13"/>
  <c r="AQ12" i="13"/>
  <c r="AQ26" i="13" s="1"/>
  <c r="AQ31" i="13"/>
  <c r="L61" i="15" s="1"/>
  <c r="AX31" i="13"/>
  <c r="L68" i="15" s="1"/>
  <c r="AX12" i="13"/>
  <c r="AX26" i="13" s="1"/>
  <c r="AN12" i="13"/>
  <c r="AN26" i="13" s="1"/>
  <c r="AN31" i="13"/>
  <c r="L58" i="15" s="1"/>
  <c r="U32" i="13"/>
  <c r="U37" i="13"/>
  <c r="M39" i="15" s="1"/>
  <c r="N37" i="13"/>
  <c r="M32" i="15" s="1"/>
  <c r="N32" i="13"/>
  <c r="BH37" i="13"/>
  <c r="M78" i="15" s="1"/>
  <c r="BH32" i="13"/>
  <c r="BM31" i="13"/>
  <c r="L83" i="15" s="1"/>
  <c r="BM12" i="13"/>
  <c r="BM26" i="13" s="1"/>
  <c r="S12" i="13"/>
  <c r="S26" i="13" s="1"/>
  <c r="S31" i="13"/>
  <c r="L37" i="15" s="1"/>
  <c r="AK31" i="13"/>
  <c r="L55" i="15" s="1"/>
  <c r="AK12" i="13"/>
  <c r="AK26" i="13" s="1"/>
  <c r="BI31" i="13"/>
  <c r="L79" i="15" s="1"/>
  <c r="BI12" i="13"/>
  <c r="BI26" i="13" s="1"/>
  <c r="W37" i="13"/>
  <c r="M41" i="15" s="1"/>
  <c r="W32" i="13"/>
  <c r="D32" i="13"/>
  <c r="D37" i="13"/>
  <c r="M22" i="15" s="1"/>
  <c r="BC31" i="13"/>
  <c r="L73" i="15" s="1"/>
  <c r="BC12" i="13"/>
  <c r="BC26" i="13" s="1"/>
  <c r="BK32" i="13"/>
  <c r="BK37" i="13"/>
  <c r="M81" i="15" s="1"/>
  <c r="Z31" i="13"/>
  <c r="L44" i="15" s="1"/>
  <c r="Z12" i="13"/>
  <c r="Z26" i="13" s="1"/>
  <c r="L31" i="13"/>
  <c r="L30" i="15" s="1"/>
  <c r="L12" i="13"/>
  <c r="L26" i="13" s="1"/>
  <c r="J12" i="13"/>
  <c r="J26" i="13" s="1"/>
  <c r="J31" i="13"/>
  <c r="L28" i="15" s="1"/>
  <c r="S37" i="13"/>
  <c r="M37" i="15" s="1"/>
  <c r="S32" i="13"/>
  <c r="AA37" i="13"/>
  <c r="M45" i="15" s="1"/>
  <c r="AA32" i="13"/>
  <c r="BB31" i="13"/>
  <c r="L72" i="15" s="1"/>
  <c r="BB12" i="13"/>
  <c r="BB26" i="13" s="1"/>
  <c r="AG31" i="13"/>
  <c r="L51" i="15" s="1"/>
  <c r="AG12" i="13"/>
  <c r="AG26" i="13" s="1"/>
  <c r="J32" i="13"/>
  <c r="J37" i="13"/>
  <c r="M28" i="15" s="1"/>
  <c r="H12" i="13"/>
  <c r="H26" i="13" s="1"/>
  <c r="H31" i="13"/>
  <c r="L26" i="15" s="1"/>
  <c r="Y31" i="13"/>
  <c r="L43" i="15" s="1"/>
  <c r="Y12" i="13"/>
  <c r="Y26" i="13" s="1"/>
  <c r="AZ37" i="13"/>
  <c r="M70" i="15" s="1"/>
  <c r="AZ32" i="13"/>
  <c r="BF31" i="13"/>
  <c r="L76" i="15" s="1"/>
  <c r="BF12" i="13"/>
  <c r="BF26" i="13" s="1"/>
  <c r="BF37" i="13"/>
  <c r="M76" i="15" s="1"/>
  <c r="BF32" i="13"/>
  <c r="K37" i="13"/>
  <c r="M29" i="15" s="1"/>
  <c r="K32" i="13"/>
  <c r="Q31" i="13"/>
  <c r="L35" i="15" s="1"/>
  <c r="Q12" i="13"/>
  <c r="Q26" i="13" s="1"/>
  <c r="BO37" i="13"/>
  <c r="M85" i="15" s="1"/>
  <c r="BO32" i="13"/>
  <c r="AC12" i="13"/>
  <c r="AC26" i="13" s="1"/>
  <c r="AC31" i="13"/>
  <c r="L47" i="15" s="1"/>
  <c r="R12" i="13"/>
  <c r="R26" i="13" s="1"/>
  <c r="R31" i="13"/>
  <c r="L36" i="15" s="1"/>
  <c r="BP31" i="13"/>
  <c r="L86" i="15" s="1"/>
  <c r="BP12" i="13"/>
  <c r="BP26" i="13" s="1"/>
  <c r="AF31" i="13"/>
  <c r="L50" i="15" s="1"/>
  <c r="AF12" i="13"/>
  <c r="AF26" i="13" s="1"/>
  <c r="R37" i="13"/>
  <c r="M36" i="15" s="1"/>
  <c r="R32" i="13"/>
  <c r="AD31" i="13"/>
  <c r="L48" i="15" s="1"/>
  <c r="AD12" i="13"/>
  <c r="AD26" i="13" s="1"/>
  <c r="AM31" i="13"/>
  <c r="L57" i="15" s="1"/>
  <c r="AM12" i="13"/>
  <c r="AM26" i="13" s="1"/>
  <c r="C31" i="13"/>
  <c r="L21" i="15" s="1"/>
  <c r="C12" i="13"/>
  <c r="C26" i="13" s="1"/>
  <c r="BC37" i="13"/>
  <c r="M73" i="15" s="1"/>
  <c r="BC32" i="13"/>
  <c r="AW32" i="13"/>
  <c r="AW37" i="13"/>
  <c r="M67" i="15" s="1"/>
  <c r="X32" i="13"/>
  <c r="X37" i="13"/>
  <c r="M42" i="15" s="1"/>
  <c r="BK12" i="13"/>
  <c r="BK26" i="13" s="1"/>
  <c r="BK31" i="13"/>
  <c r="L81" i="15" s="1"/>
  <c r="Z32" i="13"/>
  <c r="Z37" i="13"/>
  <c r="M44" i="15" s="1"/>
  <c r="N31" i="13"/>
  <c r="L32" i="15" s="1"/>
  <c r="N12" i="13"/>
  <c r="N26" i="13" s="1"/>
  <c r="O37" i="13"/>
  <c r="M33" i="15" s="1"/>
  <c r="O32" i="13"/>
  <c r="U31" i="13"/>
  <c r="L39" i="15" s="1"/>
  <c r="U12" i="13"/>
  <c r="U26" i="13" s="1"/>
  <c r="BJ37" i="13"/>
  <c r="M80" i="15" s="1"/>
  <c r="BJ32" i="13"/>
  <c r="E31" i="13"/>
  <c r="L23" i="15" s="1"/>
  <c r="E12" i="13"/>
  <c r="E26" i="13" s="1"/>
  <c r="AR31" i="13"/>
  <c r="L62" i="15" s="1"/>
  <c r="AR12" i="13"/>
  <c r="AR26" i="13" s="1"/>
  <c r="AB37" i="13"/>
  <c r="M46" i="15" s="1"/>
  <c r="AB32" i="13"/>
  <c r="O31" i="13"/>
  <c r="L33" i="15" s="1"/>
  <c r="O12" i="13"/>
  <c r="O26" i="13" s="1"/>
  <c r="P12" i="13"/>
  <c r="P26" i="13" s="1"/>
  <c r="P31" i="13"/>
  <c r="L34" i="15" s="1"/>
  <c r="Y37" i="13"/>
  <c r="M43" i="15" s="1"/>
  <c r="Y32" i="13"/>
  <c r="BN31" i="13"/>
  <c r="L84" i="15" s="1"/>
  <c r="BN12" i="13"/>
  <c r="BN26" i="13" s="1"/>
  <c r="BM37" i="13"/>
  <c r="M83" i="15" s="1"/>
  <c r="BM32" i="13"/>
  <c r="AD37" i="13"/>
  <c r="M48" i="15" s="1"/>
  <c r="AD32" i="13"/>
  <c r="BE37" i="13"/>
  <c r="M75" i="15" s="1"/>
  <c r="BE32" i="13"/>
  <c r="H32" i="13"/>
  <c r="H37" i="13"/>
  <c r="M26" i="15" s="1"/>
  <c r="AJ31" i="13"/>
  <c r="L54" i="15" s="1"/>
  <c r="AJ12" i="13"/>
  <c r="AJ26" i="13" s="1"/>
  <c r="BL31" i="13"/>
  <c r="L82" i="15" s="1"/>
  <c r="BL12" i="13"/>
  <c r="BL26" i="13" s="1"/>
  <c r="BA32" i="13"/>
  <c r="BA37" i="13"/>
  <c r="M71" i="15" s="1"/>
  <c r="P37" i="13"/>
  <c r="M34" i="15" s="1"/>
  <c r="P32" i="13"/>
  <c r="AY32" i="13"/>
  <c r="AY37" i="13"/>
  <c r="M69" i="15" s="1"/>
  <c r="AA31" i="13"/>
  <c r="L45" i="15" s="1"/>
  <c r="AA12" i="13"/>
  <c r="AA26" i="13" s="1"/>
  <c r="BG31" i="13"/>
  <c r="L77" i="15" s="1"/>
  <c r="BG12" i="13"/>
  <c r="BG26" i="13" s="1"/>
  <c r="AU31" i="13"/>
  <c r="L65" i="15" s="1"/>
  <c r="AU12" i="13"/>
  <c r="AU26" i="13" s="1"/>
  <c r="AV31" i="13"/>
  <c r="L66" i="15" s="1"/>
  <c r="AV12" i="13"/>
  <c r="AV26" i="13" s="1"/>
  <c r="BO31" i="13"/>
  <c r="L85" i="15" s="1"/>
  <c r="BO12" i="13"/>
  <c r="BO26" i="13" s="1"/>
  <c r="AU37" i="13"/>
  <c r="M65" i="15" s="1"/>
  <c r="AU32" i="13"/>
  <c r="I32" i="13"/>
  <c r="I37" i="13"/>
  <c r="M27" i="15" s="1"/>
  <c r="AC37" i="13"/>
  <c r="M47" i="15" s="1"/>
  <c r="AC32" i="13"/>
  <c r="F37" i="13"/>
  <c r="M24" i="15" s="1"/>
  <c r="F32" i="13"/>
  <c r="AL12" i="13"/>
  <c r="AL26" i="13" s="1"/>
  <c r="AL31" i="13"/>
  <c r="L56" i="15" s="1"/>
  <c r="BJ31" i="13"/>
  <c r="L80" i="15" s="1"/>
  <c r="BJ12" i="13"/>
  <c r="BJ26" i="13" s="1"/>
  <c r="AT12" i="13"/>
  <c r="AT26" i="13" s="1"/>
  <c r="AT31" i="13"/>
  <c r="L64" i="15" s="1"/>
  <c r="BP37" i="13"/>
  <c r="M86" i="15" s="1"/>
  <c r="BP32" i="13"/>
  <c r="M32" i="13"/>
  <c r="M37" i="13"/>
  <c r="M31" i="15" s="1"/>
  <c r="T31" i="13"/>
  <c r="L38" i="15" s="1"/>
  <c r="T12" i="13"/>
  <c r="T26" i="13" s="1"/>
  <c r="AI12" i="13"/>
  <c r="AI26" i="13" s="1"/>
  <c r="AI31" i="13"/>
  <c r="L53" i="15" s="1"/>
  <c r="AH12" i="13"/>
  <c r="AH26" i="13" s="1"/>
  <c r="AH31" i="13"/>
  <c r="L52" i="15" s="1"/>
  <c r="X31" i="13"/>
  <c r="L42" i="15" s="1"/>
  <c r="X12" i="13"/>
  <c r="X26" i="13" s="1"/>
  <c r="AB31" i="13"/>
  <c r="L46" i="15" s="1"/>
  <c r="AB12" i="13"/>
  <c r="AB26" i="13" s="1"/>
  <c r="C37" i="13"/>
  <c r="M21" i="15" s="1"/>
  <c r="C32" i="13"/>
  <c r="AV37" i="13"/>
  <c r="M66" i="15" s="1"/>
  <c r="AV32" i="13"/>
  <c r="W31" i="13"/>
  <c r="L41" i="15" s="1"/>
  <c r="W12" i="13"/>
  <c r="W26" i="13" s="1"/>
  <c r="AS31" i="13"/>
  <c r="L63" i="15" s="1"/>
  <c r="AS12" i="13"/>
  <c r="AS26" i="13" s="1"/>
  <c r="AW12" i="13"/>
  <c r="AW26" i="13" s="1"/>
  <c r="AW31" i="13"/>
  <c r="L67" i="15" s="1"/>
  <c r="L37" i="13"/>
  <c r="M30" i="15" s="1"/>
  <c r="L32" i="13"/>
  <c r="BA31" i="13"/>
  <c r="L71" i="15" s="1"/>
  <c r="BA12" i="13"/>
  <c r="BA26" i="13" s="1"/>
  <c r="BL32" i="13"/>
  <c r="BL37" i="13"/>
  <c r="M82" i="15" s="1"/>
  <c r="G37" i="13"/>
  <c r="M25" i="15" s="1"/>
  <c r="G32" i="13"/>
  <c r="BE31" i="13"/>
  <c r="L75" i="15" s="1"/>
  <c r="BE12" i="13"/>
  <c r="BE26" i="13" s="1"/>
  <c r="V31" i="13"/>
  <c r="L40" i="15" s="1"/>
  <c r="V12" i="13"/>
  <c r="V26" i="13" s="1"/>
  <c r="BN32" i="13"/>
  <c r="BN37" i="13"/>
  <c r="M84" i="15" s="1"/>
  <c r="BB37" i="13"/>
  <c r="M72" i="15" s="1"/>
  <c r="BB32" i="13"/>
  <c r="AE37" i="13" l="1"/>
  <c r="M49" i="15" s="1"/>
  <c r="AE32" i="13"/>
  <c r="AF37" i="13" l="1"/>
  <c r="M50" i="15" s="1"/>
  <c r="AF32" i="13"/>
  <c r="AG37" i="13" l="1"/>
  <c r="M51" i="15" s="1"/>
  <c r="AG32" i="13"/>
  <c r="AH37" i="13" l="1"/>
  <c r="M52" i="15" s="1"/>
  <c r="AH32" i="13"/>
  <c r="AI37" i="13" l="1"/>
  <c r="M53" i="15" s="1"/>
  <c r="AI32" i="13"/>
  <c r="DS31" i="13" l="1"/>
  <c r="L141" i="15" s="1"/>
  <c r="DS12" i="13"/>
  <c r="DS26" i="13" s="1"/>
  <c r="DT31" i="13"/>
  <c r="L142" i="15" s="1"/>
  <c r="DT12" i="13"/>
  <c r="DT26" i="13" s="1"/>
  <c r="DU31" i="13"/>
  <c r="L143" i="15" s="1"/>
  <c r="DU12" i="13"/>
  <c r="DU26" i="13" s="1"/>
  <c r="DD12" i="13"/>
  <c r="DD26" i="13" s="1"/>
  <c r="DD31" i="13"/>
  <c r="L126" i="15" s="1"/>
  <c r="DF12" i="13"/>
  <c r="DF26" i="13" s="1"/>
  <c r="DF31" i="13"/>
  <c r="L128" i="15" s="1"/>
  <c r="DE12" i="13"/>
  <c r="DE26" i="13" s="1"/>
  <c r="DE31" i="13"/>
  <c r="L127" i="15" s="1"/>
  <c r="CX31" i="13"/>
  <c r="L120" i="15" s="1"/>
  <c r="CX12" i="13"/>
  <c r="CX26" i="13" s="1"/>
  <c r="ED31" i="13"/>
  <c r="L152" i="15" s="1"/>
  <c r="ED12" i="13"/>
  <c r="ED26" i="13" s="1"/>
  <c r="EM31" i="13"/>
  <c r="L161" i="15" s="1"/>
  <c r="EM12" i="13"/>
  <c r="EM26" i="13" s="1"/>
  <c r="DC12" i="13"/>
  <c r="DC26" i="13" s="1"/>
  <c r="DC31" i="13"/>
  <c r="L125" i="15" s="1"/>
  <c r="DJ31" i="13"/>
  <c r="L132" i="15" s="1"/>
  <c r="DJ12" i="13"/>
  <c r="DJ26" i="13" s="1"/>
  <c r="DR31" i="13"/>
  <c r="L140" i="15" s="1"/>
  <c r="DR12" i="13"/>
  <c r="DR26" i="13" s="1"/>
  <c r="CV31" i="13"/>
  <c r="L118" i="15" s="1"/>
  <c r="CV12" i="13"/>
  <c r="CV26" i="13" s="1"/>
  <c r="DI12" i="13"/>
  <c r="DI26" i="13" s="1"/>
  <c r="DI31" i="13"/>
  <c r="L131" i="15" s="1"/>
  <c r="DN31" i="13"/>
  <c r="L136" i="15" s="1"/>
  <c r="DN12" i="13"/>
  <c r="DN26" i="13" s="1"/>
  <c r="CY12" i="13"/>
  <c r="CY26" i="13" s="1"/>
  <c r="CY31" i="13"/>
  <c r="L121" i="15" s="1"/>
  <c r="EO31" i="13"/>
  <c r="L163" i="15" s="1"/>
  <c r="EO12" i="13"/>
  <c r="EO26" i="13" s="1"/>
  <c r="EA31" i="13"/>
  <c r="L149" i="15" s="1"/>
  <c r="EA12" i="13"/>
  <c r="EA26" i="13" s="1"/>
  <c r="EK31" i="13"/>
  <c r="L159" i="15" s="1"/>
  <c r="EK12" i="13"/>
  <c r="EK26" i="13" s="1"/>
  <c r="DV31" i="13"/>
  <c r="L144" i="15" s="1"/>
  <c r="DV12" i="13"/>
  <c r="DV26" i="13" s="1"/>
  <c r="CW12" i="13"/>
  <c r="CW26" i="13" s="1"/>
  <c r="CW31" i="13"/>
  <c r="L119" i="15" s="1"/>
  <c r="EG12" i="13"/>
  <c r="EG26" i="13" s="1"/>
  <c r="EG31" i="13"/>
  <c r="L155" i="15" s="1"/>
  <c r="EJ31" i="13"/>
  <c r="L158" i="15" s="1"/>
  <c r="EJ12" i="13"/>
  <c r="EJ26" i="13" s="1"/>
  <c r="EF31" i="13"/>
  <c r="L154" i="15" s="1"/>
  <c r="EF12" i="13"/>
  <c r="EF26" i="13" s="1"/>
  <c r="DM31" i="13"/>
  <c r="L135" i="15" s="1"/>
  <c r="DM12" i="13"/>
  <c r="DM26" i="13" s="1"/>
  <c r="DO31" i="13"/>
  <c r="L137" i="15" s="1"/>
  <c r="DO12" i="13"/>
  <c r="DO26" i="13" s="1"/>
  <c r="DP12" i="13"/>
  <c r="DP26" i="13" s="1"/>
  <c r="DP31" i="13"/>
  <c r="L138" i="15" s="1"/>
  <c r="CZ12" i="13"/>
  <c r="CZ26" i="13" s="1"/>
  <c r="CZ31" i="13"/>
  <c r="L122" i="15" s="1"/>
  <c r="DL31" i="13"/>
  <c r="L134" i="15" s="1"/>
  <c r="DL12" i="13"/>
  <c r="DL26" i="13" s="1"/>
  <c r="EE31" i="13"/>
  <c r="L153" i="15" s="1"/>
  <c r="EE12" i="13"/>
  <c r="EE26" i="13" s="1"/>
  <c r="DG12" i="13"/>
  <c r="DG26" i="13" s="1"/>
  <c r="DG31" i="13"/>
  <c r="L129" i="15" s="1"/>
  <c r="DZ31" i="13"/>
  <c r="L148" i="15" s="1"/>
  <c r="DZ12" i="13"/>
  <c r="DZ26" i="13" s="1"/>
  <c r="EL12" i="13"/>
  <c r="EL26" i="13" s="1"/>
  <c r="EL31" i="13"/>
  <c r="L160" i="15" s="1"/>
  <c r="DH12" i="13"/>
  <c r="DH26" i="13" s="1"/>
  <c r="DH31" i="13"/>
  <c r="L130" i="15" s="1"/>
  <c r="DK12" i="13"/>
  <c r="DK26" i="13" s="1"/>
  <c r="DK31" i="13"/>
  <c r="L133" i="15" s="1"/>
  <c r="DQ31" i="13"/>
  <c r="L139" i="15" s="1"/>
  <c r="DQ12" i="13"/>
  <c r="DQ26" i="13" s="1"/>
  <c r="EI12" i="13"/>
  <c r="EI26" i="13" s="1"/>
  <c r="EI31" i="13"/>
  <c r="L157" i="15" s="1"/>
  <c r="EB12" i="13"/>
  <c r="EB26" i="13" s="1"/>
  <c r="EB31" i="13"/>
  <c r="L150" i="15" s="1"/>
  <c r="DA12" i="13"/>
  <c r="DA26" i="13" s="1"/>
  <c r="DA31" i="13"/>
  <c r="L123" i="15" s="1"/>
  <c r="DY12" i="13"/>
  <c r="DY26" i="13" s="1"/>
  <c r="DY31" i="13"/>
  <c r="L147" i="15" s="1"/>
  <c r="DX31" i="13"/>
  <c r="L146" i="15" s="1"/>
  <c r="DX12" i="13"/>
  <c r="DX26" i="13" s="1"/>
  <c r="ER31" i="13"/>
  <c r="L166" i="15" s="1"/>
  <c r="ER12" i="13"/>
  <c r="ER26" i="13" s="1"/>
  <c r="EC12" i="13"/>
  <c r="EC26" i="13" s="1"/>
  <c r="EC31" i="13"/>
  <c r="L151" i="15" s="1"/>
  <c r="EQ31" i="13"/>
  <c r="L165" i="15" s="1"/>
  <c r="EQ12" i="13"/>
  <c r="EQ26" i="13" s="1"/>
  <c r="DW31" i="13"/>
  <c r="L145" i="15" s="1"/>
  <c r="DW12" i="13"/>
  <c r="DW26" i="13" s="1"/>
  <c r="EP12" i="13"/>
  <c r="EP26" i="13" s="1"/>
  <c r="EP31" i="13"/>
  <c r="L164" i="15" s="1"/>
  <c r="DB31" i="13"/>
  <c r="L124" i="15" s="1"/>
  <c r="DB12" i="13"/>
  <c r="DB26" i="13" s="1"/>
  <c r="EN12" i="13"/>
  <c r="EN26" i="13" s="1"/>
  <c r="EN31" i="13"/>
  <c r="L162" i="15" s="1"/>
  <c r="EH12" i="13"/>
  <c r="EH26" i="13" s="1"/>
  <c r="EH31" i="13"/>
  <c r="L156" i="15" s="1"/>
  <c r="CW37" i="13" l="1"/>
  <c r="M119" i="15" s="1"/>
  <c r="CW32" i="13"/>
  <c r="DP37" i="13"/>
  <c r="M138" i="15" s="1"/>
  <c r="DP32" i="13"/>
  <c r="CS32" i="13"/>
  <c r="CS37" i="13"/>
  <c r="M115" i="15" s="1"/>
  <c r="BY31" i="13"/>
  <c r="L95" i="15" s="1"/>
  <c r="BY12" i="13"/>
  <c r="BY26" i="13" s="1"/>
  <c r="BR37" i="13"/>
  <c r="M88" i="15" s="1"/>
  <c r="BR32" i="13"/>
  <c r="DO32" i="13"/>
  <c r="DO37" i="13"/>
  <c r="M137" i="15" s="1"/>
  <c r="CL37" i="13"/>
  <c r="M108" i="15" s="1"/>
  <c r="CL32" i="13"/>
  <c r="EJ32" i="13"/>
  <c r="EJ37" i="13"/>
  <c r="M158" i="15" s="1"/>
  <c r="BR12" i="13"/>
  <c r="BR26" i="13" s="1"/>
  <c r="BR31" i="13"/>
  <c r="L88" i="15" s="1"/>
  <c r="EP37" i="13"/>
  <c r="M164" i="15" s="1"/>
  <c r="EP32" i="13"/>
  <c r="BW12" i="13"/>
  <c r="BW26" i="13" s="1"/>
  <c r="BW31" i="13"/>
  <c r="L93" i="15" s="1"/>
  <c r="ES31" i="13"/>
  <c r="L167" i="15" s="1"/>
  <c r="ES12" i="13"/>
  <c r="ES26" i="13" s="1"/>
  <c r="EC32" i="13"/>
  <c r="EC37" i="13"/>
  <c r="M151" i="15" s="1"/>
  <c r="BZ31" i="13"/>
  <c r="L96" i="15" s="1"/>
  <c r="BZ12" i="13"/>
  <c r="BZ26" i="13" s="1"/>
  <c r="CR31" i="13"/>
  <c r="L114" i="15" s="1"/>
  <c r="CR12" i="13"/>
  <c r="CR26" i="13" s="1"/>
  <c r="BV12" i="13"/>
  <c r="BV26" i="13" s="1"/>
  <c r="BV31" i="13"/>
  <c r="L92" i="15" s="1"/>
  <c r="CL12" i="13"/>
  <c r="CL26" i="13" s="1"/>
  <c r="CL31" i="13"/>
  <c r="L108" i="15" s="1"/>
  <c r="BU31" i="13"/>
  <c r="L91" i="15" s="1"/>
  <c r="BU12" i="13"/>
  <c r="BU26" i="13" s="1"/>
  <c r="CC31" i="13"/>
  <c r="L99" i="15" s="1"/>
  <c r="CC12" i="13"/>
  <c r="CC26" i="13" s="1"/>
  <c r="BW32" i="13"/>
  <c r="BW37" i="13"/>
  <c r="M93" i="15" s="1"/>
  <c r="DN37" i="13"/>
  <c r="M136" i="15" s="1"/>
  <c r="DN32" i="13"/>
  <c r="CO12" i="13"/>
  <c r="CO26" i="13" s="1"/>
  <c r="CO31" i="13"/>
  <c r="L111" i="15" s="1"/>
  <c r="CY32" i="13"/>
  <c r="CY37" i="13"/>
  <c r="M121" i="15" s="1"/>
  <c r="CF32" i="13"/>
  <c r="CF37" i="13"/>
  <c r="M102" i="15" s="1"/>
  <c r="DL32" i="13"/>
  <c r="DL37" i="13"/>
  <c r="M134" i="15" s="1"/>
  <c r="DS37" i="13"/>
  <c r="M141" i="15" s="1"/>
  <c r="DS32" i="13"/>
  <c r="CG31" i="13"/>
  <c r="L103" i="15" s="1"/>
  <c r="CG12" i="13"/>
  <c r="CG26" i="13" s="1"/>
  <c r="EG37" i="13"/>
  <c r="M155" i="15" s="1"/>
  <c r="EG32" i="13"/>
  <c r="BX32" i="13"/>
  <c r="BX37" i="13"/>
  <c r="M94" i="15" s="1"/>
  <c r="CJ31" i="13"/>
  <c r="L106" i="15" s="1"/>
  <c r="CJ12" i="13"/>
  <c r="CJ26" i="13" s="1"/>
  <c r="DB32" i="13"/>
  <c r="DB37" i="13"/>
  <c r="M124" i="15" s="1"/>
  <c r="CQ31" i="13"/>
  <c r="L113" i="15" s="1"/>
  <c r="CQ12" i="13"/>
  <c r="CQ26" i="13" s="1"/>
  <c r="EL37" i="13"/>
  <c r="M160" i="15" s="1"/>
  <c r="EL32" i="13"/>
  <c r="CN32" i="13"/>
  <c r="CN37" i="13"/>
  <c r="M110" i="15" s="1"/>
  <c r="CK32" i="13"/>
  <c r="CK37" i="13"/>
  <c r="M107" i="15" s="1"/>
  <c r="CD32" i="13"/>
  <c r="CD37" i="13"/>
  <c r="M100" i="15" s="1"/>
  <c r="CN12" i="13"/>
  <c r="CN26" i="13" s="1"/>
  <c r="CN31" i="13"/>
  <c r="L110" i="15" s="1"/>
  <c r="BS37" i="13"/>
  <c r="M89" i="15" s="1"/>
  <c r="BS32" i="13"/>
  <c r="DD37" i="13"/>
  <c r="M126" i="15" s="1"/>
  <c r="DD32" i="13"/>
  <c r="DJ32" i="13"/>
  <c r="DJ37" i="13"/>
  <c r="M132" i="15" s="1"/>
  <c r="CO37" i="13"/>
  <c r="M111" i="15" s="1"/>
  <c r="CO32" i="13"/>
  <c r="DK37" i="13"/>
  <c r="M133" i="15" s="1"/>
  <c r="DK32" i="13"/>
  <c r="CU37" i="13"/>
  <c r="M117" i="15" s="1"/>
  <c r="CU32" i="13"/>
  <c r="CP31" i="13"/>
  <c r="L112" i="15" s="1"/>
  <c r="CP12" i="13"/>
  <c r="CP26" i="13" s="1"/>
  <c r="CT32" i="13"/>
  <c r="CT37" i="13"/>
  <c r="M116" i="15" s="1"/>
  <c r="DX32" i="13"/>
  <c r="DX37" i="13"/>
  <c r="M146" i="15" s="1"/>
  <c r="DV37" i="13"/>
  <c r="M144" i="15" s="1"/>
  <c r="DV32" i="13"/>
  <c r="ES37" i="13"/>
  <c r="M167" i="15" s="1"/>
  <c r="ES32" i="13"/>
  <c r="DQ37" i="13"/>
  <c r="M139" i="15" s="1"/>
  <c r="DQ32" i="13"/>
  <c r="EI32" i="13"/>
  <c r="EI37" i="13"/>
  <c r="M157" i="15" s="1"/>
  <c r="CE31" i="13"/>
  <c r="L101" i="15" s="1"/>
  <c r="CE12" i="13"/>
  <c r="CE26" i="13" s="1"/>
  <c r="BS12" i="13"/>
  <c r="BS26" i="13" s="1"/>
  <c r="BS31" i="13"/>
  <c r="L89" i="15" s="1"/>
  <c r="CD31" i="13"/>
  <c r="L100" i="15" s="1"/>
  <c r="CD12" i="13"/>
  <c r="CD26" i="13" s="1"/>
  <c r="CH32" i="13"/>
  <c r="CH37" i="13"/>
  <c r="M104" i="15" s="1"/>
  <c r="BY32" i="13"/>
  <c r="BY37" i="13"/>
  <c r="M95" i="15" s="1"/>
  <c r="BV37" i="13"/>
  <c r="M92" i="15" s="1"/>
  <c r="BV32" i="13"/>
  <c r="CB31" i="13"/>
  <c r="L98" i="15" s="1"/>
  <c r="CB12" i="13"/>
  <c r="CB26" i="13" s="1"/>
  <c r="EO37" i="13"/>
  <c r="M163" i="15" s="1"/>
  <c r="EO32" i="13"/>
  <c r="CZ37" i="13"/>
  <c r="M122" i="15" s="1"/>
  <c r="CZ32" i="13"/>
  <c r="CT31" i="13"/>
  <c r="L116" i="15" s="1"/>
  <c r="CT12" i="13"/>
  <c r="CT26" i="13" s="1"/>
  <c r="DR32" i="13"/>
  <c r="DR37" i="13"/>
  <c r="M140" i="15" s="1"/>
  <c r="DU32" i="13"/>
  <c r="DU37" i="13"/>
  <c r="M143" i="15" s="1"/>
  <c r="CS31" i="13"/>
  <c r="L115" i="15" s="1"/>
  <c r="CS12" i="13"/>
  <c r="CS26" i="13" s="1"/>
  <c r="CF12" i="13"/>
  <c r="CF26" i="13" s="1"/>
  <c r="CF31" i="13"/>
  <c r="L102" i="15" s="1"/>
  <c r="CG37" i="13"/>
  <c r="M103" i="15" s="1"/>
  <c r="CG32" i="13"/>
  <c r="BQ12" i="13"/>
  <c r="BQ26" i="13" s="1"/>
  <c r="BQ31" i="13"/>
  <c r="L87" i="15" s="1"/>
  <c r="CX32" i="13"/>
  <c r="CX37" i="13"/>
  <c r="M120" i="15" s="1"/>
  <c r="CH31" i="13"/>
  <c r="L104" i="15" s="1"/>
  <c r="CH12" i="13"/>
  <c r="CH26" i="13" s="1"/>
  <c r="CK31" i="13"/>
  <c r="L107" i="15" s="1"/>
  <c r="CK12" i="13"/>
  <c r="CK26" i="13" s="1"/>
  <c r="EE32" i="13"/>
  <c r="EE37" i="13"/>
  <c r="M153" i="15" s="1"/>
  <c r="CA31" i="13"/>
  <c r="L97" i="15" s="1"/>
  <c r="CA12" i="13"/>
  <c r="CA26" i="13" s="1"/>
  <c r="CR37" i="13"/>
  <c r="M114" i="15" s="1"/>
  <c r="CR32" i="13"/>
  <c r="BX12" i="13"/>
  <c r="BX26" i="13" s="1"/>
  <c r="BX31" i="13"/>
  <c r="L94" i="15" s="1"/>
  <c r="DW37" i="13"/>
  <c r="M145" i="15" s="1"/>
  <c r="DW32" i="13"/>
  <c r="CM31" i="13"/>
  <c r="L109" i="15" s="1"/>
  <c r="CM12" i="13"/>
  <c r="CM26" i="13" s="1"/>
  <c r="EM37" i="13"/>
  <c r="M161" i="15" s="1"/>
  <c r="EM32" i="13"/>
  <c r="DE37" i="13"/>
  <c r="M127" i="15" s="1"/>
  <c r="DE32" i="13"/>
  <c r="BT31" i="13"/>
  <c r="L90" i="15" s="1"/>
  <c r="BT12" i="13"/>
  <c r="BT26" i="13" s="1"/>
  <c r="DC37" i="13"/>
  <c r="M125" i="15" s="1"/>
  <c r="DC32" i="13"/>
  <c r="CI12" i="13"/>
  <c r="CI26" i="13" s="1"/>
  <c r="CI31" i="13"/>
  <c r="L105" i="15" s="1"/>
  <c r="CV37" i="13"/>
  <c r="M118" i="15" s="1"/>
  <c r="CV32" i="13"/>
  <c r="CB37" i="13"/>
  <c r="M98" i="15" s="1"/>
  <c r="CB32" i="13"/>
  <c r="EQ32" i="13"/>
  <c r="EQ37" i="13"/>
  <c r="M165" i="15" s="1"/>
  <c r="CP32" i="13"/>
  <c r="CP37" i="13"/>
  <c r="M112" i="15" s="1"/>
  <c r="DF32" i="13"/>
  <c r="DF37" i="13"/>
  <c r="M128" i="15" s="1"/>
  <c r="CE32" i="13"/>
  <c r="CE37" i="13"/>
  <c r="M101" i="15" s="1"/>
  <c r="DG37" i="13"/>
  <c r="M129" i="15" s="1"/>
  <c r="DG32" i="13"/>
  <c r="CQ37" i="13"/>
  <c r="M113" i="15" s="1"/>
  <c r="CQ32" i="13"/>
  <c r="CJ37" i="13"/>
  <c r="M106" i="15" s="1"/>
  <c r="CJ32" i="13"/>
  <c r="CI32" i="13"/>
  <c r="CI37" i="13"/>
  <c r="M105" i="15" s="1"/>
  <c r="BU32" i="13" l="1"/>
  <c r="BU37" i="13"/>
  <c r="M91" i="15" s="1"/>
  <c r="BZ32" i="13"/>
  <c r="BZ37" i="13"/>
  <c r="M96" i="15" s="1"/>
  <c r="CU31" i="13"/>
  <c r="L117" i="15" s="1"/>
  <c r="CU12" i="13"/>
  <c r="CU26" i="13" s="1"/>
  <c r="ED37" i="13"/>
  <c r="M152" i="15" s="1"/>
  <c r="ED32" i="13"/>
  <c r="EF37" i="13"/>
  <c r="M154" i="15" s="1"/>
  <c r="EF32" i="13"/>
  <c r="EB37" i="13"/>
  <c r="M150" i="15" s="1"/>
  <c r="EB32" i="13"/>
  <c r="EN32" i="13"/>
  <c r="EN37" i="13"/>
  <c r="M162" i="15" s="1"/>
  <c r="EH37" i="13" l="1"/>
  <c r="M156" i="15" s="1"/>
  <c r="EH32" i="13"/>
  <c r="DT37" i="13"/>
  <c r="M142" i="15" s="1"/>
  <c r="DT32" i="13"/>
  <c r="DI32" i="13"/>
  <c r="DI37" i="13"/>
  <c r="M131" i="15" s="1"/>
  <c r="CC37" i="13"/>
  <c r="M99" i="15" s="1"/>
  <c r="CC32" i="13"/>
  <c r="EK32" i="13"/>
  <c r="EK37" i="13"/>
  <c r="M159" i="15" s="1"/>
  <c r="DH37" i="13"/>
  <c r="M130" i="15" s="1"/>
  <c r="DH32" i="13"/>
  <c r="DA32" i="13"/>
  <c r="DA37" i="13"/>
  <c r="M123" i="15" s="1"/>
  <c r="DM37" i="13"/>
  <c r="M135" i="15" s="1"/>
  <c r="DM32" i="13"/>
  <c r="EA32" i="13"/>
  <c r="EA37" i="13"/>
  <c r="M149" i="15" s="1"/>
  <c r="ER32" i="13"/>
  <c r="ER37" i="13"/>
  <c r="M166" i="15" s="1"/>
  <c r="CM32" i="13"/>
  <c r="CM37" i="13"/>
  <c r="M109" i="15" s="1"/>
  <c r="BQ37" i="13"/>
  <c r="M87" i="15" s="1"/>
  <c r="BQ32" i="13"/>
  <c r="DY37" i="13"/>
  <c r="M147" i="15" s="1"/>
  <c r="DY32" i="13"/>
  <c r="DZ32" i="13"/>
  <c r="DZ37" i="13"/>
  <c r="M148" i="15" s="1"/>
  <c r="BT37" i="13"/>
  <c r="M90" i="15" s="1"/>
  <c r="BT32" i="13"/>
  <c r="GE25" i="11" l="1"/>
  <c r="GE26" i="11"/>
  <c r="GE24" i="11"/>
  <c r="GE27" i="11"/>
  <c r="D66" i="15" l="1"/>
  <c r="E66" i="15"/>
  <c r="AW25" i="7"/>
  <c r="Q60" i="15"/>
  <c r="AW27" i="7"/>
  <c r="S60" i="15"/>
  <c r="AW24" i="7"/>
  <c r="P60" i="15"/>
  <c r="AW26" i="7"/>
  <c r="R60" i="15"/>
  <c r="C66" i="15" l="1"/>
  <c r="GD25" i="11" l="1"/>
  <c r="GD26" i="11"/>
  <c r="GD27" i="11"/>
  <c r="GD24" i="11" l="1"/>
  <c r="GC24" i="11" l="1"/>
  <c r="GC26" i="11"/>
  <c r="GC27" i="11"/>
  <c r="GC25" i="11"/>
  <c r="GB27" i="11" l="1"/>
  <c r="GB24" i="11" l="1"/>
  <c r="GB26" i="11"/>
  <c r="GB25" i="11"/>
  <c r="GA26" i="11" l="1"/>
  <c r="GA25" i="11"/>
  <c r="GA24" i="11"/>
  <c r="GA27" i="11"/>
  <c r="FZ27" i="11" l="1"/>
  <c r="FZ24" i="11"/>
  <c r="FZ25" i="11"/>
  <c r="FZ26" i="11"/>
  <c r="FY26" i="11" l="1"/>
  <c r="FY25" i="11"/>
  <c r="FY27" i="11"/>
  <c r="FY24" i="11"/>
  <c r="FX26" i="11" l="1"/>
  <c r="FX25" i="11"/>
  <c r="FX27" i="11"/>
  <c r="FX24" i="11" l="1"/>
  <c r="EH27" i="11" l="1"/>
  <c r="FU27" i="11"/>
  <c r="AY25" i="11"/>
  <c r="EN25" i="11"/>
  <c r="FC25" i="11"/>
  <c r="AF25" i="11"/>
  <c r="BA24" i="11"/>
  <c r="BV24" i="11"/>
  <c r="CR25" i="11"/>
  <c r="DJ25" i="11"/>
  <c r="DS27" i="11"/>
  <c r="EC24" i="11"/>
  <c r="EO27" i="11"/>
  <c r="FL27" i="11"/>
  <c r="I33" i="15"/>
  <c r="EI26" i="11"/>
  <c r="FI26" i="11"/>
  <c r="BA25" i="11"/>
  <c r="ED24" i="11"/>
  <c r="EP25" i="11"/>
  <c r="EV25" i="11"/>
  <c r="FC24" i="11"/>
  <c r="FK25" i="11"/>
  <c r="FR24" i="11"/>
  <c r="AA24" i="11"/>
  <c r="AF24" i="11"/>
  <c r="AL25" i="11"/>
  <c r="AQ24" i="11"/>
  <c r="AV24" i="11"/>
  <c r="BB25" i="11"/>
  <c r="BG24" i="11"/>
  <c r="BL24" i="11"/>
  <c r="BR25" i="11"/>
  <c r="BW24" i="11"/>
  <c r="CB24" i="11"/>
  <c r="CH25" i="11"/>
  <c r="CM24" i="11"/>
  <c r="CR24" i="11"/>
  <c r="CX25" i="11"/>
  <c r="DA24" i="11"/>
  <c r="DE25" i="11"/>
  <c r="DH25" i="11"/>
  <c r="DK27" i="11"/>
  <c r="DM25" i="11"/>
  <c r="DP25" i="11"/>
  <c r="DS24" i="11"/>
  <c r="DV26" i="11"/>
  <c r="DY27" i="11"/>
  <c r="EA24" i="11"/>
  <c r="ED26" i="11"/>
  <c r="EG26" i="11"/>
  <c r="EJ24" i="11"/>
  <c r="EO25" i="11"/>
  <c r="ET26" i="11"/>
  <c r="EY26" i="11"/>
  <c r="FC26" i="11"/>
  <c r="FH24" i="11"/>
  <c r="FL24" i="11"/>
  <c r="FQ24" i="11"/>
  <c r="DL26" i="11"/>
  <c r="DX26" i="11"/>
  <c r="EJ27" i="11"/>
  <c r="EO26" i="11"/>
  <c r="EV26" i="11"/>
  <c r="FC27" i="11"/>
  <c r="FJ27" i="11"/>
  <c r="FP26" i="11"/>
  <c r="FV27" i="11"/>
  <c r="AM25" i="11"/>
  <c r="BC25" i="11"/>
  <c r="BS25" i="11"/>
  <c r="CI25" i="11"/>
  <c r="CY25" i="11"/>
  <c r="DO25" i="11"/>
  <c r="EE25" i="11"/>
  <c r="EP24" i="11"/>
  <c r="EX25" i="11"/>
  <c r="FD25" i="11"/>
  <c r="FK24" i="11"/>
  <c r="FS25" i="11"/>
  <c r="AB25" i="11"/>
  <c r="AG24" i="11"/>
  <c r="AL24" i="11"/>
  <c r="AR25" i="11"/>
  <c r="AW24" i="11"/>
  <c r="BB24" i="11"/>
  <c r="BH25" i="11"/>
  <c r="BM24" i="11"/>
  <c r="BR24" i="11"/>
  <c r="BX25" i="11"/>
  <c r="CC24" i="11"/>
  <c r="CH24" i="11"/>
  <c r="CN25" i="11"/>
  <c r="CS24" i="11"/>
  <c r="CX24" i="11"/>
  <c r="DB25" i="11"/>
  <c r="DE24" i="11"/>
  <c r="DH24" i="11"/>
  <c r="DK26" i="11"/>
  <c r="DM24" i="11"/>
  <c r="DP24" i="11"/>
  <c r="DT27" i="11"/>
  <c r="DV25" i="11"/>
  <c r="DY26" i="11"/>
  <c r="EB27" i="11"/>
  <c r="ED25" i="11"/>
  <c r="EG25" i="11"/>
  <c r="EK25" i="11"/>
  <c r="EO24" i="11"/>
  <c r="ET25" i="11"/>
  <c r="EZ27" i="11"/>
  <c r="FD27" i="11"/>
  <c r="FI27" i="11"/>
  <c r="FM25" i="11"/>
  <c r="FR25" i="11"/>
  <c r="FW24" i="11"/>
  <c r="ET27" i="11"/>
  <c r="FH26" i="11"/>
  <c r="AI25" i="11"/>
  <c r="DK25" i="11"/>
  <c r="FP25" i="11"/>
  <c r="AP24" i="11"/>
  <c r="BQ24" i="11"/>
  <c r="CL24" i="11"/>
  <c r="DH27" i="11"/>
  <c r="DP27" i="11"/>
  <c r="EA26" i="11"/>
  <c r="ES24" i="11"/>
  <c r="FH27" i="11"/>
  <c r="DJ27" i="11"/>
  <c r="EU27" i="11"/>
  <c r="FU26" i="11"/>
  <c r="CG25" i="11"/>
  <c r="EJ26" i="11"/>
  <c r="FD26" i="11"/>
  <c r="Y25" i="11"/>
  <c r="AO25" i="11"/>
  <c r="DB24" i="11"/>
  <c r="EX24" i="11"/>
  <c r="FS24" i="11"/>
  <c r="AB24" i="11"/>
  <c r="AR24" i="11"/>
  <c r="BH24" i="11"/>
  <c r="BX24" i="11"/>
  <c r="CN24" i="11"/>
  <c r="DC24" i="11"/>
  <c r="DK24" i="11"/>
  <c r="DT25" i="11"/>
  <c r="EB25" i="11"/>
  <c r="EK24" i="11"/>
  <c r="EZ24" i="11"/>
  <c r="FM24" i="11"/>
  <c r="DP26" i="11"/>
  <c r="EQ27" i="11"/>
  <c r="FL26" i="11"/>
  <c r="BG25" i="11"/>
  <c r="CM25" i="11"/>
  <c r="EQ24" i="11"/>
  <c r="FN25" i="11"/>
  <c r="AH24" i="11"/>
  <c r="AS24" i="11"/>
  <c r="BN24" i="11"/>
  <c r="BY24" i="11"/>
  <c r="CO24" i="11"/>
  <c r="DD27" i="11"/>
  <c r="DL27" i="11"/>
  <c r="DT24" i="11"/>
  <c r="EB24" i="11"/>
  <c r="EL25" i="11"/>
  <c r="FI24" i="11"/>
  <c r="FT27" i="11"/>
  <c r="DQ27" i="11"/>
  <c r="ED27" i="11"/>
  <c r="EK26" i="11"/>
  <c r="EQ26" i="11"/>
  <c r="EX27" i="11"/>
  <c r="FF27" i="11"/>
  <c r="FM27" i="11"/>
  <c r="FR26" i="11"/>
  <c r="AC25" i="11"/>
  <c r="AS25" i="11"/>
  <c r="BI25" i="11"/>
  <c r="BY25" i="11"/>
  <c r="CO25" i="11"/>
  <c r="DF24" i="11"/>
  <c r="DV24" i="11"/>
  <c r="EL24" i="11"/>
  <c r="ER25" i="11"/>
  <c r="EY24" i="11"/>
  <c r="FG25" i="11"/>
  <c r="FN24" i="11"/>
  <c r="FV25" i="11"/>
  <c r="X24" i="11"/>
  <c r="AD25" i="11"/>
  <c r="AI24" i="11"/>
  <c r="AN24" i="11"/>
  <c r="AT25" i="11"/>
  <c r="AY24" i="11"/>
  <c r="BD24" i="11"/>
  <c r="BJ25" i="11"/>
  <c r="BO24" i="11"/>
  <c r="BT24" i="11"/>
  <c r="BZ25" i="11"/>
  <c r="CE24" i="11"/>
  <c r="CJ24" i="11"/>
  <c r="CP25" i="11"/>
  <c r="CU24" i="11"/>
  <c r="CZ25" i="11"/>
  <c r="DD25" i="11"/>
  <c r="DG27" i="11"/>
  <c r="DI25" i="11"/>
  <c r="DL25" i="11"/>
  <c r="DO27" i="11"/>
  <c r="DQ24" i="11"/>
  <c r="DU27" i="11"/>
  <c r="DW24" i="11"/>
  <c r="DZ26" i="11"/>
  <c r="EC27" i="11"/>
  <c r="EE24" i="11"/>
  <c r="EH25" i="11"/>
  <c r="EM26" i="11"/>
  <c r="ER24" i="11"/>
  <c r="EV24" i="11"/>
  <c r="FA25" i="11"/>
  <c r="FE25" i="11"/>
  <c r="FJ26" i="11"/>
  <c r="FO26" i="11"/>
  <c r="FT24" i="11"/>
  <c r="FW26" i="11"/>
  <c r="I32" i="15"/>
  <c r="DT26" i="11"/>
  <c r="FA26" i="11"/>
  <c r="CE25" i="11"/>
  <c r="CU25" i="11"/>
  <c r="EU24" i="11"/>
  <c r="Z24" i="11"/>
  <c r="AV25" i="11"/>
  <c r="BL25" i="11"/>
  <c r="CG24" i="11"/>
  <c r="DA25" i="11"/>
  <c r="DU24" i="11"/>
  <c r="EF24" i="11"/>
  <c r="EX26" i="11"/>
  <c r="FQ25" i="11"/>
  <c r="DV27" i="11"/>
  <c r="FB27" i="11"/>
  <c r="BQ25" i="11"/>
  <c r="CW25" i="11"/>
  <c r="DN27" i="11"/>
  <c r="EP27" i="11"/>
  <c r="FQ26" i="11"/>
  <c r="BE25" i="11"/>
  <c r="CK25" i="11"/>
  <c r="EH24" i="11"/>
  <c r="FF25" i="11"/>
  <c r="AX25" i="11"/>
  <c r="BN25" i="11"/>
  <c r="CD25" i="11"/>
  <c r="CT25" i="11"/>
  <c r="DF26" i="11"/>
  <c r="DN26" i="11"/>
  <c r="DW27" i="11"/>
  <c r="EE27" i="11"/>
  <c r="EP26" i="11"/>
  <c r="FD24" i="11"/>
  <c r="FS26" i="11"/>
  <c r="EB26" i="11"/>
  <c r="EW26" i="11"/>
  <c r="FR27" i="11"/>
  <c r="AQ25" i="11"/>
  <c r="DC25" i="11"/>
  <c r="EI25" i="11"/>
  <c r="FT25" i="11"/>
  <c r="AC24" i="11"/>
  <c r="AX24" i="11"/>
  <c r="BI24" i="11"/>
  <c r="CD24" i="11"/>
  <c r="CT24" i="11"/>
  <c r="DI26" i="11"/>
  <c r="DQ25" i="11"/>
  <c r="DW26" i="11"/>
  <c r="EE26" i="11"/>
  <c r="ER27" i="11"/>
  <c r="FA27" i="11"/>
  <c r="FN26" i="11"/>
  <c r="DC27" i="11"/>
  <c r="DD26" i="11"/>
  <c r="EF26" i="11"/>
  <c r="EL27" i="11"/>
  <c r="ER26" i="11"/>
  <c r="EY27" i="11"/>
  <c r="FG27" i="11"/>
  <c r="FM26" i="11"/>
  <c r="FS27" i="11"/>
  <c r="AE25" i="11"/>
  <c r="AU25" i="11"/>
  <c r="BK25" i="11"/>
  <c r="CA25" i="11"/>
  <c r="CQ25" i="11"/>
  <c r="DG25" i="11"/>
  <c r="DW25" i="11"/>
  <c r="EM25" i="11"/>
  <c r="ET24" i="11"/>
  <c r="EZ25" i="11"/>
  <c r="FG24" i="11"/>
  <c r="FO25" i="11"/>
  <c r="FV24" i="11"/>
  <c r="Y24" i="11"/>
  <c r="AD24" i="11"/>
  <c r="AJ25" i="11"/>
  <c r="AO24" i="11"/>
  <c r="AT24" i="11"/>
  <c r="AZ25" i="11"/>
  <c r="BE24" i="11"/>
  <c r="BJ24" i="11"/>
  <c r="BP25" i="11"/>
  <c r="BU24" i="11"/>
  <c r="BZ24" i="11"/>
  <c r="CF25" i="11"/>
  <c r="CK24" i="11"/>
  <c r="CP24" i="11"/>
  <c r="CV25" i="11"/>
  <c r="CZ24" i="11"/>
  <c r="DD24" i="11"/>
  <c r="DG26" i="11"/>
  <c r="DI24" i="11"/>
  <c r="DL24" i="11"/>
  <c r="DO26" i="11"/>
  <c r="DR26" i="11"/>
  <c r="DU26" i="11"/>
  <c r="DX27" i="11"/>
  <c r="DZ25" i="11"/>
  <c r="EC26" i="11"/>
  <c r="EF27" i="11"/>
  <c r="EI27" i="11"/>
  <c r="EN27" i="11"/>
  <c r="ES27" i="11"/>
  <c r="EW25" i="11"/>
  <c r="FA24" i="11"/>
  <c r="FE24" i="11"/>
  <c r="FJ25" i="11"/>
  <c r="FP24" i="11"/>
  <c r="FU25" i="11"/>
  <c r="DH26" i="11"/>
  <c r="EM27" i="11"/>
  <c r="FO27" i="11"/>
  <c r="BO25" i="11"/>
  <c r="EA25" i="11"/>
  <c r="FJ24" i="11"/>
  <c r="AK24" i="11"/>
  <c r="BF24" i="11"/>
  <c r="CB25" i="11"/>
  <c r="CW24" i="11"/>
  <c r="DE26" i="11"/>
  <c r="DM26" i="11"/>
  <c r="DX24" i="11"/>
  <c r="EJ25" i="11"/>
  <c r="FB25" i="11"/>
  <c r="EN26" i="11"/>
  <c r="FP27" i="11"/>
  <c r="AK25" i="11"/>
  <c r="DN24" i="11"/>
  <c r="DZ27" i="11"/>
  <c r="EW27" i="11"/>
  <c r="FK27" i="11"/>
  <c r="BU25" i="11"/>
  <c r="DR24" i="11"/>
  <c r="EQ25" i="11"/>
  <c r="FL25" i="11"/>
  <c r="AH25" i="11"/>
  <c r="AM24" i="11"/>
  <c r="BC24" i="11"/>
  <c r="BS24" i="11"/>
  <c r="CI24" i="11"/>
  <c r="CY24" i="11"/>
  <c r="DI27" i="11"/>
  <c r="DQ26" i="11"/>
  <c r="DY25" i="11"/>
  <c r="EG24" i="11"/>
  <c r="EU26" i="11"/>
  <c r="FI25" i="11"/>
  <c r="FW27" i="11"/>
  <c r="DB27" i="11"/>
  <c r="EK27" i="11"/>
  <c r="FE26" i="11"/>
  <c r="AA25" i="11"/>
  <c r="BW25" i="11"/>
  <c r="DS25" i="11"/>
  <c r="EY25" i="11"/>
  <c r="FF24" i="11"/>
  <c r="X25" i="11"/>
  <c r="AN25" i="11"/>
  <c r="BD25" i="11"/>
  <c r="BT25" i="11"/>
  <c r="CJ25" i="11"/>
  <c r="CZ27" i="11"/>
  <c r="DF25" i="11"/>
  <c r="DN25" i="11"/>
  <c r="DY24" i="11"/>
  <c r="EH26" i="11"/>
  <c r="EV27" i="11"/>
  <c r="FE27" i="11"/>
  <c r="FW25" i="11"/>
  <c r="I30" i="15"/>
  <c r="DR27" i="11"/>
  <c r="I31" i="15"/>
  <c r="DF27" i="11"/>
  <c r="DS26" i="11"/>
  <c r="EG27" i="11"/>
  <c r="EL26" i="11"/>
  <c r="ES26" i="11"/>
  <c r="EZ26" i="11"/>
  <c r="FG26" i="11"/>
  <c r="FN27" i="11"/>
  <c r="FT26" i="11"/>
  <c r="AG25" i="11"/>
  <c r="AW25" i="11"/>
  <c r="BM25" i="11"/>
  <c r="CC25" i="11"/>
  <c r="CS25" i="11"/>
  <c r="DJ24" i="11"/>
  <c r="DZ24" i="11"/>
  <c r="EM24" i="11"/>
  <c r="EU25" i="11"/>
  <c r="FB24" i="11"/>
  <c r="FH25" i="11"/>
  <c r="FO24" i="11"/>
  <c r="Z25" i="11"/>
  <c r="AE24" i="11"/>
  <c r="AJ24" i="11"/>
  <c r="AP25" i="11"/>
  <c r="AU24" i="11"/>
  <c r="AZ24" i="11"/>
  <c r="BF25" i="11"/>
  <c r="BK24" i="11"/>
  <c r="BP24" i="11"/>
  <c r="BV25" i="11"/>
  <c r="CA24" i="11"/>
  <c r="CF24" i="11"/>
  <c r="CL25" i="11"/>
  <c r="CQ24" i="11"/>
  <c r="CV24" i="11"/>
  <c r="DA27" i="11"/>
  <c r="DE27" i="11"/>
  <c r="DG24" i="11"/>
  <c r="DJ26" i="11"/>
  <c r="DM27" i="11"/>
  <c r="DO24" i="11"/>
  <c r="DR25" i="11"/>
  <c r="DU25" i="11"/>
  <c r="DX25" i="11"/>
  <c r="EA27" i="11"/>
  <c r="EC25" i="11"/>
  <c r="EF25" i="11"/>
  <c r="EI24" i="11"/>
  <c r="EN24" i="11"/>
  <c r="ES25" i="11"/>
  <c r="EW24" i="11"/>
  <c r="FB26" i="11"/>
  <c r="FF26" i="11"/>
  <c r="FK26" i="11"/>
  <c r="FQ27" i="11"/>
  <c r="FU24" i="11"/>
  <c r="S52" i="15"/>
  <c r="AO27" i="7"/>
  <c r="J25" i="7"/>
  <c r="Q21" i="15"/>
  <c r="Q25" i="15"/>
  <c r="N25" i="7"/>
  <c r="T25" i="7"/>
  <c r="Q31" i="15"/>
  <c r="AB25" i="7"/>
  <c r="Q39" i="15"/>
  <c r="S50" i="15"/>
  <c r="AM27" i="7"/>
  <c r="Q24" i="15"/>
  <c r="M25" i="7"/>
  <c r="P36" i="15"/>
  <c r="Y24" i="7"/>
  <c r="Q20" i="15"/>
  <c r="I25" i="7"/>
  <c r="P25" i="15"/>
  <c r="N24" i="7"/>
  <c r="P31" i="15"/>
  <c r="T24" i="7"/>
  <c r="X25" i="7"/>
  <c r="Q35" i="15"/>
  <c r="AB24" i="7"/>
  <c r="P39" i="15"/>
  <c r="S51" i="15"/>
  <c r="AN27" i="7"/>
  <c r="S24" i="7"/>
  <c r="P30" i="15"/>
  <c r="U24" i="7"/>
  <c r="P32" i="15"/>
  <c r="S41" i="15"/>
  <c r="AD27" i="7"/>
  <c r="AP27" i="7"/>
  <c r="S53" i="15"/>
  <c r="S40" i="15"/>
  <c r="AC27" i="7"/>
  <c r="O25" i="7"/>
  <c r="Q26" i="15"/>
  <c r="Z24" i="7"/>
  <c r="P37" i="15"/>
  <c r="J24" i="7"/>
  <c r="P21" i="15"/>
  <c r="Q27" i="15"/>
  <c r="P25" i="7"/>
  <c r="Y25" i="7"/>
  <c r="Q36" i="15"/>
  <c r="S42" i="15"/>
  <c r="AE27" i="7"/>
  <c r="U25" i="7"/>
  <c r="Q32" i="15"/>
  <c r="W24" i="7"/>
  <c r="P34" i="15"/>
  <c r="P24" i="15"/>
  <c r="M24" i="7"/>
  <c r="Q37" i="15"/>
  <c r="Z25" i="7"/>
  <c r="I24" i="7"/>
  <c r="P20" i="15"/>
  <c r="P35" i="15"/>
  <c r="X24" i="7"/>
  <c r="AG27" i="7"/>
  <c r="S44" i="15"/>
  <c r="Q28" i="15"/>
  <c r="Q25" i="7"/>
  <c r="P27" i="15"/>
  <c r="P24" i="7"/>
  <c r="S47" i="15"/>
  <c r="AJ27" i="7"/>
  <c r="P28" i="15"/>
  <c r="Q24" i="7"/>
  <c r="P22" i="15"/>
  <c r="K24" i="7"/>
  <c r="R25" i="7"/>
  <c r="Q29" i="15"/>
  <c r="S45" i="15"/>
  <c r="AH27" i="7"/>
  <c r="P23" i="15"/>
  <c r="L24" i="7"/>
  <c r="AA24" i="7"/>
  <c r="P38" i="15"/>
  <c r="AL27" i="7"/>
  <c r="S49" i="15"/>
  <c r="Q33" i="15"/>
  <c r="V25" i="7"/>
  <c r="O24" i="7"/>
  <c r="P26" i="15"/>
  <c r="K25" i="7"/>
  <c r="Q22" i="15"/>
  <c r="P33" i="15"/>
  <c r="V24" i="7"/>
  <c r="AF27" i="7"/>
  <c r="S43" i="15"/>
  <c r="S48" i="15"/>
  <c r="AK27" i="7"/>
  <c r="Q30" i="15"/>
  <c r="S25" i="7"/>
  <c r="Q23" i="15"/>
  <c r="L25" i="7"/>
  <c r="P29" i="15"/>
  <c r="R24" i="7"/>
  <c r="Q34" i="15"/>
  <c r="W25" i="7"/>
  <c r="AA25" i="7"/>
  <c r="Q38" i="15"/>
  <c r="AI27" i="7"/>
  <c r="S46" i="15"/>
  <c r="FV26" i="11" l="1"/>
  <c r="H29" i="15" l="1"/>
  <c r="H32" i="15"/>
  <c r="H27" i="15"/>
  <c r="H21" i="15"/>
  <c r="H34" i="15"/>
  <c r="H35" i="15"/>
  <c r="H25" i="15"/>
  <c r="H31" i="15"/>
  <c r="H24" i="15"/>
  <c r="H26" i="15"/>
  <c r="H23" i="15"/>
  <c r="H30" i="15"/>
  <c r="H28" i="15"/>
  <c r="H33" i="15"/>
  <c r="H22" i="15"/>
  <c r="I34" i="15" l="1"/>
  <c r="I35" i="15" l="1"/>
  <c r="E24" i="15" l="1"/>
  <c r="E23" i="15"/>
  <c r="E22" i="15"/>
  <c r="E21" i="15"/>
  <c r="E27" i="15" l="1"/>
  <c r="E35" i="15"/>
  <c r="E36" i="15"/>
  <c r="E31" i="15"/>
  <c r="E26" i="15"/>
  <c r="E33" i="15"/>
  <c r="E34" i="15"/>
  <c r="E32" i="15"/>
  <c r="E28" i="15"/>
  <c r="E25" i="15"/>
  <c r="E30" i="15"/>
  <c r="E29" i="15"/>
  <c r="D35" i="15"/>
  <c r="D28" i="15"/>
  <c r="D25" i="15"/>
  <c r="D30" i="15"/>
  <c r="C21" i="15"/>
  <c r="D21" i="15"/>
  <c r="D33" i="15"/>
  <c r="D27" i="15"/>
  <c r="D32" i="15"/>
  <c r="D34" i="15"/>
  <c r="D29" i="15"/>
  <c r="D26" i="15"/>
  <c r="C24" i="15"/>
  <c r="D24" i="15"/>
  <c r="C22" i="15"/>
  <c r="D22" i="15"/>
  <c r="D23" i="15"/>
  <c r="C23" i="15"/>
  <c r="D31" i="15"/>
  <c r="C29" i="15" l="1"/>
  <c r="C34" i="15"/>
  <c r="C28" i="15"/>
  <c r="C35" i="15"/>
  <c r="C25" i="15"/>
  <c r="C31" i="15"/>
  <c r="C33" i="15"/>
  <c r="C32" i="15"/>
  <c r="C30" i="15"/>
  <c r="C26" i="15"/>
  <c r="C27" i="15"/>
  <c r="E54" i="15" l="1"/>
  <c r="E51" i="15"/>
  <c r="E60" i="15"/>
  <c r="E57" i="15"/>
  <c r="E42" i="15"/>
  <c r="E48" i="15"/>
  <c r="E53" i="15"/>
  <c r="E63" i="15"/>
  <c r="E59" i="15"/>
  <c r="E39" i="15"/>
  <c r="E46" i="15"/>
  <c r="E40" i="15"/>
  <c r="E49" i="15"/>
  <c r="E37" i="15"/>
  <c r="E43" i="15"/>
  <c r="E61" i="15"/>
  <c r="E41" i="15"/>
  <c r="E55" i="15"/>
  <c r="E45" i="15"/>
  <c r="E38" i="15"/>
  <c r="E52" i="15"/>
  <c r="E50" i="15"/>
  <c r="E47" i="15"/>
  <c r="E62" i="15"/>
  <c r="E44" i="15"/>
  <c r="E65" i="15"/>
  <c r="E64" i="15"/>
  <c r="E58" i="15"/>
  <c r="E56" i="15"/>
  <c r="D39" i="15" l="1"/>
  <c r="D51" i="15"/>
  <c r="D43" i="15"/>
  <c r="D64" i="15"/>
  <c r="D65" i="15"/>
  <c r="D44" i="15"/>
  <c r="D46" i="15"/>
  <c r="D54" i="15"/>
  <c r="D40" i="15"/>
  <c r="D50" i="15"/>
  <c r="D38" i="15"/>
  <c r="D36" i="15"/>
  <c r="D37" i="15"/>
  <c r="D49" i="15"/>
  <c r="D53" i="15"/>
  <c r="D62" i="15"/>
  <c r="D41" i="15"/>
  <c r="D45" i="15"/>
  <c r="D42" i="15"/>
  <c r="D56" i="15"/>
  <c r="D48" i="15"/>
  <c r="D60" i="15"/>
  <c r="D63" i="15"/>
  <c r="D58" i="15"/>
  <c r="D55" i="15"/>
  <c r="D52" i="15"/>
  <c r="D61" i="15"/>
  <c r="D57" i="15"/>
  <c r="D47" i="15"/>
  <c r="D59" i="15"/>
  <c r="C54" i="15" l="1"/>
  <c r="C57" i="15"/>
  <c r="C56" i="15"/>
  <c r="C64" i="15"/>
  <c r="C38" i="15"/>
  <c r="C43" i="15"/>
  <c r="C62" i="15"/>
  <c r="C53" i="15"/>
  <c r="C45" i="15"/>
  <c r="C50" i="15"/>
  <c r="C44" i="15"/>
  <c r="C36" i="15"/>
  <c r="C42" i="15"/>
  <c r="C59" i="15"/>
  <c r="C49" i="15"/>
  <c r="C51" i="15"/>
  <c r="C61" i="15"/>
  <c r="C46" i="15"/>
  <c r="C60" i="15"/>
  <c r="C52" i="15"/>
  <c r="C48" i="15"/>
  <c r="C40" i="15"/>
  <c r="C58" i="15"/>
  <c r="C63" i="15"/>
  <c r="C47" i="15"/>
  <c r="C55" i="15"/>
  <c r="C41" i="15"/>
  <c r="C37" i="15"/>
  <c r="C65" i="15"/>
  <c r="C39" i="15"/>
  <c r="AU27" i="7" l="1"/>
  <c r="S58" i="15"/>
  <c r="AT27" i="7"/>
  <c r="S57" i="15"/>
  <c r="AQ27" i="7"/>
  <c r="S54" i="15"/>
  <c r="S55" i="15"/>
  <c r="AR27" i="7"/>
  <c r="AS27" i="7"/>
  <c r="S56" i="15"/>
  <c r="AT25" i="7" l="1"/>
  <c r="Q57" i="15"/>
  <c r="Q58" i="15"/>
  <c r="AU25" i="7"/>
  <c r="AP25" i="7"/>
  <c r="Q53" i="15"/>
  <c r="Q49" i="15"/>
  <c r="AL25" i="7"/>
  <c r="Q47" i="15"/>
  <c r="AJ25" i="7"/>
  <c r="AS25" i="7"/>
  <c r="Q56" i="15"/>
  <c r="AI25" i="7"/>
  <c r="Q46" i="15"/>
  <c r="Q43" i="15"/>
  <c r="AF25" i="7"/>
  <c r="AO25" i="7"/>
  <c r="Q52" i="15"/>
  <c r="Q51" i="15"/>
  <c r="AN25" i="7"/>
  <c r="AQ25" i="7"/>
  <c r="Q54" i="15"/>
  <c r="AV27" i="7"/>
  <c r="S59" i="15"/>
  <c r="AM25" i="7"/>
  <c r="Q50" i="15"/>
  <c r="Q40" i="15"/>
  <c r="AC25" i="7"/>
  <c r="Q41" i="15"/>
  <c r="AD25" i="7"/>
  <c r="AG25" i="7"/>
  <c r="Q44" i="15"/>
  <c r="Q45" i="15"/>
  <c r="AH25" i="7"/>
  <c r="Q42" i="15"/>
  <c r="AE25" i="7"/>
  <c r="AR25" i="7"/>
  <c r="Q55" i="15"/>
  <c r="Q48" i="15"/>
  <c r="AK25" i="7"/>
  <c r="AM26" i="7" l="1"/>
  <c r="R50" i="15"/>
  <c r="AE26" i="7"/>
  <c r="R42" i="15"/>
  <c r="P51" i="15"/>
  <c r="AN24" i="7"/>
  <c r="R54" i="15"/>
  <c r="AQ26" i="7"/>
  <c r="P44" i="15"/>
  <c r="AG24" i="7"/>
  <c r="AI26" i="7"/>
  <c r="R46" i="15"/>
  <c r="R48" i="15"/>
  <c r="AK26" i="7"/>
  <c r="AJ26" i="7"/>
  <c r="R47" i="15"/>
  <c r="P50" i="15"/>
  <c r="AM24" i="7"/>
  <c r="AH26" i="7"/>
  <c r="R45" i="15"/>
  <c r="R44" i="15"/>
  <c r="AG26" i="7"/>
  <c r="AK24" i="7"/>
  <c r="P48" i="15"/>
  <c r="R40" i="15"/>
  <c r="AC26" i="7"/>
  <c r="R41" i="15"/>
  <c r="AD26" i="7"/>
  <c r="AS24" i="7"/>
  <c r="P56" i="15"/>
  <c r="P45" i="15"/>
  <c r="AH24" i="7"/>
  <c r="AT24" i="7"/>
  <c r="P57" i="15"/>
  <c r="P42" i="15"/>
  <c r="AE24" i="7"/>
  <c r="AL24" i="7"/>
  <c r="P49" i="15"/>
  <c r="AP24" i="7"/>
  <c r="P53" i="15"/>
  <c r="AO24" i="7"/>
  <c r="P52" i="15"/>
  <c r="AU24" i="7"/>
  <c r="P58" i="15"/>
  <c r="AN26" i="7"/>
  <c r="R51" i="15"/>
  <c r="AR26" i="7"/>
  <c r="R55" i="15"/>
  <c r="AT26" i="7"/>
  <c r="R57" i="15"/>
  <c r="AS26" i="7"/>
  <c r="R56" i="15"/>
  <c r="AL26" i="7"/>
  <c r="R49" i="15"/>
  <c r="P55" i="15"/>
  <c r="AR24" i="7"/>
  <c r="P54" i="15"/>
  <c r="AQ24" i="7"/>
  <c r="AF26" i="7"/>
  <c r="R43" i="15"/>
  <c r="P46" i="15"/>
  <c r="AI24" i="7"/>
  <c r="AD24" i="7"/>
  <c r="P41" i="15"/>
  <c r="Q59" i="15"/>
  <c r="AV25" i="7"/>
  <c r="AU26" i="7"/>
  <c r="R58" i="15"/>
  <c r="AF24" i="7"/>
  <c r="P43" i="15"/>
  <c r="AJ24" i="7"/>
  <c r="P47" i="15"/>
  <c r="R52" i="15"/>
  <c r="AO26" i="7"/>
  <c r="AP26" i="7"/>
  <c r="R53" i="15"/>
  <c r="AC24" i="7"/>
  <c r="P40" i="15"/>
  <c r="R59" i="15" l="1"/>
  <c r="AV26" i="7"/>
  <c r="AV24" i="7"/>
  <c r="P59" i="15"/>
  <c r="CA35" i="13" l="1"/>
  <c r="AJ35" i="13" l="1"/>
  <c r="AK35" i="13" l="1"/>
  <c r="AL35" i="13" l="1"/>
  <c r="AM35" i="13" l="1"/>
  <c r="AJ37" i="13"/>
  <c r="M54" i="15" s="1"/>
  <c r="AJ32" i="13"/>
  <c r="AN35" i="13" l="1"/>
  <c r="AK37" i="13"/>
  <c r="M55" i="15" s="1"/>
  <c r="AK32" i="13"/>
  <c r="AO35" i="13" l="1"/>
  <c r="AL37" i="13"/>
  <c r="M56" i="15" s="1"/>
  <c r="AL32" i="13"/>
  <c r="AM37" i="13" l="1"/>
  <c r="M57" i="15" s="1"/>
  <c r="AM32" i="13"/>
  <c r="AP35" i="13"/>
  <c r="AR35" i="13" l="1"/>
  <c r="AN37" i="13"/>
  <c r="M58" i="15" s="1"/>
  <c r="AN32" i="13"/>
  <c r="AQ35" i="13"/>
  <c r="AO37" i="13"/>
  <c r="M59" i="15" s="1"/>
  <c r="AO32" i="13"/>
  <c r="AS35" i="13" l="1"/>
  <c r="AP37" i="13"/>
  <c r="M60" i="15" s="1"/>
  <c r="AP32" i="13"/>
  <c r="AT35" i="13" l="1"/>
  <c r="AQ37" i="13"/>
  <c r="M61" i="15" s="1"/>
  <c r="AQ32" i="13"/>
  <c r="AR37" i="13" l="1"/>
  <c r="M62" i="15" s="1"/>
  <c r="AR32" i="13"/>
  <c r="AS37" i="13" l="1"/>
  <c r="M63" i="15" s="1"/>
  <c r="AS32" i="13"/>
  <c r="AT37" i="13" l="1"/>
  <c r="M64" i="15" s="1"/>
  <c r="AT32" i="13"/>
  <c r="CA37" i="13" l="1"/>
  <c r="M97" i="15" s="1"/>
  <c r="CA32" i="13"/>
  <c r="I36" i="15" l="1"/>
  <c r="I55" i="15"/>
  <c r="I58" i="15"/>
  <c r="I63" i="15"/>
  <c r="I60" i="15"/>
  <c r="I46" i="15"/>
  <c r="I56" i="15"/>
  <c r="I48" i="15"/>
  <c r="I52" i="15"/>
  <c r="I42" i="15"/>
  <c r="I57" i="15"/>
  <c r="I65" i="15"/>
  <c r="I59" i="15"/>
  <c r="I66" i="15"/>
  <c r="I49" i="15"/>
  <c r="I45" i="15"/>
  <c r="I53" i="15"/>
  <c r="I44" i="15"/>
  <c r="I37" i="15"/>
  <c r="I62" i="15"/>
  <c r="I61" i="15"/>
  <c r="I43" i="15"/>
  <c r="I47" i="15"/>
  <c r="I50" i="15"/>
  <c r="I54" i="15"/>
  <c r="I41" i="15"/>
  <c r="I64" i="15"/>
  <c r="I38" i="15"/>
  <c r="I51" i="15"/>
  <c r="I40" i="15"/>
  <c r="I39" i="15"/>
  <c r="H50" i="15" l="1"/>
  <c r="H37" i="15"/>
  <c r="H56" i="15"/>
  <c r="H60" i="15"/>
  <c r="H45" i="15"/>
  <c r="H61" i="15"/>
  <c r="H38" i="15"/>
  <c r="H43" i="15"/>
  <c r="H64" i="15"/>
  <c r="H52" i="15"/>
  <c r="H44" i="15"/>
  <c r="H51" i="15"/>
  <c r="H41" i="15"/>
  <c r="H65" i="15"/>
  <c r="H59" i="15"/>
  <c r="H40" i="15"/>
  <c r="H47" i="15"/>
  <c r="H62" i="15"/>
  <c r="H39" i="15"/>
  <c r="H63" i="15"/>
  <c r="H57" i="15"/>
  <c r="H42" i="15"/>
  <c r="H46" i="15"/>
  <c r="H66" i="15"/>
  <c r="H55" i="15"/>
  <c r="H58" i="15"/>
  <c r="H48" i="15"/>
  <c r="H54" i="15"/>
  <c r="H36" i="15"/>
  <c r="H53" i="15"/>
  <c r="H49" i="15"/>
</calcChain>
</file>

<file path=xl/sharedStrings.xml><?xml version="1.0" encoding="utf-8"?>
<sst xmlns="http://schemas.openxmlformats.org/spreadsheetml/2006/main" count="1527" uniqueCount="166">
  <si>
    <t xml:space="preserve"> Year</t>
  </si>
  <si>
    <t>Residential</t>
  </si>
  <si>
    <t>Commercial</t>
  </si>
  <si>
    <t>Industrial</t>
  </si>
  <si>
    <t>Retail</t>
  </si>
  <si>
    <t>Light Fuel Oil</t>
  </si>
  <si>
    <t>Heavy Fuel Oil</t>
  </si>
  <si>
    <t>Units</t>
  </si>
  <si>
    <t>c/l</t>
  </si>
  <si>
    <t>c/kWh</t>
  </si>
  <si>
    <t>Premium Petrol</t>
  </si>
  <si>
    <t>Regular Petrol</t>
  </si>
  <si>
    <t>Includes GST?</t>
  </si>
  <si>
    <t>Y</t>
  </si>
  <si>
    <t>N</t>
  </si>
  <si>
    <t>NZ$/GJ</t>
  </si>
  <si>
    <t>Wholesale</t>
  </si>
  <si>
    <t>Notes:</t>
  </si>
  <si>
    <r>
      <rPr>
        <vertAlign val="superscript"/>
        <sz val="11"/>
        <rFont val="Calibri"/>
        <family val="2"/>
        <scheme val="minor"/>
      </rPr>
      <t>2</t>
    </r>
    <r>
      <rPr>
        <sz val="11"/>
        <rFont val="Calibri"/>
        <family val="2"/>
        <scheme val="minor"/>
      </rPr>
      <t xml:space="preserve"> A sales-weighted average price for diesel is not given here due to lack of information on the split between retail and commercial sales.</t>
    </r>
  </si>
  <si>
    <r>
      <rPr>
        <vertAlign val="superscript"/>
        <sz val="11"/>
        <rFont val="Calibri"/>
        <family val="2"/>
        <scheme val="minor"/>
      </rPr>
      <t>4</t>
    </r>
    <r>
      <rPr>
        <sz val="11"/>
        <rFont val="Calibri"/>
        <family val="2"/>
        <scheme val="minor"/>
      </rPr>
      <t xml:space="preserve"> A sales-weighted average price for natural gas is not given here due to lack of information on the split between retail and wholesale sales.</t>
    </r>
  </si>
  <si>
    <r>
      <rPr>
        <vertAlign val="superscript"/>
        <sz val="11"/>
        <rFont val="Calibri"/>
        <family val="2"/>
        <scheme val="minor"/>
      </rPr>
      <t>3</t>
    </r>
    <r>
      <rPr>
        <sz val="11"/>
        <rFont val="Calibri"/>
        <family val="2"/>
        <scheme val="minor"/>
      </rPr>
      <t xml:space="preserve"> The fuel oil price given here is a sales-weighted average of the light and heavy fuel oil prices.</t>
    </r>
  </si>
  <si>
    <t>NZ cents per unit</t>
  </si>
  <si>
    <t>Nominal quarterly average fuel prices</t>
  </si>
  <si>
    <t>NZ dollars per gigajoule</t>
  </si>
  <si>
    <t>Nominal annual average fuel prices</t>
  </si>
  <si>
    <t>Quarter</t>
  </si>
  <si>
    <t>Petroleum Excise Tax</t>
  </si>
  <si>
    <t>Refinery Expansion Levy</t>
  </si>
  <si>
    <t>National Land Transport Management Fund</t>
  </si>
  <si>
    <t>Start</t>
  </si>
  <si>
    <t>End</t>
  </si>
  <si>
    <t>Petroleum or Engine Fuels Monitoring Levy</t>
  </si>
  <si>
    <t>Liquid Fuels Trust Levy</t>
  </si>
  <si>
    <t>ACC Levy</t>
  </si>
  <si>
    <t>Lead Tax</t>
  </si>
  <si>
    <t>Aviation Gasoline</t>
  </si>
  <si>
    <t>Jet Fuel</t>
  </si>
  <si>
    <t>Kerosene</t>
  </si>
  <si>
    <t>Automotive Diesel</t>
  </si>
  <si>
    <t>Marine Diesel</t>
  </si>
  <si>
    <r>
      <t>LPG</t>
    </r>
    <r>
      <rPr>
        <b/>
        <vertAlign val="superscript"/>
        <sz val="11"/>
        <rFont val="Calibri"/>
        <family val="2"/>
        <scheme val="minor"/>
      </rPr>
      <t>1</t>
    </r>
  </si>
  <si>
    <r>
      <t>CNG</t>
    </r>
    <r>
      <rPr>
        <b/>
        <vertAlign val="superscript"/>
        <sz val="11"/>
        <rFont val="Calibri"/>
        <family val="2"/>
        <scheme val="minor"/>
      </rPr>
      <t>2</t>
    </r>
  </si>
  <si>
    <r>
      <t>Methanol</t>
    </r>
    <r>
      <rPr>
        <b/>
        <vertAlign val="superscript"/>
        <sz val="11"/>
        <rFont val="Calibri"/>
        <family val="2"/>
        <scheme val="minor"/>
      </rPr>
      <t>3</t>
    </r>
  </si>
  <si>
    <t>Local Authority Fuel Tax</t>
  </si>
  <si>
    <t>Gas Levy</t>
  </si>
  <si>
    <t>c/GJ</t>
  </si>
  <si>
    <r>
      <t>Fuel Oil</t>
    </r>
    <r>
      <rPr>
        <b/>
        <vertAlign val="superscript"/>
        <sz val="11"/>
        <rFont val="Calibri"/>
        <family val="2"/>
        <scheme val="minor"/>
      </rPr>
      <t>4</t>
    </r>
  </si>
  <si>
    <t>Natural Gas</t>
  </si>
  <si>
    <r>
      <rPr>
        <vertAlign val="superscript"/>
        <sz val="11"/>
        <rFont val="Calibri"/>
        <family val="2"/>
        <scheme val="minor"/>
      </rPr>
      <t>2</t>
    </r>
    <r>
      <rPr>
        <sz val="11"/>
        <rFont val="Calibri"/>
        <family val="2"/>
        <scheme val="minor"/>
      </rPr>
      <t xml:space="preserve"> Compressed Natural Gas used as a motor spirit</t>
    </r>
  </si>
  <si>
    <r>
      <rPr>
        <vertAlign val="superscript"/>
        <sz val="11"/>
        <rFont val="Calibri"/>
        <family val="2"/>
        <scheme val="minor"/>
      </rPr>
      <t>3</t>
    </r>
    <r>
      <rPr>
        <sz val="11"/>
        <rFont val="Calibri"/>
        <family val="2"/>
        <scheme val="minor"/>
      </rPr>
      <t xml:space="preserve"> Used as a motor spirit</t>
    </r>
  </si>
  <si>
    <r>
      <rPr>
        <vertAlign val="superscript"/>
        <sz val="11"/>
        <rFont val="Calibri"/>
        <family val="2"/>
        <scheme val="minor"/>
      </rPr>
      <t>4</t>
    </r>
    <r>
      <rPr>
        <sz val="11"/>
        <rFont val="Calibri"/>
        <family val="2"/>
        <scheme val="minor"/>
      </rPr>
      <t xml:space="preserve"> Includes light and heavy fuel oil</t>
    </r>
  </si>
  <si>
    <t>Quarterly average nominal tax rates</t>
  </si>
  <si>
    <r>
      <t>c/l</t>
    </r>
    <r>
      <rPr>
        <b/>
        <vertAlign val="superscript"/>
        <sz val="11"/>
        <rFont val="Calibri"/>
        <family val="2"/>
        <scheme val="minor"/>
      </rPr>
      <t>5</t>
    </r>
  </si>
  <si>
    <r>
      <rPr>
        <vertAlign val="superscript"/>
        <sz val="11"/>
        <rFont val="Calibri"/>
        <family val="2"/>
        <scheme val="minor"/>
      </rPr>
      <t>5</t>
    </r>
    <r>
      <rPr>
        <sz val="11"/>
        <rFont val="Calibri"/>
        <family val="2"/>
        <scheme val="minor"/>
      </rPr>
      <t xml:space="preserve"> Cents per litre of petrol equivalent</t>
    </r>
  </si>
  <si>
    <r>
      <t>c/l</t>
    </r>
    <r>
      <rPr>
        <vertAlign val="superscript"/>
        <sz val="11"/>
        <rFont val="Calibri"/>
        <family val="2"/>
        <scheme val="minor"/>
      </rPr>
      <t>5</t>
    </r>
  </si>
  <si>
    <t>NZ cents per litre</t>
  </si>
  <si>
    <t>%</t>
  </si>
  <si>
    <r>
      <t>Goods and Services Tax</t>
    </r>
    <r>
      <rPr>
        <b/>
        <vertAlign val="superscript"/>
        <sz val="11"/>
        <rFont val="Calibri"/>
        <family val="2"/>
        <scheme val="minor"/>
      </rPr>
      <t>6</t>
    </r>
  </si>
  <si>
    <r>
      <rPr>
        <vertAlign val="superscript"/>
        <sz val="11"/>
        <rFont val="Calibri"/>
        <family val="2"/>
        <scheme val="minor"/>
      </rPr>
      <t>6</t>
    </r>
    <r>
      <rPr>
        <sz val="11"/>
        <rFont val="Calibri"/>
        <family val="2"/>
        <scheme val="minor"/>
      </rPr>
      <t xml:space="preserve"> Goods and Services Tax (GST) is a value added tax charged as a percentage of the retail price of all goods and services in New Zealand. In general, commercial, industrial and wholesale businesses can claim the GST back on purchases they make, whereas residential or retail consumers can not.</t>
    </r>
  </si>
  <si>
    <t>Goods and Services Tax (GST)</t>
  </si>
  <si>
    <t>Gross importer's margin</t>
  </si>
  <si>
    <t>Nominal</t>
  </si>
  <si>
    <t>Quarterly prices:</t>
  </si>
  <si>
    <t>Quarterly average fuel prices in nominal NZ cents per unit</t>
  </si>
  <si>
    <t>Quarterly average fuel prices in nominal NZ dollars per gigajoule</t>
  </si>
  <si>
    <t>Quarterly average fuel prices in real NZ cents per unit</t>
  </si>
  <si>
    <t>Quarterly average fuel prices in real NZ dollars per gigajoule</t>
  </si>
  <si>
    <t>Annual prices:</t>
  </si>
  <si>
    <t>Annual average fuel prices in nominal NZ cents per unit</t>
  </si>
  <si>
    <t>Annual average fuel prices in nominal NZ dollars per gigajoule</t>
  </si>
  <si>
    <t>Annual average fuel prices in real NZ dollars per gigajoule</t>
  </si>
  <si>
    <t>Annual average fuel prices in real NZ cents per unit</t>
  </si>
  <si>
    <t>Other data:</t>
  </si>
  <si>
    <t>Petrol and diesel retail price composition</t>
  </si>
  <si>
    <t>Taxes, duties and levies</t>
  </si>
  <si>
    <t>Return to contents page</t>
  </si>
  <si>
    <t>Energy Prices</t>
  </si>
  <si>
    <r>
      <rPr>
        <vertAlign val="superscript"/>
        <sz val="11"/>
        <rFont val="Calibri"/>
        <family val="2"/>
        <scheme val="minor"/>
      </rPr>
      <t>1</t>
    </r>
    <r>
      <rPr>
        <sz val="11"/>
        <rFont val="Calibri"/>
        <family val="2"/>
        <scheme val="minor"/>
      </rPr>
      <t xml:space="preserve"> Liquefied Petroleum Gas used as a motor spirit</t>
    </r>
  </si>
  <si>
    <t>Real price series have been constructed using Statistics New Zealand's Consumers Price Index series - CPIQ:SE9A (for retail and residential prices), and Producers Price Index (Input) series - PPIQ:SN9 (for commercial, industrial and wholesale prices).</t>
  </si>
  <si>
    <t>Petrol1</t>
  </si>
  <si>
    <t>Diesel2</t>
  </si>
  <si>
    <t>Petrol - Regular</t>
  </si>
  <si>
    <t>Diesel (Retail)</t>
  </si>
  <si>
    <t>Diesel (Wholesale)</t>
  </si>
  <si>
    <t>Diesel</t>
  </si>
  <si>
    <t>Charts</t>
  </si>
  <si>
    <t xml:space="preserve"> March Year</t>
  </si>
  <si>
    <r>
      <rPr>
        <vertAlign val="superscript"/>
        <sz val="11"/>
        <rFont val="Calibri"/>
        <family val="2"/>
        <scheme val="minor"/>
      </rPr>
      <t>1</t>
    </r>
    <r>
      <rPr>
        <sz val="11"/>
        <rFont val="Calibri"/>
        <family val="2"/>
        <scheme val="minor"/>
      </rPr>
      <t xml:space="preserve"> Petrol prices expressed here are retail prices sourced from Statistics NZ. The total petrol price given here is a sales-weighted average of the regular and premium petrol prices.</t>
    </r>
  </si>
  <si>
    <t>New Zealand Energy Quarterly publication</t>
  </si>
  <si>
    <t>Energy in New Zealand publication</t>
  </si>
  <si>
    <t>Annual tables updated yearly along with the latest:</t>
  </si>
  <si>
    <t>Quarterly tables updated with:</t>
  </si>
  <si>
    <t>Updated quarterly</t>
  </si>
  <si>
    <t>energyinfo@mbie.govt.nz</t>
  </si>
  <si>
    <t>Quarterly average  price composition</t>
  </si>
  <si>
    <r>
      <t>Regular Petrol</t>
    </r>
    <r>
      <rPr>
        <vertAlign val="superscript"/>
        <sz val="11"/>
        <color theme="1"/>
        <rFont val="Calibri"/>
        <family val="2"/>
        <scheme val="minor"/>
      </rPr>
      <t>1</t>
    </r>
  </si>
  <si>
    <r>
      <t>Import cost plus freight and insurance</t>
    </r>
    <r>
      <rPr>
        <i/>
        <vertAlign val="superscript"/>
        <sz val="11"/>
        <color theme="1"/>
        <rFont val="Calibri"/>
        <family val="2"/>
        <scheme val="minor"/>
      </rPr>
      <t>2</t>
    </r>
  </si>
  <si>
    <r>
      <t>Duties, taxes and levies</t>
    </r>
    <r>
      <rPr>
        <i/>
        <vertAlign val="superscript"/>
        <sz val="11"/>
        <color theme="1"/>
        <rFont val="Calibri"/>
        <family val="2"/>
        <scheme val="minor"/>
      </rPr>
      <t>3</t>
    </r>
  </si>
  <si>
    <r>
      <t>Emissions Trading Scheme (ETS)</t>
    </r>
    <r>
      <rPr>
        <i/>
        <vertAlign val="superscript"/>
        <sz val="11"/>
        <color theme="1"/>
        <rFont val="Calibri"/>
        <family val="2"/>
        <scheme val="minor"/>
      </rPr>
      <t>4</t>
    </r>
  </si>
  <si>
    <r>
      <t>Import cost plus freight and insurance</t>
    </r>
    <r>
      <rPr>
        <vertAlign val="superscript"/>
        <sz val="11"/>
        <color theme="1"/>
        <rFont val="Calibri"/>
        <family val="2"/>
        <scheme val="minor"/>
      </rPr>
      <t>2</t>
    </r>
  </si>
  <si>
    <r>
      <t>Duties, taxes and levies</t>
    </r>
    <r>
      <rPr>
        <vertAlign val="superscript"/>
        <sz val="11"/>
        <color theme="1"/>
        <rFont val="Calibri"/>
        <family val="2"/>
        <scheme val="minor"/>
      </rPr>
      <t>3</t>
    </r>
  </si>
  <si>
    <r>
      <t>Emissions Trading Scheme (ETS)</t>
    </r>
    <r>
      <rPr>
        <vertAlign val="superscript"/>
        <sz val="11"/>
        <color theme="1"/>
        <rFont val="Calibri"/>
        <family val="2"/>
        <scheme val="minor"/>
      </rPr>
      <t>4</t>
    </r>
  </si>
  <si>
    <r>
      <rPr>
        <vertAlign val="superscript"/>
        <sz val="11"/>
        <rFont val="Calibri"/>
        <family val="2"/>
        <scheme val="minor"/>
      </rPr>
      <t>2</t>
    </r>
    <r>
      <rPr>
        <sz val="11"/>
        <rFont val="Calibri"/>
        <family val="2"/>
        <scheme val="minor"/>
      </rPr>
      <t xml:space="preserve"> Import cost is assumed to be ex. Singapore.</t>
    </r>
  </si>
  <si>
    <r>
      <rPr>
        <vertAlign val="superscript"/>
        <sz val="11"/>
        <rFont val="Calibri"/>
        <family val="2"/>
        <scheme val="minor"/>
      </rPr>
      <t>3</t>
    </r>
    <r>
      <rPr>
        <sz val="11"/>
        <rFont val="Calibri"/>
        <family val="2"/>
        <scheme val="minor"/>
      </rPr>
      <t xml:space="preserve"> Excludes GST and ETS</t>
    </r>
  </si>
  <si>
    <r>
      <rPr>
        <vertAlign val="superscript"/>
        <sz val="11"/>
        <rFont val="Calibri"/>
        <family val="2"/>
        <scheme val="minor"/>
      </rPr>
      <t>4</t>
    </r>
    <r>
      <rPr>
        <sz val="11"/>
        <rFont val="Calibri"/>
        <family val="2"/>
        <scheme val="minor"/>
      </rPr>
      <t xml:space="preserve"> The New Zealand Emissions Trading Scheme for liquid fuels started on 1 July 2010. The ETS component of the retail price expressed here is estimated based on a mid-range price for New Zealand carbon units, and is an estimate of the price impact of the ETS on New Zealand consumers.</t>
    </r>
  </si>
  <si>
    <r>
      <t xml:space="preserve">1 </t>
    </r>
    <r>
      <rPr>
        <sz val="11"/>
        <rFont val="Calibri"/>
        <family val="2"/>
        <scheme val="minor"/>
      </rPr>
      <t>Petrol prices expressed here are retail prices sourced from Statistics NZ. Note that these are a different source to that published on our weekly oil price monitoring page and include some measure of fuel docket discounting.</t>
    </r>
  </si>
  <si>
    <r>
      <t>Petrol</t>
    </r>
    <r>
      <rPr>
        <b/>
        <vertAlign val="superscript"/>
        <sz val="11"/>
        <rFont val="Calibri"/>
        <family val="2"/>
        <scheme val="minor"/>
      </rPr>
      <t>1</t>
    </r>
  </si>
  <si>
    <r>
      <t>Diesel</t>
    </r>
    <r>
      <rPr>
        <b/>
        <vertAlign val="superscript"/>
        <sz val="11"/>
        <rFont val="Calibri"/>
        <family val="2"/>
        <scheme val="minor"/>
      </rPr>
      <t>2</t>
    </r>
  </si>
  <si>
    <r>
      <t>Fuel Oil</t>
    </r>
    <r>
      <rPr>
        <b/>
        <vertAlign val="superscript"/>
        <sz val="11"/>
        <rFont val="Calibri"/>
        <family val="2"/>
        <scheme val="minor"/>
      </rPr>
      <t>3</t>
    </r>
  </si>
  <si>
    <t>Mineral and Petroleum Extraction</t>
  </si>
  <si>
    <t>Food Processing</t>
  </si>
  <si>
    <t>Building and Construction</t>
  </si>
  <si>
    <t>Calendar Year Estimates</t>
  </si>
  <si>
    <t>Electricity Cost</t>
  </si>
  <si>
    <r>
      <t>Natural Gas</t>
    </r>
    <r>
      <rPr>
        <b/>
        <vertAlign val="superscript"/>
        <sz val="11"/>
        <rFont val="Calibri"/>
        <family val="2"/>
        <scheme val="minor"/>
      </rPr>
      <t xml:space="preserve"> 4</t>
    </r>
  </si>
  <si>
    <r>
      <t xml:space="preserve">Electricity Costs </t>
    </r>
    <r>
      <rPr>
        <b/>
        <vertAlign val="superscript"/>
        <sz val="11"/>
        <rFont val="Calibri"/>
        <family val="2"/>
        <scheme val="minor"/>
      </rPr>
      <t>5,6,7</t>
    </r>
  </si>
  <si>
    <r>
      <rPr>
        <vertAlign val="superscript"/>
        <sz val="11"/>
        <rFont val="Calibri"/>
        <family val="2"/>
        <scheme val="minor"/>
      </rPr>
      <t>5</t>
    </r>
    <r>
      <rPr>
        <sz val="11"/>
        <rFont val="Calibri"/>
        <family val="2"/>
        <scheme val="minor"/>
      </rPr>
      <t xml:space="preserve"> The Ministry has improved its electricity data system and this has resulted in revisions to previously published data.</t>
    </r>
  </si>
  <si>
    <r>
      <t xml:space="preserve">Electricity Costs </t>
    </r>
    <r>
      <rPr>
        <b/>
        <vertAlign val="superscript"/>
        <sz val="11"/>
        <rFont val="Calibri"/>
        <family val="2"/>
        <scheme val="minor"/>
      </rPr>
      <t>5,6</t>
    </r>
  </si>
  <si>
    <r>
      <rPr>
        <vertAlign val="superscript"/>
        <sz val="11"/>
        <rFont val="Calibri"/>
        <family val="2"/>
        <scheme val="minor"/>
      </rPr>
      <t>7</t>
    </r>
    <r>
      <rPr>
        <sz val="11"/>
        <rFont val="Calibri"/>
        <family val="2"/>
        <scheme val="minor"/>
      </rPr>
      <t xml:space="preserve"> Commercial and industrial electricity costs are presented in this table as both March year end and calendar year.  The March year cost is based on actual data, while the calendar year cost is estimated by weighting Year 1 with 25% and Year 2 with 75%.</t>
    </r>
  </si>
  <si>
    <r>
      <rPr>
        <vertAlign val="superscript"/>
        <sz val="11"/>
        <rFont val="Calibri"/>
        <family val="2"/>
        <scheme val="minor"/>
      </rPr>
      <t>6</t>
    </r>
    <r>
      <rPr>
        <sz val="11"/>
        <rFont val="Calibri"/>
        <family val="2"/>
        <scheme val="minor"/>
      </rPr>
      <t xml:space="preserve"> Commercial and industrial electricity costs are presented in this table as both March year end and calendar year.  The March year cost is based on actual data, while the calendar year cost is estimated by weighting Year 1 with 25% and Year 2 with 75%.</t>
    </r>
  </si>
  <si>
    <r>
      <rPr>
        <vertAlign val="superscript"/>
        <sz val="11"/>
        <color theme="1"/>
        <rFont val="Calibri"/>
        <family val="2"/>
      </rPr>
      <t xml:space="preserve">6 </t>
    </r>
    <r>
      <rPr>
        <sz val="11"/>
        <color theme="1"/>
        <rFont val="Calibri"/>
        <family val="2"/>
      </rPr>
      <t>More information on residential electricity costs are available from http://www.mbie.govt.nz/info-services/sectors-industries/energy/energy-data-modelling/statistics/prices/electricity-prices. Contact Statistics New Zealand for further information on the household electricity price index.</t>
    </r>
  </si>
  <si>
    <r>
      <t xml:space="preserve">Natural Gas </t>
    </r>
    <r>
      <rPr>
        <b/>
        <vertAlign val="superscript"/>
        <sz val="11"/>
        <rFont val="Calibri"/>
        <family val="2"/>
        <scheme val="minor"/>
      </rPr>
      <t>4</t>
    </r>
  </si>
  <si>
    <r>
      <t xml:space="preserve">Residential </t>
    </r>
    <r>
      <rPr>
        <vertAlign val="superscript"/>
        <sz val="11"/>
        <color theme="1"/>
        <rFont val="Calibri"/>
        <family val="2"/>
        <scheme val="minor"/>
      </rPr>
      <t>5</t>
    </r>
  </si>
  <si>
    <t>Agriculture, Forestry, and Fishing</t>
  </si>
  <si>
    <t>Basic Metals and Chemicals</t>
  </si>
  <si>
    <t>Wood, Pulp, Paper, and Printing</t>
  </si>
  <si>
    <t>MBIE also carries out weekly oil price monitoring of petrol and diesel margins available at https://www.mbie.govt.nz/info-services/sectors-industries/energy/liquid-fuel-market/weekly-fuel-price-monitoring</t>
  </si>
  <si>
    <r>
      <t xml:space="preserve"> Auckland Regional Fuel Tax</t>
    </r>
    <r>
      <rPr>
        <vertAlign val="superscript"/>
        <sz val="11"/>
        <color theme="1"/>
        <rFont val="Calibri"/>
        <family val="2"/>
        <scheme val="minor"/>
      </rPr>
      <t>7</t>
    </r>
  </si>
  <si>
    <r>
      <rPr>
        <vertAlign val="superscript"/>
        <sz val="11"/>
        <rFont val="Calibri"/>
        <family val="2"/>
        <scheme val="minor"/>
      </rPr>
      <t>7</t>
    </r>
    <r>
      <rPr>
        <sz val="11"/>
        <rFont val="Calibri"/>
        <family val="2"/>
        <scheme val="minor"/>
      </rPr>
      <t xml:space="preserve"> On July 1st 2018 a regional fuel tax was introduced for Auckland of 10 c/l.  A national weighted-average has been calculated using population as at 30 June 2018 as weights.  Population data is sourced from Statistics New Zealand's Estimated Resident Population for Regional Council Areas: Table DPE051AA</t>
    </r>
  </si>
  <si>
    <t>Produced by
Markets team, Evidence and Insights Branch
Ministry of Business, Innovation &amp; Employment</t>
  </si>
  <si>
    <t>March year electricity costs are expressed in March 2019 dollars.  All other prices are expressed in 2018 dollars.</t>
  </si>
  <si>
    <t>Revision note</t>
  </si>
  <si>
    <t>Release Quarter</t>
  </si>
  <si>
    <t>Time periods affected</t>
  </si>
  <si>
    <t>Jun 1999 - Jun 2019</t>
  </si>
  <si>
    <t>Jun 2019</t>
  </si>
  <si>
    <t>Noteable revisions and changes to series in this publication are documented in the table below, beside the release when the revision first occurred.</t>
  </si>
  <si>
    <t>Revisions to previously published series</t>
  </si>
  <si>
    <r>
      <t>Natural Gas</t>
    </r>
    <r>
      <rPr>
        <b/>
        <vertAlign val="superscript"/>
        <sz val="11"/>
        <rFont val="Calibri"/>
        <family val="2"/>
        <scheme val="minor"/>
      </rPr>
      <t xml:space="preserve"> 4,5</t>
    </r>
  </si>
  <si>
    <r>
      <t xml:space="preserve">Electricity Costs </t>
    </r>
    <r>
      <rPr>
        <b/>
        <vertAlign val="superscript"/>
        <sz val="11"/>
        <rFont val="Calibri"/>
        <family val="2"/>
        <scheme val="minor"/>
      </rPr>
      <t>6,7,8</t>
    </r>
  </si>
  <si>
    <r>
      <rPr>
        <vertAlign val="superscript"/>
        <sz val="11"/>
        <rFont val="Calibri"/>
        <family val="2"/>
        <scheme val="minor"/>
      </rPr>
      <t>6</t>
    </r>
    <r>
      <rPr>
        <sz val="11"/>
        <rFont val="Calibri"/>
        <family val="2"/>
        <scheme val="minor"/>
      </rPr>
      <t xml:space="preserve"> The Ministry has improved its electricity data system and this has resulted in revisions to previously published data.</t>
    </r>
  </si>
  <si>
    <r>
      <rPr>
        <vertAlign val="superscript"/>
        <sz val="11"/>
        <color theme="1"/>
        <rFont val="Calibri"/>
        <family val="2"/>
      </rPr>
      <t xml:space="preserve">7 </t>
    </r>
    <r>
      <rPr>
        <sz val="11"/>
        <color theme="1"/>
        <rFont val="Calibri"/>
        <family val="2"/>
      </rPr>
      <t>More information on residential electricity costs are available from http://www.mbie.govt.nz/info-services/sectors-industries/energy/energy-data-modelling/statistics/prices/electricity-prices. Contact Statistics New Zealand for further information on the household electricity price index.</t>
    </r>
  </si>
  <si>
    <r>
      <rPr>
        <vertAlign val="superscript"/>
        <sz val="11"/>
        <rFont val="Calibri"/>
        <family val="2"/>
        <scheme val="minor"/>
      </rPr>
      <t>8</t>
    </r>
    <r>
      <rPr>
        <sz val="11"/>
        <rFont val="Calibri"/>
        <family val="2"/>
        <scheme val="minor"/>
      </rPr>
      <t xml:space="preserve"> Commercial and industrial electricity costs are presented in this table as both March year end and calendar year.  The March year cost is based on actual data, while the calendar year cost is estimated by weighting Year 1 with 25% and Year 2 with 75%.</t>
    </r>
  </si>
  <si>
    <r>
      <rPr>
        <vertAlign val="superscript"/>
        <sz val="11"/>
        <rFont val="Calibri"/>
        <family val="2"/>
        <scheme val="minor"/>
      </rPr>
      <t>5</t>
    </r>
    <r>
      <rPr>
        <sz val="11"/>
        <rFont val="Calibri"/>
        <family val="2"/>
        <scheme val="minor"/>
      </rPr>
      <t xml:space="preserve"> The wholesale natural gas price series is an average price of natural gas sales to re-sellers. This includes contract sales as well as transactions on the spot market.</t>
    </r>
  </si>
  <si>
    <t>Fuel Type</t>
  </si>
  <si>
    <t>Sector</t>
  </si>
  <si>
    <t>Natural gas</t>
  </si>
  <si>
    <t>Jun 2013 - Mar 2019</t>
  </si>
  <si>
    <t>Revisions due to improvements in the methodology for sales volumes allocation</t>
  </si>
  <si>
    <t>All</t>
  </si>
  <si>
    <t>Heavy fuel oil</t>
  </si>
  <si>
    <t>-</t>
  </si>
  <si>
    <t>Mar 2018 - Jun 2019</t>
  </si>
  <si>
    <t>Revisions due to improvements in the methodology for market share calculation</t>
  </si>
  <si>
    <t>Revisions to previously published data</t>
  </si>
  <si>
    <t>The Ministry has improved the methodology for reporting residential natural gas prices, bringing it in line with the electricity cost monitoring series methodology. This methodology change removes seasonal smoothing of the natural gas prices. Historical values have been revised accordingly.</t>
  </si>
  <si>
    <t>Revisions to data provided to the Ministry</t>
  </si>
  <si>
    <t>March 2014 - March 2017</t>
  </si>
  <si>
    <t>March 2013 to March 2015</t>
  </si>
  <si>
    <t>March 2013 - March 2019</t>
  </si>
  <si>
    <t/>
  </si>
  <si>
    <t>Revisions due to system development improvements</t>
  </si>
  <si>
    <t>Real annual average fuel prices - 2019 prices</t>
  </si>
  <si>
    <t>Real Dec 2019 prices</t>
  </si>
  <si>
    <t>Consumers Price Index inflation scalar (Dec 2019 = 1.0)</t>
  </si>
  <si>
    <t>Real quarterly average fuel prices - December 2019 prices</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</si>
</sst>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quot;-&quot;??_);_(@_)"/>
    <numFmt numFmtId="165" formatCode="_-* #,##0_-;\-* #,##0_-;_-* &quot;-&quot;??_-;_-@_-"/>
    <numFmt numFmtId="166" formatCode="#,##0.00_ ;\-#,##0.00\ "/>
    <numFmt numFmtId="167" formatCode="mmm\ yy"/>
    <numFmt numFmtId="168" formatCode="d\ mmm\ yy"/>
    <numFmt numFmtId="169" formatCode="_(* #,##0.000_);_(* \(#,##0.000\);_(* &quot;-&quot;??_);_(@_)"/>
    <numFmt numFmtId="170" formatCode="0.0%"/>
    <numFmt numFmtId="171" formatCode="0.0"/>
    <numFmt numFmtId="172" formatCode="_(* #,##0.0_);_(* \(#,##0.0\);_(* &quot;-&quot;??_);_(@_)"/>
    <numFmt numFmtId="173" formatCode="_(* #,##0_);_(* \(#,##0\);_(* &quot;-&quot;??_);_(@_)"/>
  </numFmts>
  <fonts count="27" x14ac:knownFonts="1">
    <font>
      <sz val="11"/>
      <color theme="1"/>
      <name val="Arial"/>
      <family val="2"/>
    </font>
    <font>
      <sz val="10"/>
      <name val="Tms Rmn"/>
    </font>
    <font>
      <sz val="11"/>
      <color theme="1"/>
      <name val="Arial"/>
      <family val="2"/>
    </font>
    <font>
      <b/>
      <sz val="16"/>
      <color theme="1"/>
      <name val="Calibri"/>
      <family val="2"/>
      <scheme val="minor"/>
    </font>
    <font>
      <sz val="11"/>
      <color theme="1"/>
      <name val="Calibri"/>
      <family val="2"/>
      <scheme val="minor"/>
    </font>
    <font>
      <b/>
      <sz val="11"/>
      <name val="Calibri"/>
      <family val="2"/>
      <scheme val="minor"/>
    </font>
    <font>
      <i/>
      <sz val="11"/>
      <color theme="1"/>
      <name val="Calibri"/>
      <family val="2"/>
      <scheme val="minor"/>
    </font>
    <font>
      <sz val="10"/>
      <name val="Calibri"/>
      <family val="2"/>
      <scheme val="minor"/>
    </font>
    <font>
      <b/>
      <sz val="11"/>
      <color theme="1"/>
      <name val="Calibri"/>
      <family val="2"/>
      <scheme val="minor"/>
    </font>
    <font>
      <sz val="11"/>
      <name val="Calibri"/>
      <family val="2"/>
      <scheme val="minor"/>
    </font>
    <font>
      <b/>
      <vertAlign val="superscript"/>
      <sz val="11"/>
      <name val="Calibri"/>
      <family val="2"/>
      <scheme val="minor"/>
    </font>
    <font>
      <vertAlign val="superscript"/>
      <sz val="11"/>
      <name val="Calibri"/>
      <family val="2"/>
      <scheme val="minor"/>
    </font>
    <font>
      <vertAlign val="superscript"/>
      <sz val="11"/>
      <color theme="1"/>
      <name val="Calibri"/>
      <family val="2"/>
      <scheme val="minor"/>
    </font>
    <font>
      <i/>
      <vertAlign val="superscript"/>
      <sz val="11"/>
      <color theme="1"/>
      <name val="Calibri"/>
      <family val="2"/>
      <scheme val="minor"/>
    </font>
    <font>
      <i/>
      <sz val="11"/>
      <name val="Calibri"/>
      <family val="2"/>
      <scheme val="minor"/>
    </font>
    <font>
      <u/>
      <sz val="11"/>
      <color theme="10"/>
      <name val="Arial"/>
      <family val="2"/>
    </font>
    <font>
      <b/>
      <sz val="18"/>
      <color indexed="9"/>
      <name val="Arial"/>
      <family val="2"/>
    </font>
    <font>
      <b/>
      <i/>
      <sz val="10"/>
      <name val="Arial"/>
      <family val="2"/>
    </font>
    <font>
      <sz val="11"/>
      <color theme="1"/>
      <name val="Calibri"/>
      <family val="2"/>
    </font>
    <font>
      <vertAlign val="superscript"/>
      <sz val="11"/>
      <color theme="1"/>
      <name val="Calibri"/>
      <family val="2"/>
    </font>
    <font>
      <i/>
      <u/>
      <sz val="10"/>
      <color indexed="24"/>
      <name val="Arial"/>
      <family val="2"/>
    </font>
    <font>
      <sz val="10"/>
      <color theme="1"/>
      <name val="Arial"/>
      <family val="2"/>
    </font>
    <font>
      <i/>
      <u/>
      <sz val="10"/>
      <color theme="10"/>
      <name val="Arial"/>
      <family val="2"/>
    </font>
    <font>
      <b/>
      <sz val="11"/>
      <color rgb="FFFF0000"/>
      <name val="Calibri"/>
      <family val="2"/>
      <scheme val="minor"/>
    </font>
    <font>
      <sz val="11"/>
      <color rgb="FFFF0000"/>
      <name val="Calibri"/>
      <family val="2"/>
      <scheme val="minor"/>
    </font>
    <font>
      <sz val="10"/>
      <color rgb="FFFF0000"/>
      <name val="Calibri"/>
      <family val="2"/>
      <scheme val="minor"/>
    </font>
    <font>
      <b/>
      <sz val="12"/>
      <color rgb="FFFF0000"/>
      <name val="Calibri"/>
      <family val="2"/>
      <scheme val="minor"/>
    </font>
  </fonts>
  <fills count="14">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1"/>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theme="5" tint="-0.249977111117893"/>
        <bgColor indexed="64"/>
      </patternFill>
    </fill>
    <fill>
      <patternFill patternType="solid">
        <fgColor theme="6" tint="-0.249977111117893"/>
        <bgColor indexed="64"/>
      </patternFill>
    </fill>
    <fill>
      <patternFill patternType="solid">
        <fgColor theme="3" tint="0.59999389629810485"/>
        <bgColor indexed="64"/>
      </patternFill>
    </fill>
    <fill>
      <patternFill patternType="solid">
        <fgColor rgb="FFFF0000"/>
        <bgColor indexed="64"/>
      </patternFill>
    </fill>
    <fill>
      <patternFill patternType="solid">
        <fgColor theme="4"/>
        <bgColor indexed="64"/>
      </patternFill>
    </fill>
    <fill>
      <patternFill patternType="solid">
        <fgColor theme="1" tint="0.499984740745262"/>
        <bgColor indexed="64"/>
      </patternFill>
    </fill>
  </fills>
  <borders count="15">
    <border>
      <left/>
      <right/>
      <top/>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6">
    <xf numFmtId="0" fontId="0" fillId="0" borderId="0"/>
    <xf numFmtId="164" fontId="2" fillId="0" borderId="0" applyFont="0" applyFill="0" applyBorder="0" applyAlignment="0" applyProtection="0"/>
    <xf numFmtId="0" fontId="1" fillId="0" borderId="0"/>
    <xf numFmtId="9" fontId="2" fillId="0" borderId="0" applyFont="0" applyFill="0" applyBorder="0" applyAlignment="0" applyProtection="0"/>
    <xf numFmtId="0" fontId="15" fillId="0" borderId="0" applyNumberFormat="0" applyFill="0" applyBorder="0" applyAlignment="0" applyProtection="0"/>
    <xf numFmtId="0" fontId="2" fillId="0" borderId="0"/>
  </cellStyleXfs>
  <cellXfs count="163">
    <xf numFmtId="0" fontId="0" fillId="0" borderId="0" xfId="0"/>
    <xf numFmtId="164" fontId="4" fillId="2" borderId="0" xfId="0" applyNumberFormat="1" applyFont="1" applyFill="1" applyBorder="1"/>
    <xf numFmtId="164" fontId="4" fillId="2" borderId="0" xfId="0" applyNumberFormat="1" applyFont="1" applyFill="1" applyBorder="1" applyAlignment="1">
      <alignment horizontal="left"/>
    </xf>
    <xf numFmtId="164" fontId="5" fillId="2" borderId="0" xfId="0" applyNumberFormat="1" applyFont="1" applyFill="1" applyBorder="1" applyAlignment="1">
      <alignment horizontal="right"/>
    </xf>
    <xf numFmtId="164" fontId="4" fillId="2" borderId="0" xfId="0" applyNumberFormat="1" applyFont="1" applyFill="1"/>
    <xf numFmtId="164" fontId="7" fillId="2" borderId="1" xfId="2" applyNumberFormat="1" applyFont="1" applyFill="1" applyBorder="1" applyAlignment="1">
      <alignment horizontal="center"/>
    </xf>
    <xf numFmtId="164" fontId="7" fillId="2" borderId="0" xfId="2" applyNumberFormat="1" applyFont="1" applyFill="1" applyBorder="1" applyAlignment="1">
      <alignment horizontal="center"/>
    </xf>
    <xf numFmtId="164" fontId="4" fillId="2" borderId="0" xfId="0" applyNumberFormat="1" applyFont="1" applyFill="1" applyAlignment="1"/>
    <xf numFmtId="164" fontId="4" fillId="2" borderId="0" xfId="0" applyNumberFormat="1" applyFont="1" applyFill="1" applyBorder="1" applyAlignment="1"/>
    <xf numFmtId="0" fontId="5" fillId="2" borderId="0" xfId="1" applyNumberFormat="1" applyFont="1" applyFill="1" applyBorder="1" applyAlignment="1">
      <alignment horizontal="right" wrapText="1" indent="1"/>
    </xf>
    <xf numFmtId="165" fontId="4" fillId="2" borderId="0" xfId="0" applyNumberFormat="1" applyFont="1" applyFill="1"/>
    <xf numFmtId="165" fontId="5" fillId="2" borderId="0" xfId="0" applyNumberFormat="1" applyFont="1" applyFill="1" applyBorder="1" applyAlignment="1">
      <alignment horizontal="left" vertical="center" wrapText="1"/>
    </xf>
    <xf numFmtId="166" fontId="8" fillId="2" borderId="0" xfId="0" applyNumberFormat="1" applyFont="1" applyFill="1" applyBorder="1" applyAlignment="1"/>
    <xf numFmtId="1" fontId="4" fillId="2" borderId="0" xfId="0" applyNumberFormat="1" applyFont="1" applyFill="1" applyBorder="1" applyAlignment="1">
      <alignment horizontal="left"/>
    </xf>
    <xf numFmtId="1" fontId="5" fillId="2" borderId="0" xfId="0" applyNumberFormat="1" applyFont="1" applyFill="1" applyBorder="1" applyAlignment="1">
      <alignment horizontal="left" vertical="center" wrapText="1"/>
    </xf>
    <xf numFmtId="166" fontId="5" fillId="2" borderId="0" xfId="0" applyNumberFormat="1" applyFont="1" applyFill="1" applyBorder="1" applyAlignment="1">
      <alignment horizontal="right"/>
    </xf>
    <xf numFmtId="166" fontId="4" fillId="2" borderId="0" xfId="0" applyNumberFormat="1" applyFont="1" applyFill="1" applyBorder="1" applyAlignment="1"/>
    <xf numFmtId="1" fontId="3" fillId="2" borderId="0" xfId="0" applyNumberFormat="1" applyFont="1" applyFill="1" applyBorder="1" applyAlignment="1">
      <alignment horizontal="left" vertical="center"/>
    </xf>
    <xf numFmtId="165" fontId="4" fillId="2" borderId="0" xfId="0" applyNumberFormat="1" applyFont="1" applyFill="1" applyAlignment="1">
      <alignment horizontal="left" indent="1"/>
    </xf>
    <xf numFmtId="164" fontId="8" fillId="2" borderId="0" xfId="0" applyNumberFormat="1" applyFont="1" applyFill="1"/>
    <xf numFmtId="164" fontId="4" fillId="2" borderId="0" xfId="0" applyNumberFormat="1" applyFont="1" applyFill="1" applyAlignment="1">
      <alignment horizontal="left" indent="1"/>
    </xf>
    <xf numFmtId="164" fontId="4" fillId="2" borderId="0" xfId="0" applyNumberFormat="1" applyFont="1" applyFill="1" applyAlignment="1">
      <alignment horizontal="left"/>
    </xf>
    <xf numFmtId="165" fontId="4" fillId="2" borderId="0" xfId="0" applyNumberFormat="1" applyFont="1" applyFill="1" applyAlignment="1">
      <alignment horizontal="left"/>
    </xf>
    <xf numFmtId="0" fontId="5" fillId="2" borderId="0" xfId="0" applyNumberFormat="1" applyFont="1" applyFill="1" applyBorder="1" applyAlignment="1">
      <alignment horizontal="left" vertical="center" wrapText="1"/>
    </xf>
    <xf numFmtId="0" fontId="9" fillId="2" borderId="0" xfId="0" applyNumberFormat="1" applyFont="1" applyFill="1" applyBorder="1" applyAlignment="1">
      <alignment horizontal="left" vertical="center" wrapText="1"/>
    </xf>
    <xf numFmtId="0" fontId="9" fillId="2" borderId="0" xfId="0" applyNumberFormat="1" applyFont="1" applyFill="1" applyBorder="1" applyAlignment="1">
      <alignment horizontal="left" vertical="center"/>
    </xf>
    <xf numFmtId="167" fontId="5" fillId="2" borderId="0" xfId="1" applyNumberFormat="1" applyFont="1" applyFill="1" applyBorder="1" applyAlignment="1">
      <alignment horizontal="right" wrapText="1" indent="1"/>
    </xf>
    <xf numFmtId="1" fontId="6" fillId="2" borderId="0" xfId="0" applyNumberFormat="1" applyFont="1" applyFill="1" applyBorder="1" applyAlignment="1">
      <alignment horizontal="left"/>
    </xf>
    <xf numFmtId="168" fontId="4" fillId="2" borderId="0" xfId="0" applyNumberFormat="1" applyFont="1" applyFill="1"/>
    <xf numFmtId="168" fontId="4" fillId="2" borderId="0" xfId="0" applyNumberFormat="1" applyFont="1" applyFill="1" applyBorder="1" applyAlignment="1">
      <alignment horizontal="left"/>
    </xf>
    <xf numFmtId="168" fontId="3" fillId="2" borderId="0" xfId="0" applyNumberFormat="1" applyFont="1" applyFill="1" applyBorder="1" applyAlignment="1">
      <alignment horizontal="left" vertical="center"/>
    </xf>
    <xf numFmtId="168" fontId="5" fillId="2" borderId="0" xfId="0" applyNumberFormat="1" applyFont="1" applyFill="1" applyBorder="1" applyAlignment="1">
      <alignment horizontal="left" vertical="center" wrapText="1"/>
    </xf>
    <xf numFmtId="168" fontId="9" fillId="2" borderId="0" xfId="0" applyNumberFormat="1" applyFont="1" applyFill="1" applyBorder="1" applyAlignment="1">
      <alignment horizontal="left" vertical="center" wrapText="1"/>
    </xf>
    <xf numFmtId="168" fontId="4" fillId="2" borderId="0" xfId="0" applyNumberFormat="1" applyFont="1" applyFill="1" applyAlignment="1">
      <alignment horizontal="left"/>
    </xf>
    <xf numFmtId="168" fontId="8" fillId="2" borderId="0" xfId="0" applyNumberFormat="1" applyFont="1" applyFill="1"/>
    <xf numFmtId="168" fontId="7" fillId="2" borderId="0" xfId="2" applyNumberFormat="1" applyFont="1" applyFill="1" applyBorder="1" applyAlignment="1">
      <alignment horizontal="center"/>
    </xf>
    <xf numFmtId="169" fontId="9" fillId="2" borderId="0" xfId="1" applyNumberFormat="1" applyFont="1" applyFill="1" applyBorder="1" applyAlignment="1">
      <alignment horizontal="right"/>
    </xf>
    <xf numFmtId="169" fontId="4" fillId="2" borderId="0" xfId="1" applyNumberFormat="1" applyFont="1" applyFill="1" applyBorder="1" applyAlignment="1"/>
    <xf numFmtId="169" fontId="4" fillId="2" borderId="0" xfId="1" applyNumberFormat="1" applyFont="1" applyFill="1" applyBorder="1"/>
    <xf numFmtId="169" fontId="8" fillId="2" borderId="0" xfId="1" applyNumberFormat="1" applyFont="1" applyFill="1" applyBorder="1" applyAlignment="1"/>
    <xf numFmtId="0" fontId="4" fillId="2" borderId="0" xfId="0" applyNumberFormat="1" applyFont="1" applyFill="1"/>
    <xf numFmtId="0" fontId="4" fillId="2" borderId="0" xfId="0" applyNumberFormat="1" applyFont="1" applyFill="1" applyBorder="1" applyAlignment="1">
      <alignment horizontal="left"/>
    </xf>
    <xf numFmtId="0" fontId="3" fillId="2" borderId="0" xfId="0" applyNumberFormat="1" applyFont="1" applyFill="1" applyBorder="1" applyAlignment="1">
      <alignment horizontal="left" vertical="center"/>
    </xf>
    <xf numFmtId="0" fontId="4" fillId="2" borderId="0" xfId="0" applyNumberFormat="1" applyFont="1" applyFill="1" applyAlignment="1">
      <alignment horizontal="left"/>
    </xf>
    <xf numFmtId="0" fontId="8" fillId="2" borderId="0" xfId="0" applyNumberFormat="1" applyFont="1" applyFill="1"/>
    <xf numFmtId="0" fontId="7" fillId="2" borderId="0" xfId="2" applyNumberFormat="1" applyFont="1" applyFill="1" applyBorder="1" applyAlignment="1">
      <alignment horizontal="center"/>
    </xf>
    <xf numFmtId="170" fontId="8" fillId="2" borderId="0" xfId="3" applyNumberFormat="1" applyFont="1" applyFill="1" applyBorder="1"/>
    <xf numFmtId="168" fontId="8" fillId="2" borderId="0" xfId="0" applyNumberFormat="1" applyFont="1" applyFill="1" applyAlignment="1">
      <alignment horizontal="left"/>
    </xf>
    <xf numFmtId="0" fontId="4" fillId="2" borderId="0" xfId="0" applyNumberFormat="1" applyFont="1" applyFill="1" applyAlignment="1">
      <alignment horizontal="left" indent="1"/>
    </xf>
    <xf numFmtId="164" fontId="9" fillId="2" borderId="0" xfId="1" applyFont="1" applyFill="1" applyBorder="1" applyAlignment="1">
      <alignment horizontal="right"/>
    </xf>
    <xf numFmtId="0" fontId="6" fillId="2" borderId="0" xfId="0" applyNumberFormat="1" applyFont="1" applyFill="1" applyAlignment="1">
      <alignment horizontal="left" indent="2"/>
    </xf>
    <xf numFmtId="164" fontId="14" fillId="2" borderId="0" xfId="1" applyFont="1" applyFill="1" applyBorder="1" applyAlignment="1">
      <alignment horizontal="right"/>
    </xf>
    <xf numFmtId="0" fontId="14" fillId="2" borderId="0" xfId="0" applyNumberFormat="1" applyFont="1" applyFill="1" applyBorder="1" applyAlignment="1">
      <alignment horizontal="left" vertical="center" wrapText="1"/>
    </xf>
    <xf numFmtId="0" fontId="5" fillId="2" borderId="0" xfId="0" applyNumberFormat="1" applyFont="1" applyFill="1" applyBorder="1" applyAlignment="1">
      <alignment horizontal="left" vertical="center" wrapText="1"/>
    </xf>
    <xf numFmtId="164" fontId="6" fillId="2" borderId="0" xfId="0" applyNumberFormat="1" applyFont="1" applyFill="1" applyBorder="1"/>
    <xf numFmtId="0" fontId="0" fillId="2" borderId="0" xfId="0" applyFill="1"/>
    <xf numFmtId="0" fontId="15" fillId="2" borderId="0" xfId="4" applyFill="1" applyAlignment="1">
      <alignment horizontal="left" indent="1"/>
    </xf>
    <xf numFmtId="164" fontId="15" fillId="2" borderId="0" xfId="4" applyNumberFormat="1" applyFill="1" applyBorder="1"/>
    <xf numFmtId="0" fontId="16" fillId="4" borderId="0" xfId="0" applyFont="1" applyFill="1" applyAlignment="1">
      <alignment vertical="center"/>
    </xf>
    <xf numFmtId="0" fontId="0" fillId="4" borderId="0" xfId="0" applyFill="1"/>
    <xf numFmtId="0" fontId="0" fillId="4" borderId="0" xfId="0" applyFill="1" applyAlignment="1">
      <alignment horizontal="right"/>
    </xf>
    <xf numFmtId="0" fontId="9" fillId="2" borderId="0" xfId="0" applyFont="1" applyFill="1" applyAlignment="1">
      <alignment vertical="center"/>
    </xf>
    <xf numFmtId="0" fontId="18" fillId="2" borderId="0" xfId="0" applyFont="1" applyFill="1" applyAlignment="1">
      <alignment vertical="center" wrapText="1"/>
    </xf>
    <xf numFmtId="0" fontId="18" fillId="2" borderId="0" xfId="0" applyFont="1" applyFill="1" applyAlignment="1">
      <alignment vertical="center"/>
    </xf>
    <xf numFmtId="171" fontId="0" fillId="0" borderId="0" xfId="0" applyNumberFormat="1"/>
    <xf numFmtId="0" fontId="0" fillId="5" borderId="1" xfId="0" applyFill="1" applyBorder="1"/>
    <xf numFmtId="167" fontId="0" fillId="5" borderId="1" xfId="0" applyNumberFormat="1" applyFill="1" applyBorder="1"/>
    <xf numFmtId="171" fontId="0" fillId="5" borderId="0" xfId="0" applyNumberFormat="1" applyFill="1" applyBorder="1"/>
    <xf numFmtId="171" fontId="0" fillId="5" borderId="5" xfId="0" applyNumberFormat="1" applyFill="1" applyBorder="1"/>
    <xf numFmtId="167" fontId="0" fillId="5" borderId="6" xfId="0" applyNumberFormat="1" applyFill="1" applyBorder="1"/>
    <xf numFmtId="171" fontId="0" fillId="5" borderId="7" xfId="0" applyNumberFormat="1" applyFill="1" applyBorder="1"/>
    <xf numFmtId="171" fontId="0" fillId="5" borderId="8" xfId="0" applyNumberFormat="1" applyFill="1" applyBorder="1"/>
    <xf numFmtId="0" fontId="0" fillId="5" borderId="6" xfId="0" applyFill="1" applyBorder="1"/>
    <xf numFmtId="0" fontId="0" fillId="5" borderId="2" xfId="0" applyFill="1" applyBorder="1" applyAlignment="1"/>
    <xf numFmtId="0" fontId="0" fillId="5" borderId="3" xfId="0" applyFill="1" applyBorder="1" applyAlignment="1"/>
    <xf numFmtId="165" fontId="0" fillId="5" borderId="3" xfId="0" applyNumberFormat="1" applyFill="1" applyBorder="1" applyAlignment="1"/>
    <xf numFmtId="165" fontId="0" fillId="5" borderId="4" xfId="0" applyNumberFormat="1" applyFill="1" applyBorder="1" applyAlignment="1"/>
    <xf numFmtId="0" fontId="0" fillId="0" borderId="0" xfId="0" applyAlignment="1"/>
    <xf numFmtId="0" fontId="0" fillId="5" borderId="4" xfId="0" applyFill="1" applyBorder="1" applyAlignment="1"/>
    <xf numFmtId="164" fontId="0" fillId="5" borderId="3" xfId="0" applyNumberFormat="1" applyFill="1" applyBorder="1" applyAlignment="1"/>
    <xf numFmtId="164" fontId="0" fillId="5" borderId="4" xfId="0" applyNumberFormat="1" applyFill="1" applyBorder="1" applyAlignment="1"/>
    <xf numFmtId="0" fontId="0" fillId="5" borderId="1" xfId="0" applyFill="1" applyBorder="1" applyAlignment="1"/>
    <xf numFmtId="0" fontId="0" fillId="5" borderId="0" xfId="0" applyFill="1" applyBorder="1" applyAlignment="1"/>
    <xf numFmtId="165" fontId="0" fillId="5" borderId="0" xfId="0" applyNumberFormat="1" applyFill="1" applyBorder="1" applyAlignment="1"/>
    <xf numFmtId="165" fontId="0" fillId="5" borderId="5" xfId="0" applyNumberFormat="1" applyFill="1" applyBorder="1" applyAlignment="1"/>
    <xf numFmtId="164" fontId="0" fillId="0" borderId="0" xfId="0" applyNumberFormat="1" applyAlignment="1"/>
    <xf numFmtId="171" fontId="0" fillId="5" borderId="0" xfId="0" applyNumberFormat="1" applyFill="1" applyBorder="1" applyAlignment="1"/>
    <xf numFmtId="171" fontId="0" fillId="5" borderId="5" xfId="0" applyNumberFormat="1" applyFill="1" applyBorder="1" applyAlignment="1"/>
    <xf numFmtId="0" fontId="5" fillId="6" borderId="0" xfId="1" applyNumberFormat="1" applyFont="1" applyFill="1" applyBorder="1" applyAlignment="1">
      <alignment horizontal="right" wrapText="1" indent="1"/>
    </xf>
    <xf numFmtId="1" fontId="9" fillId="2" borderId="0" xfId="0" applyNumberFormat="1" applyFont="1" applyFill="1" applyBorder="1" applyAlignment="1">
      <alignment horizontal="center" vertical="center" wrapText="1"/>
    </xf>
    <xf numFmtId="164" fontId="5" fillId="2" borderId="0" xfId="1" applyNumberFormat="1" applyFont="1" applyFill="1" applyBorder="1" applyAlignment="1">
      <alignment horizontal="right"/>
    </xf>
    <xf numFmtId="164" fontId="9" fillId="2" borderId="0" xfId="1" applyNumberFormat="1" applyFont="1" applyFill="1" applyBorder="1" applyAlignment="1">
      <alignment horizontal="right"/>
    </xf>
    <xf numFmtId="164" fontId="4" fillId="2" borderId="0" xfId="1" applyNumberFormat="1" applyFont="1" applyFill="1" applyBorder="1" applyAlignment="1"/>
    <xf numFmtId="164" fontId="4" fillId="2" borderId="0" xfId="1" applyNumberFormat="1" applyFont="1" applyFill="1" applyBorder="1"/>
    <xf numFmtId="164" fontId="8" fillId="2" borderId="0" xfId="1" applyNumberFormat="1" applyFont="1" applyFill="1" applyBorder="1" applyAlignment="1"/>
    <xf numFmtId="164" fontId="4" fillId="2" borderId="0" xfId="1" applyNumberFormat="1" applyFont="1" applyFill="1" applyAlignment="1"/>
    <xf numFmtId="164" fontId="8" fillId="2" borderId="0" xfId="1" applyNumberFormat="1" applyFont="1" applyFill="1" applyBorder="1"/>
    <xf numFmtId="172" fontId="8" fillId="2" borderId="0" xfId="1" applyNumberFormat="1" applyFont="1" applyFill="1" applyBorder="1" applyAlignment="1"/>
    <xf numFmtId="172" fontId="9" fillId="2" borderId="0" xfId="1" applyNumberFormat="1" applyFont="1" applyFill="1" applyBorder="1" applyAlignment="1">
      <alignment horizontal="right"/>
    </xf>
    <xf numFmtId="172" fontId="4" fillId="2" borderId="0" xfId="1" applyNumberFormat="1" applyFont="1" applyFill="1" applyBorder="1"/>
    <xf numFmtId="172" fontId="4" fillId="2" borderId="0" xfId="1" applyNumberFormat="1" applyFont="1" applyFill="1" applyBorder="1" applyAlignment="1"/>
    <xf numFmtId="0" fontId="18" fillId="0" borderId="0" xfId="0" applyFont="1" applyAlignment="1">
      <alignment vertical="center" wrapText="1"/>
    </xf>
    <xf numFmtId="1" fontId="20" fillId="2" borderId="0" xfId="4" applyNumberFormat="1" applyFont="1" applyFill="1" applyBorder="1" applyAlignment="1" applyProtection="1">
      <alignment horizontal="left" vertical="center"/>
    </xf>
    <xf numFmtId="1" fontId="21" fillId="2" borderId="0" xfId="5" applyNumberFormat="1" applyFont="1" applyFill="1" applyBorder="1" applyAlignment="1">
      <alignment horizontal="left" vertical="center"/>
    </xf>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2" fontId="4" fillId="2" borderId="0" xfId="0" applyNumberFormat="1" applyFont="1" applyFill="1" applyBorder="1" applyAlignment="1"/>
    <xf numFmtId="170" fontId="4" fillId="2" borderId="0" xfId="3" applyNumberFormat="1" applyFont="1" applyFill="1" applyBorder="1"/>
    <xf numFmtId="164" fontId="6" fillId="2" borderId="0" xfId="0" applyNumberFormat="1" applyFont="1" applyFill="1" applyAlignment="1">
      <alignment horizontal="left" indent="2"/>
    </xf>
    <xf numFmtId="166" fontId="6" fillId="2" borderId="0" xfId="0" applyNumberFormat="1" applyFont="1" applyFill="1" applyBorder="1" applyAlignment="1"/>
    <xf numFmtId="2" fontId="6" fillId="2" borderId="0" xfId="0" applyNumberFormat="1" applyFont="1" applyFill="1" applyBorder="1" applyAlignment="1"/>
    <xf numFmtId="1" fontId="22" fillId="2" borderId="0" xfId="4" applyNumberFormat="1" applyFont="1" applyFill="1" applyBorder="1" applyAlignment="1" applyProtection="1">
      <alignment horizontal="left" vertical="center"/>
    </xf>
    <xf numFmtId="49" fontId="4" fillId="2" borderId="0" xfId="0" applyNumberFormat="1" applyFont="1" applyFill="1" applyAlignment="1">
      <alignment horizontal="left" indent="1"/>
    </xf>
    <xf numFmtId="0" fontId="9" fillId="2" borderId="0" xfId="0" applyNumberFormat="1" applyFont="1" applyFill="1" applyBorder="1" applyAlignment="1">
      <alignment horizontal="left" vertical="center" wrapText="1"/>
    </xf>
    <xf numFmtId="9" fontId="4" fillId="2" borderId="0" xfId="3" applyFont="1" applyFill="1" applyBorder="1"/>
    <xf numFmtId="173" fontId="4" fillId="2" borderId="0" xfId="0" applyNumberFormat="1" applyFont="1" applyFill="1" applyBorder="1"/>
    <xf numFmtId="164" fontId="8" fillId="2" borderId="0" xfId="0" applyNumberFormat="1" applyFont="1" applyFill="1" applyBorder="1"/>
    <xf numFmtId="0" fontId="23" fillId="2" borderId="0" xfId="0" applyFont="1" applyFill="1" applyAlignment="1">
      <alignment vertical="center"/>
    </xf>
    <xf numFmtId="0" fontId="23" fillId="2" borderId="0" xfId="0" applyNumberFormat="1" applyFont="1" applyFill="1" applyBorder="1" applyAlignment="1">
      <alignment horizontal="left" vertical="center" wrapText="1"/>
    </xf>
    <xf numFmtId="165" fontId="24" fillId="2" borderId="0" xfId="0" applyNumberFormat="1" applyFont="1" applyFill="1" applyAlignment="1">
      <alignment horizontal="left" indent="1"/>
    </xf>
    <xf numFmtId="0" fontId="24" fillId="2" borderId="0" xfId="0" applyNumberFormat="1" applyFont="1" applyFill="1" applyBorder="1" applyAlignment="1">
      <alignment horizontal="left" vertical="center"/>
    </xf>
    <xf numFmtId="164" fontId="24" fillId="2" borderId="0" xfId="0" applyNumberFormat="1" applyFont="1" applyFill="1" applyBorder="1" applyAlignment="1"/>
    <xf numFmtId="164" fontId="24" fillId="2" borderId="0" xfId="0" applyNumberFormat="1" applyFont="1" applyFill="1" applyBorder="1"/>
    <xf numFmtId="164" fontId="25" fillId="2" borderId="0" xfId="2" applyNumberFormat="1" applyFont="1" applyFill="1" applyBorder="1" applyAlignment="1">
      <alignment horizontal="center"/>
    </xf>
    <xf numFmtId="164" fontId="25" fillId="2" borderId="1" xfId="2" applyNumberFormat="1" applyFont="1" applyFill="1" applyBorder="1" applyAlignment="1">
      <alignment horizontal="center"/>
    </xf>
    <xf numFmtId="164" fontId="24" fillId="2" borderId="0" xfId="0" applyNumberFormat="1" applyFont="1" applyFill="1" applyAlignment="1">
      <alignment horizontal="left" indent="1"/>
    </xf>
    <xf numFmtId="0" fontId="26" fillId="2" borderId="0" xfId="0" applyFont="1" applyFill="1" applyAlignment="1">
      <alignment vertical="center"/>
    </xf>
    <xf numFmtId="9" fontId="24" fillId="2" borderId="0" xfId="3" applyFont="1" applyFill="1" applyBorder="1"/>
    <xf numFmtId="0" fontId="23" fillId="2" borderId="0" xfId="0" applyFont="1" applyFill="1" applyAlignment="1">
      <alignment vertical="center" wrapText="1"/>
    </xf>
    <xf numFmtId="0" fontId="15" fillId="3" borderId="0" xfId="4" applyFill="1" applyAlignment="1" applyProtection="1">
      <alignment horizontal="left"/>
    </xf>
    <xf numFmtId="0" fontId="4" fillId="2" borderId="0" xfId="0" applyFont="1" applyFill="1"/>
    <xf numFmtId="0" fontId="0" fillId="4" borderId="0" xfId="0" applyFill="1" applyAlignment="1">
      <alignment wrapText="1"/>
    </xf>
    <xf numFmtId="0" fontId="0" fillId="2" borderId="0" xfId="0" applyFill="1" applyAlignment="1">
      <alignment wrapText="1"/>
    </xf>
    <xf numFmtId="164" fontId="4" fillId="2" borderId="0" xfId="0" applyNumberFormat="1" applyFont="1" applyFill="1" applyBorder="1" applyAlignment="1">
      <alignment horizontal="left" wrapText="1"/>
    </xf>
    <xf numFmtId="0" fontId="4" fillId="2" borderId="0" xfId="0" applyFont="1" applyFill="1" applyAlignment="1">
      <alignment wrapText="1"/>
    </xf>
    <xf numFmtId="0" fontId="16" fillId="4" borderId="0" xfId="0" applyFont="1" applyFill="1" applyAlignment="1">
      <alignment horizontal="left" vertical="center"/>
    </xf>
    <xf numFmtId="0" fontId="0" fillId="2" borderId="0" xfId="0" applyFill="1" applyAlignment="1">
      <alignment horizontal="left"/>
    </xf>
    <xf numFmtId="164" fontId="15" fillId="2" borderId="0" xfId="4" applyNumberFormat="1" applyFill="1" applyBorder="1" applyAlignment="1">
      <alignment horizontal="left"/>
    </xf>
    <xf numFmtId="0" fontId="4" fillId="2" borderId="0" xfId="0" applyFont="1" applyFill="1" applyAlignment="1">
      <alignment horizontal="left"/>
    </xf>
    <xf numFmtId="17" fontId="4" fillId="2" borderId="9" xfId="0" applyNumberFormat="1" applyFont="1" applyFill="1" applyBorder="1" applyAlignment="1">
      <alignment horizontal="center"/>
    </xf>
    <xf numFmtId="0" fontId="4" fillId="2" borderId="9" xfId="0" applyFont="1" applyFill="1" applyBorder="1"/>
    <xf numFmtId="0" fontId="4" fillId="2" borderId="9" xfId="0" applyFont="1" applyFill="1" applyBorder="1" applyAlignment="1">
      <alignment wrapText="1"/>
    </xf>
    <xf numFmtId="0" fontId="0" fillId="13" borderId="0" xfId="0" applyFill="1"/>
    <xf numFmtId="0" fontId="8" fillId="2" borderId="10" xfId="0" applyFont="1" applyFill="1" applyBorder="1" applyAlignment="1">
      <alignment horizontal="left"/>
    </xf>
    <xf numFmtId="0" fontId="8" fillId="2" borderId="11" xfId="0" applyFont="1" applyFill="1" applyBorder="1" applyAlignment="1">
      <alignment horizontal="left"/>
    </xf>
    <xf numFmtId="0" fontId="8" fillId="2" borderId="13" xfId="0" applyFont="1" applyFill="1" applyBorder="1" applyAlignment="1">
      <alignment horizontal="left"/>
    </xf>
    <xf numFmtId="0" fontId="8" fillId="2" borderId="12" xfId="0" applyFont="1" applyFill="1" applyBorder="1" applyAlignment="1">
      <alignment horizontal="left" wrapText="1"/>
    </xf>
    <xf numFmtId="17" fontId="4" fillId="2" borderId="14" xfId="0" applyNumberFormat="1" applyFont="1" applyFill="1" applyBorder="1" applyAlignment="1">
      <alignment horizontal="center"/>
    </xf>
    <xf numFmtId="0" fontId="4" fillId="2" borderId="14" xfId="0" applyFont="1" applyFill="1" applyBorder="1"/>
    <xf numFmtId="0" fontId="4" fillId="2" borderId="14" xfId="0" quotePrefix="1" applyFont="1" applyFill="1" applyBorder="1"/>
    <xf numFmtId="0" fontId="4" fillId="2" borderId="14" xfId="0" applyFont="1" applyFill="1" applyBorder="1" applyAlignment="1">
      <alignment wrapText="1"/>
    </xf>
    <xf numFmtId="0" fontId="9" fillId="0" borderId="0" xfId="0" applyFont="1" applyFill="1" applyAlignment="1">
      <alignment vertical="center"/>
    </xf>
    <xf numFmtId="0" fontId="17" fillId="3" borderId="0" xfId="0" applyFont="1" applyFill="1" applyAlignment="1">
      <alignment horizontal="left" wrapText="1"/>
    </xf>
    <xf numFmtId="0" fontId="15" fillId="3" borderId="0" xfId="4" applyFill="1" applyAlignment="1" applyProtection="1">
      <alignment horizontal="left"/>
    </xf>
    <xf numFmtId="1" fontId="5" fillId="2" borderId="0" xfId="0" applyNumberFormat="1" applyFont="1" applyFill="1" applyBorder="1" applyAlignment="1">
      <alignment horizontal="center" vertical="center" wrapText="1"/>
    </xf>
    <xf numFmtId="1" fontId="5" fillId="6" borderId="0" xfId="0" applyNumberFormat="1" applyFont="1" applyFill="1" applyBorder="1" applyAlignment="1">
      <alignment horizontal="center" vertical="center" wrapText="1"/>
    </xf>
    <xf numFmtId="0" fontId="9" fillId="2" borderId="0" xfId="0" applyNumberFormat="1" applyFont="1" applyFill="1" applyBorder="1" applyAlignment="1">
      <alignment horizontal="left" vertical="center"/>
    </xf>
    <xf numFmtId="0" fontId="9" fillId="2" borderId="0" xfId="0" applyNumberFormat="1" applyFont="1" applyFill="1" applyBorder="1" applyAlignment="1">
      <alignment horizontal="left" vertical="center" wrapText="1"/>
    </xf>
    <xf numFmtId="0" fontId="11" fillId="2" borderId="0" xfId="0" applyNumberFormat="1" applyFont="1" applyFill="1" applyBorder="1" applyAlignment="1">
      <alignment horizontal="left" vertical="center" wrapText="1"/>
    </xf>
  </cellXfs>
  <cellStyles count="6">
    <cellStyle name="Comma" xfId="1" builtinId="3"/>
    <cellStyle name="Hyperlink" xfId="4" builtinId="8"/>
    <cellStyle name="Normal" xfId="0" builtinId="0"/>
    <cellStyle name="Normal 3" xfId="5"/>
    <cellStyle name="Normal_TAB7P1" xfId="2"/>
    <cellStyle name="Percent" xfId="3" builtinId="5"/>
  </cellStyles>
  <dxfs count="12">
    <dxf>
      <fill>
        <patternFill>
          <bgColor theme="5" tint="0.39994506668294322"/>
        </patternFill>
      </fill>
    </dxf>
    <dxf>
      <fill>
        <patternFill>
          <bgColor theme="4" tint="0.39994506668294322"/>
        </patternFill>
      </fill>
    </dxf>
    <dxf>
      <fill>
        <patternFill>
          <bgColor theme="5" tint="0.39994506668294322"/>
        </patternFill>
      </fill>
    </dxf>
    <dxf>
      <fill>
        <patternFill>
          <bgColor theme="4" tint="0.39994506668294322"/>
        </patternFill>
      </fill>
    </dxf>
    <dxf>
      <fill>
        <patternFill>
          <bgColor theme="5" tint="0.39994506668294322"/>
        </patternFill>
      </fill>
    </dxf>
    <dxf>
      <fill>
        <patternFill>
          <bgColor theme="4" tint="0.39994506668294322"/>
        </patternFill>
      </fill>
    </dxf>
    <dxf>
      <fill>
        <patternFill>
          <bgColor theme="5" tint="0.39994506668294322"/>
        </patternFill>
      </fill>
    </dxf>
    <dxf>
      <fill>
        <patternFill>
          <bgColor theme="4" tint="0.39994506668294322"/>
        </patternFill>
      </fill>
    </dxf>
    <dxf>
      <fill>
        <patternFill>
          <bgColor theme="5" tint="0.39994506668294322"/>
        </patternFill>
      </fill>
    </dxf>
    <dxf>
      <fill>
        <patternFill>
          <bgColor theme="4" tint="0.39994506668294322"/>
        </patternFill>
      </fill>
    </dxf>
    <dxf>
      <fill>
        <patternFill>
          <bgColor theme="5" tint="0.39994506668294322"/>
        </patternFill>
      </fill>
    </dxf>
    <dxf>
      <fill>
        <patternFill>
          <bgColor theme="4"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NZ"/>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Petrol and Diesel Prices (Real 2019)</a:t>
            </a:r>
          </a:p>
        </c:rich>
      </c:tx>
      <c:overlay val="0"/>
    </c:title>
    <c:autoTitleDeleted val="0"/>
    <c:plotArea>
      <c:layout/>
      <c:lineChart>
        <c:grouping val="standard"/>
        <c:varyColors val="0"/>
        <c:ser>
          <c:idx val="0"/>
          <c:order val="0"/>
          <c:tx>
            <c:strRef>
              <c:f>Charts!$E$20</c:f>
              <c:strCache>
                <c:ptCount val="1"/>
                <c:pt idx="0">
                  <c:v>Regular Petrol</c:v>
                </c:pt>
              </c:strCache>
            </c:strRef>
          </c:tx>
          <c:marker>
            <c:symbol val="none"/>
          </c:marker>
          <c:cat>
            <c:numRef>
              <c:f>Charts!$B$21:$B$66</c:f>
              <c:numCache>
                <c:formatCode>General</c:formatCode>
                <c:ptCount val="46"/>
                <c:pt idx="0">
                  <c:v>1974</c:v>
                </c:pt>
                <c:pt idx="1">
                  <c:v>1975</c:v>
                </c:pt>
                <c:pt idx="2">
                  <c:v>1976</c:v>
                </c:pt>
                <c:pt idx="3">
                  <c:v>1977</c:v>
                </c:pt>
                <c:pt idx="4">
                  <c:v>1978</c:v>
                </c:pt>
                <c:pt idx="5">
                  <c:v>1979</c:v>
                </c:pt>
                <c:pt idx="6">
                  <c:v>1980</c:v>
                </c:pt>
                <c:pt idx="7">
                  <c:v>1981</c:v>
                </c:pt>
                <c:pt idx="8">
                  <c:v>1982</c:v>
                </c:pt>
                <c:pt idx="9">
                  <c:v>1983</c:v>
                </c:pt>
                <c:pt idx="10">
                  <c:v>1984</c:v>
                </c:pt>
                <c:pt idx="11">
                  <c:v>1985</c:v>
                </c:pt>
                <c:pt idx="12">
                  <c:v>1986</c:v>
                </c:pt>
                <c:pt idx="13">
                  <c:v>1987</c:v>
                </c:pt>
                <c:pt idx="14">
                  <c:v>1988</c:v>
                </c:pt>
                <c:pt idx="15">
                  <c:v>1989</c:v>
                </c:pt>
                <c:pt idx="16">
                  <c:v>1990</c:v>
                </c:pt>
                <c:pt idx="17">
                  <c:v>1991</c:v>
                </c:pt>
                <c:pt idx="18">
                  <c:v>1992</c:v>
                </c:pt>
                <c:pt idx="19">
                  <c:v>1993</c:v>
                </c:pt>
                <c:pt idx="20">
                  <c:v>1994</c:v>
                </c:pt>
                <c:pt idx="21">
                  <c:v>1995</c:v>
                </c:pt>
                <c:pt idx="22">
                  <c:v>1996</c:v>
                </c:pt>
                <c:pt idx="23">
                  <c:v>1997</c:v>
                </c:pt>
                <c:pt idx="24">
                  <c:v>1998</c:v>
                </c:pt>
                <c:pt idx="25">
                  <c:v>1999</c:v>
                </c:pt>
                <c:pt idx="26">
                  <c:v>2000</c:v>
                </c:pt>
                <c:pt idx="27">
                  <c:v>2001</c:v>
                </c:pt>
                <c:pt idx="28">
                  <c:v>2002</c:v>
                </c:pt>
                <c:pt idx="29">
                  <c:v>2003</c:v>
                </c:pt>
                <c:pt idx="30">
                  <c:v>2004</c:v>
                </c:pt>
                <c:pt idx="31">
                  <c:v>2005</c:v>
                </c:pt>
                <c:pt idx="32">
                  <c:v>2006</c:v>
                </c:pt>
                <c:pt idx="33">
                  <c:v>2007</c:v>
                </c:pt>
                <c:pt idx="34">
                  <c:v>2008</c:v>
                </c:pt>
                <c:pt idx="35">
                  <c:v>2009</c:v>
                </c:pt>
                <c:pt idx="36">
                  <c:v>2010</c:v>
                </c:pt>
                <c:pt idx="37">
                  <c:v>2011</c:v>
                </c:pt>
                <c:pt idx="38">
                  <c:v>2012</c:v>
                </c:pt>
                <c:pt idx="39">
                  <c:v>2013</c:v>
                </c:pt>
                <c:pt idx="40">
                  <c:v>2014</c:v>
                </c:pt>
                <c:pt idx="41">
                  <c:v>2015</c:v>
                </c:pt>
                <c:pt idx="42">
                  <c:v>2016</c:v>
                </c:pt>
                <c:pt idx="43">
                  <c:v>2017</c:v>
                </c:pt>
                <c:pt idx="44">
                  <c:v>2018</c:v>
                </c:pt>
                <c:pt idx="45">
                  <c:v>2019</c:v>
                </c:pt>
              </c:numCache>
            </c:numRef>
          </c:cat>
          <c:val>
            <c:numRef>
              <c:f>Charts!$E$21:$E$66</c:f>
              <c:numCache>
                <c:formatCode>0.0</c:formatCode>
                <c:ptCount val="46"/>
                <c:pt idx="0">
                  <c:v>155.31572844791756</c:v>
                </c:pt>
                <c:pt idx="1">
                  <c:v>205.56927576016065</c:v>
                </c:pt>
                <c:pt idx="2">
                  <c:v>216.73806971680995</c:v>
                </c:pt>
                <c:pt idx="3">
                  <c:v>203.64040123611528</c:v>
                </c:pt>
                <c:pt idx="4">
                  <c:v>195.83410990103798</c:v>
                </c:pt>
                <c:pt idx="5">
                  <c:v>208.73897512753871</c:v>
                </c:pt>
                <c:pt idx="6">
                  <c:v>242.40119493997176</c:v>
                </c:pt>
                <c:pt idx="7">
                  <c:v>239.8212980534949</c:v>
                </c:pt>
                <c:pt idx="8">
                  <c:v>233.69545092964108</c:v>
                </c:pt>
                <c:pt idx="9">
                  <c:v>230.12149046899276</c:v>
                </c:pt>
                <c:pt idx="10">
                  <c:v>239.98729122988351</c:v>
                </c:pt>
                <c:pt idx="11">
                  <c:v>250.38984608948883</c:v>
                </c:pt>
                <c:pt idx="12">
                  <c:v>195.53293154077022</c:v>
                </c:pt>
                <c:pt idx="13">
                  <c:v>185.46173623641232</c:v>
                </c:pt>
                <c:pt idx="14">
                  <c:v>173.5046726186647</c:v>
                </c:pt>
                <c:pt idx="15">
                  <c:v>165.6695169145336</c:v>
                </c:pt>
                <c:pt idx="16">
                  <c:v>169.27669722535691</c:v>
                </c:pt>
                <c:pt idx="17">
                  <c:v>162.90529122547863</c:v>
                </c:pt>
                <c:pt idx="18">
                  <c:v>164.72390361091126</c:v>
                </c:pt>
                <c:pt idx="19">
                  <c:v>160.25686890316462</c:v>
                </c:pt>
                <c:pt idx="20">
                  <c:v>148.85599380675194</c:v>
                </c:pt>
                <c:pt idx="21">
                  <c:v>143.38861392928752</c:v>
                </c:pt>
                <c:pt idx="22">
                  <c:v>140.9093977838136</c:v>
                </c:pt>
                <c:pt idx="23">
                  <c:v>139.49883720081263</c:v>
                </c:pt>
                <c:pt idx="24">
                  <c:v>129.03251603220738</c:v>
                </c:pt>
                <c:pt idx="25">
                  <c:v>129.96148322812363</c:v>
                </c:pt>
                <c:pt idx="26">
                  <c:v>158.92364378324839</c:v>
                </c:pt>
                <c:pt idx="27">
                  <c:v>151.10790424218484</c:v>
                </c:pt>
                <c:pt idx="28">
                  <c:v>144.81338757543199</c:v>
                </c:pt>
                <c:pt idx="29">
                  <c:v>145.34779809319903</c:v>
                </c:pt>
                <c:pt idx="30">
                  <c:v>157.51658974671614</c:v>
                </c:pt>
                <c:pt idx="31">
                  <c:v>173.32935225534675</c:v>
                </c:pt>
                <c:pt idx="32">
                  <c:v>196.81467429378623</c:v>
                </c:pt>
                <c:pt idx="33">
                  <c:v>191.65280884229932</c:v>
                </c:pt>
                <c:pt idx="34">
                  <c:v>215.76046518450335</c:v>
                </c:pt>
                <c:pt idx="35">
                  <c:v>187.33923455287052</c:v>
                </c:pt>
                <c:pt idx="36">
                  <c:v>201.96240078056434</c:v>
                </c:pt>
                <c:pt idx="37">
                  <c:v>226.00907253409665</c:v>
                </c:pt>
                <c:pt idx="38">
                  <c:v>227.52382307711144</c:v>
                </c:pt>
                <c:pt idx="39">
                  <c:v>225.9753817930318</c:v>
                </c:pt>
                <c:pt idx="40">
                  <c:v>221.30386705152679</c:v>
                </c:pt>
                <c:pt idx="41">
                  <c:v>199.47485146573493</c:v>
                </c:pt>
                <c:pt idx="42">
                  <c:v>185.27491926462056</c:v>
                </c:pt>
                <c:pt idx="43">
                  <c:v>194.61660327322548</c:v>
                </c:pt>
                <c:pt idx="44">
                  <c:v>213.51735746753323</c:v>
                </c:pt>
                <c:pt idx="45">
                  <c:v>209.83105523836039</c:v>
                </c:pt>
              </c:numCache>
            </c:numRef>
          </c:val>
          <c:smooth val="0"/>
          <c:extLst xmlns:c16r2="http://schemas.microsoft.com/office/drawing/2015/06/chart">
            <c:ext xmlns:c16="http://schemas.microsoft.com/office/drawing/2014/chart" uri="{C3380CC4-5D6E-409C-BE32-E72D297353CC}">
              <c16:uniqueId val="{00000000-3413-44E4-ACEA-14EE76814D71}"/>
            </c:ext>
          </c:extLst>
        </c:ser>
        <c:ser>
          <c:idx val="1"/>
          <c:order val="1"/>
          <c:tx>
            <c:strRef>
              <c:f>Charts!$D$20</c:f>
              <c:strCache>
                <c:ptCount val="1"/>
                <c:pt idx="0">
                  <c:v>Premium Petrol</c:v>
                </c:pt>
              </c:strCache>
            </c:strRef>
          </c:tx>
          <c:marker>
            <c:symbol val="none"/>
          </c:marker>
          <c:cat>
            <c:numRef>
              <c:f>Charts!$B$21:$B$66</c:f>
              <c:numCache>
                <c:formatCode>General</c:formatCode>
                <c:ptCount val="46"/>
                <c:pt idx="0">
                  <c:v>1974</c:v>
                </c:pt>
                <c:pt idx="1">
                  <c:v>1975</c:v>
                </c:pt>
                <c:pt idx="2">
                  <c:v>1976</c:v>
                </c:pt>
                <c:pt idx="3">
                  <c:v>1977</c:v>
                </c:pt>
                <c:pt idx="4">
                  <c:v>1978</c:v>
                </c:pt>
                <c:pt idx="5">
                  <c:v>1979</c:v>
                </c:pt>
                <c:pt idx="6">
                  <c:v>1980</c:v>
                </c:pt>
                <c:pt idx="7">
                  <c:v>1981</c:v>
                </c:pt>
                <c:pt idx="8">
                  <c:v>1982</c:v>
                </c:pt>
                <c:pt idx="9">
                  <c:v>1983</c:v>
                </c:pt>
                <c:pt idx="10">
                  <c:v>1984</c:v>
                </c:pt>
                <c:pt idx="11">
                  <c:v>1985</c:v>
                </c:pt>
                <c:pt idx="12">
                  <c:v>1986</c:v>
                </c:pt>
                <c:pt idx="13">
                  <c:v>1987</c:v>
                </c:pt>
                <c:pt idx="14">
                  <c:v>1988</c:v>
                </c:pt>
                <c:pt idx="15">
                  <c:v>1989</c:v>
                </c:pt>
                <c:pt idx="16">
                  <c:v>1990</c:v>
                </c:pt>
                <c:pt idx="17">
                  <c:v>1991</c:v>
                </c:pt>
                <c:pt idx="18">
                  <c:v>1992</c:v>
                </c:pt>
                <c:pt idx="19">
                  <c:v>1993</c:v>
                </c:pt>
                <c:pt idx="20">
                  <c:v>1994</c:v>
                </c:pt>
                <c:pt idx="21">
                  <c:v>1995</c:v>
                </c:pt>
                <c:pt idx="22">
                  <c:v>1996</c:v>
                </c:pt>
                <c:pt idx="23">
                  <c:v>1997</c:v>
                </c:pt>
                <c:pt idx="24">
                  <c:v>1998</c:v>
                </c:pt>
                <c:pt idx="25">
                  <c:v>1999</c:v>
                </c:pt>
                <c:pt idx="26">
                  <c:v>2000</c:v>
                </c:pt>
                <c:pt idx="27">
                  <c:v>2001</c:v>
                </c:pt>
                <c:pt idx="28">
                  <c:v>2002</c:v>
                </c:pt>
                <c:pt idx="29">
                  <c:v>2003</c:v>
                </c:pt>
                <c:pt idx="30">
                  <c:v>2004</c:v>
                </c:pt>
                <c:pt idx="31">
                  <c:v>2005</c:v>
                </c:pt>
                <c:pt idx="32">
                  <c:v>2006</c:v>
                </c:pt>
                <c:pt idx="33">
                  <c:v>2007</c:v>
                </c:pt>
                <c:pt idx="34">
                  <c:v>2008</c:v>
                </c:pt>
                <c:pt idx="35">
                  <c:v>2009</c:v>
                </c:pt>
                <c:pt idx="36">
                  <c:v>2010</c:v>
                </c:pt>
                <c:pt idx="37">
                  <c:v>2011</c:v>
                </c:pt>
                <c:pt idx="38">
                  <c:v>2012</c:v>
                </c:pt>
                <c:pt idx="39">
                  <c:v>2013</c:v>
                </c:pt>
                <c:pt idx="40">
                  <c:v>2014</c:v>
                </c:pt>
                <c:pt idx="41">
                  <c:v>2015</c:v>
                </c:pt>
                <c:pt idx="42">
                  <c:v>2016</c:v>
                </c:pt>
                <c:pt idx="43">
                  <c:v>2017</c:v>
                </c:pt>
                <c:pt idx="44">
                  <c:v>2018</c:v>
                </c:pt>
                <c:pt idx="45">
                  <c:v>2019</c:v>
                </c:pt>
              </c:numCache>
            </c:numRef>
          </c:cat>
          <c:val>
            <c:numRef>
              <c:f>Charts!$D$21:$D$66</c:f>
              <c:numCache>
                <c:formatCode>0.0</c:formatCode>
                <c:ptCount val="46"/>
                <c:pt idx="0">
                  <c:v>158.65585164034593</c:v>
                </c:pt>
                <c:pt idx="1">
                  <c:v>191.24981027037379</c:v>
                </c:pt>
                <c:pt idx="2">
                  <c:v>224.21179625876891</c:v>
                </c:pt>
                <c:pt idx="3">
                  <c:v>210.17431785331689</c:v>
                </c:pt>
                <c:pt idx="4">
                  <c:v>199.56273947696832</c:v>
                </c:pt>
                <c:pt idx="5">
                  <c:v>206.88541865441167</c:v>
                </c:pt>
                <c:pt idx="6">
                  <c:v>248.64885753758782</c:v>
                </c:pt>
                <c:pt idx="7">
                  <c:v>247.17066041319879</c:v>
                </c:pt>
                <c:pt idx="8">
                  <c:v>243.65475188247163</c:v>
                </c:pt>
                <c:pt idx="9">
                  <c:v>240.27390916615423</c:v>
                </c:pt>
                <c:pt idx="10">
                  <c:v>249.57615809584786</c:v>
                </c:pt>
                <c:pt idx="11">
                  <c:v>256.62657846910753</c:v>
                </c:pt>
                <c:pt idx="12">
                  <c:v>204.53813880478529</c:v>
                </c:pt>
                <c:pt idx="13">
                  <c:v>191.8427790987964</c:v>
                </c:pt>
                <c:pt idx="14">
                  <c:v>178.16052166980791</c:v>
                </c:pt>
                <c:pt idx="15">
                  <c:v>170.92399551237435</c:v>
                </c:pt>
                <c:pt idx="16">
                  <c:v>170.05768405681656</c:v>
                </c:pt>
                <c:pt idx="17">
                  <c:v>171.8040749821472</c:v>
                </c:pt>
                <c:pt idx="18">
                  <c:v>171.4625288046482</c:v>
                </c:pt>
                <c:pt idx="19">
                  <c:v>168.05760075037327</c:v>
                </c:pt>
                <c:pt idx="20">
                  <c:v>157.02705058701284</c:v>
                </c:pt>
                <c:pt idx="21">
                  <c:v>151.43996266116227</c:v>
                </c:pt>
                <c:pt idx="22">
                  <c:v>148.70013795388232</c:v>
                </c:pt>
                <c:pt idx="23">
                  <c:v>147.23647012649676</c:v>
                </c:pt>
                <c:pt idx="24">
                  <c:v>136.64162839361776</c:v>
                </c:pt>
                <c:pt idx="25">
                  <c:v>137.23782989373686</c:v>
                </c:pt>
                <c:pt idx="26">
                  <c:v>164.97108094588103</c:v>
                </c:pt>
                <c:pt idx="27">
                  <c:v>158.21209795436036</c:v>
                </c:pt>
                <c:pt idx="28">
                  <c:v>151.9735090728953</c:v>
                </c:pt>
                <c:pt idx="29">
                  <c:v>152.86664200032524</c:v>
                </c:pt>
                <c:pt idx="30">
                  <c:v>165.1203672057965</c:v>
                </c:pt>
                <c:pt idx="31">
                  <c:v>180.49465481559173</c:v>
                </c:pt>
                <c:pt idx="32">
                  <c:v>204.33292158216005</c:v>
                </c:pt>
                <c:pt idx="33">
                  <c:v>198.94025176701501</c:v>
                </c:pt>
                <c:pt idx="34">
                  <c:v>222.62188465578018</c:v>
                </c:pt>
                <c:pt idx="35">
                  <c:v>196.22259350778987</c:v>
                </c:pt>
                <c:pt idx="36">
                  <c:v>211.81012647452175</c:v>
                </c:pt>
                <c:pt idx="37">
                  <c:v>236.43929610347146</c:v>
                </c:pt>
                <c:pt idx="38">
                  <c:v>239.37375918319839</c:v>
                </c:pt>
                <c:pt idx="39">
                  <c:v>238.1903448504693</c:v>
                </c:pt>
                <c:pt idx="40">
                  <c:v>234.43796244794066</c:v>
                </c:pt>
                <c:pt idx="41">
                  <c:v>214.01732833119698</c:v>
                </c:pt>
                <c:pt idx="42">
                  <c:v>201.41914465363942</c:v>
                </c:pt>
                <c:pt idx="43">
                  <c:v>211.19568574885727</c:v>
                </c:pt>
                <c:pt idx="44">
                  <c:v>228.55708347480049</c:v>
                </c:pt>
                <c:pt idx="45">
                  <c:v>226.02487353567599</c:v>
                </c:pt>
              </c:numCache>
            </c:numRef>
          </c:val>
          <c:smooth val="0"/>
          <c:extLst xmlns:c16r2="http://schemas.microsoft.com/office/drawing/2015/06/chart">
            <c:ext xmlns:c16="http://schemas.microsoft.com/office/drawing/2014/chart" uri="{C3380CC4-5D6E-409C-BE32-E72D297353CC}">
              <c16:uniqueId val="{00000001-3413-44E4-ACEA-14EE76814D71}"/>
            </c:ext>
          </c:extLst>
        </c:ser>
        <c:ser>
          <c:idx val="2"/>
          <c:order val="2"/>
          <c:tx>
            <c:strRef>
              <c:f>Charts!$H$20</c:f>
              <c:strCache>
                <c:ptCount val="1"/>
                <c:pt idx="0">
                  <c:v>Diesel (Retail)</c:v>
                </c:pt>
              </c:strCache>
            </c:strRef>
          </c:tx>
          <c:marker>
            <c:symbol val="none"/>
          </c:marker>
          <c:cat>
            <c:numRef>
              <c:f>Charts!$B$21:$B$66</c:f>
              <c:numCache>
                <c:formatCode>General</c:formatCode>
                <c:ptCount val="46"/>
                <c:pt idx="0">
                  <c:v>1974</c:v>
                </c:pt>
                <c:pt idx="1">
                  <c:v>1975</c:v>
                </c:pt>
                <c:pt idx="2">
                  <c:v>1976</c:v>
                </c:pt>
                <c:pt idx="3">
                  <c:v>1977</c:v>
                </c:pt>
                <c:pt idx="4">
                  <c:v>1978</c:v>
                </c:pt>
                <c:pt idx="5">
                  <c:v>1979</c:v>
                </c:pt>
                <c:pt idx="6">
                  <c:v>1980</c:v>
                </c:pt>
                <c:pt idx="7">
                  <c:v>1981</c:v>
                </c:pt>
                <c:pt idx="8">
                  <c:v>1982</c:v>
                </c:pt>
                <c:pt idx="9">
                  <c:v>1983</c:v>
                </c:pt>
                <c:pt idx="10">
                  <c:v>1984</c:v>
                </c:pt>
                <c:pt idx="11">
                  <c:v>1985</c:v>
                </c:pt>
                <c:pt idx="12">
                  <c:v>1986</c:v>
                </c:pt>
                <c:pt idx="13">
                  <c:v>1987</c:v>
                </c:pt>
                <c:pt idx="14">
                  <c:v>1988</c:v>
                </c:pt>
                <c:pt idx="15">
                  <c:v>1989</c:v>
                </c:pt>
                <c:pt idx="16">
                  <c:v>1990</c:v>
                </c:pt>
                <c:pt idx="17">
                  <c:v>1991</c:v>
                </c:pt>
                <c:pt idx="18">
                  <c:v>1992</c:v>
                </c:pt>
                <c:pt idx="19">
                  <c:v>1993</c:v>
                </c:pt>
                <c:pt idx="20">
                  <c:v>1994</c:v>
                </c:pt>
                <c:pt idx="21">
                  <c:v>1995</c:v>
                </c:pt>
                <c:pt idx="22">
                  <c:v>1996</c:v>
                </c:pt>
                <c:pt idx="23">
                  <c:v>1997</c:v>
                </c:pt>
                <c:pt idx="24">
                  <c:v>1998</c:v>
                </c:pt>
                <c:pt idx="25">
                  <c:v>1999</c:v>
                </c:pt>
                <c:pt idx="26">
                  <c:v>2000</c:v>
                </c:pt>
                <c:pt idx="27">
                  <c:v>2001</c:v>
                </c:pt>
                <c:pt idx="28">
                  <c:v>2002</c:v>
                </c:pt>
                <c:pt idx="29">
                  <c:v>2003</c:v>
                </c:pt>
                <c:pt idx="30">
                  <c:v>2004</c:v>
                </c:pt>
                <c:pt idx="31">
                  <c:v>2005</c:v>
                </c:pt>
                <c:pt idx="32">
                  <c:v>2006</c:v>
                </c:pt>
                <c:pt idx="33">
                  <c:v>2007</c:v>
                </c:pt>
                <c:pt idx="34">
                  <c:v>2008</c:v>
                </c:pt>
                <c:pt idx="35">
                  <c:v>2009</c:v>
                </c:pt>
                <c:pt idx="36">
                  <c:v>2010</c:v>
                </c:pt>
                <c:pt idx="37">
                  <c:v>2011</c:v>
                </c:pt>
                <c:pt idx="38">
                  <c:v>2012</c:v>
                </c:pt>
                <c:pt idx="39">
                  <c:v>2013</c:v>
                </c:pt>
                <c:pt idx="40">
                  <c:v>2014</c:v>
                </c:pt>
                <c:pt idx="41">
                  <c:v>2015</c:v>
                </c:pt>
                <c:pt idx="42">
                  <c:v>2016</c:v>
                </c:pt>
                <c:pt idx="43">
                  <c:v>2017</c:v>
                </c:pt>
                <c:pt idx="44">
                  <c:v>2018</c:v>
                </c:pt>
                <c:pt idx="45">
                  <c:v>2019</c:v>
                </c:pt>
              </c:numCache>
            </c:numRef>
          </c:cat>
          <c:val>
            <c:numRef>
              <c:f>Charts!$H$21:$H$66</c:f>
              <c:numCache>
                <c:formatCode>0.0</c:formatCode>
                <c:ptCount val="46"/>
                <c:pt idx="0">
                  <c:v>105.77056776023062</c:v>
                </c:pt>
                <c:pt idx="1">
                  <c:v>106.38211977868998</c:v>
                </c:pt>
                <c:pt idx="2">
                  <c:v>123.73169497243174</c:v>
                </c:pt>
                <c:pt idx="3">
                  <c:v>124.87040646207424</c:v>
                </c:pt>
                <c:pt idx="4">
                  <c:v>111.53465861913421</c:v>
                </c:pt>
                <c:pt idx="5">
                  <c:v>131.27615691384614</c:v>
                </c:pt>
                <c:pt idx="6">
                  <c:v>188.89037048376713</c:v>
                </c:pt>
                <c:pt idx="7">
                  <c:v>186.51204763573855</c:v>
                </c:pt>
                <c:pt idx="8">
                  <c:v>212.50544890234204</c:v>
                </c:pt>
                <c:pt idx="9">
                  <c:v>197.97216459464821</c:v>
                </c:pt>
                <c:pt idx="10">
                  <c:v>218.33929539675069</c:v>
                </c:pt>
                <c:pt idx="11">
                  <c:v>193.04546376223408</c:v>
                </c:pt>
                <c:pt idx="12">
                  <c:v>152.9462290168162</c:v>
                </c:pt>
                <c:pt idx="13">
                  <c:v>145.41886136718693</c:v>
                </c:pt>
                <c:pt idx="14">
                  <c:v>139.25941693823518</c:v>
                </c:pt>
                <c:pt idx="15">
                  <c:v>117.52415617319458</c:v>
                </c:pt>
                <c:pt idx="16">
                  <c:v>124.62687500533615</c:v>
                </c:pt>
                <c:pt idx="17">
                  <c:v>96.34960511204892</c:v>
                </c:pt>
                <c:pt idx="18">
                  <c:v>96.54702693860483</c:v>
                </c:pt>
                <c:pt idx="19">
                  <c:v>93.022472959501243</c:v>
                </c:pt>
                <c:pt idx="20">
                  <c:v>85.411961589539146</c:v>
                </c:pt>
                <c:pt idx="21">
                  <c:v>80.852530738592876</c:v>
                </c:pt>
                <c:pt idx="22">
                  <c:v>83.037953365448288</c:v>
                </c:pt>
                <c:pt idx="23">
                  <c:v>84.895452310934303</c:v>
                </c:pt>
                <c:pt idx="24">
                  <c:v>73.328077926417905</c:v>
                </c:pt>
                <c:pt idx="25">
                  <c:v>76.140032216506256</c:v>
                </c:pt>
                <c:pt idx="26">
                  <c:v>108.14159227877462</c:v>
                </c:pt>
                <c:pt idx="27">
                  <c:v>104.02681133301409</c:v>
                </c:pt>
                <c:pt idx="28">
                  <c:v>90.469787343577764</c:v>
                </c:pt>
                <c:pt idx="29">
                  <c:v>86.001270442803843</c:v>
                </c:pt>
                <c:pt idx="30">
                  <c:v>98.744243667746801</c:v>
                </c:pt>
                <c:pt idx="31">
                  <c:v>118.44217208440143</c:v>
                </c:pt>
                <c:pt idx="32">
                  <c:v>143.63023440934322</c:v>
                </c:pt>
                <c:pt idx="33">
                  <c:v>130.1201756648548</c:v>
                </c:pt>
                <c:pt idx="34">
                  <c:v>172.98746037522301</c:v>
                </c:pt>
                <c:pt idx="35">
                  <c:v>119.16221510335896</c:v>
                </c:pt>
                <c:pt idx="36">
                  <c:v>134.07137499204879</c:v>
                </c:pt>
                <c:pt idx="37">
                  <c:v>163.1434558273495</c:v>
                </c:pt>
                <c:pt idx="38">
                  <c:v>163.24715654786974</c:v>
                </c:pt>
                <c:pt idx="39">
                  <c:v>158.13254013349993</c:v>
                </c:pt>
                <c:pt idx="40">
                  <c:v>150.0435736718764</c:v>
                </c:pt>
                <c:pt idx="41">
                  <c:v>121.02129456874789</c:v>
                </c:pt>
                <c:pt idx="42">
                  <c:v>106.47078519018802</c:v>
                </c:pt>
                <c:pt idx="43">
                  <c:v>121.81383834438545</c:v>
                </c:pt>
                <c:pt idx="44">
                  <c:v>145.76430186227924</c:v>
                </c:pt>
                <c:pt idx="45">
                  <c:v>145.06077721878955</c:v>
                </c:pt>
              </c:numCache>
            </c:numRef>
          </c:val>
          <c:smooth val="0"/>
          <c:extLst xmlns:c16r2="http://schemas.microsoft.com/office/drawing/2015/06/chart">
            <c:ext xmlns:c16="http://schemas.microsoft.com/office/drawing/2014/chart" uri="{C3380CC4-5D6E-409C-BE32-E72D297353CC}">
              <c16:uniqueId val="{00000002-3413-44E4-ACEA-14EE76814D71}"/>
            </c:ext>
          </c:extLst>
        </c:ser>
        <c:ser>
          <c:idx val="3"/>
          <c:order val="3"/>
          <c:tx>
            <c:strRef>
              <c:f>Charts!$I$20</c:f>
              <c:strCache>
                <c:ptCount val="1"/>
                <c:pt idx="0">
                  <c:v>Diesel (Wholesale)</c:v>
                </c:pt>
              </c:strCache>
            </c:strRef>
          </c:tx>
          <c:marker>
            <c:symbol val="none"/>
          </c:marker>
          <c:cat>
            <c:numRef>
              <c:f>Charts!$B$21:$B$66</c:f>
              <c:numCache>
                <c:formatCode>General</c:formatCode>
                <c:ptCount val="46"/>
                <c:pt idx="0">
                  <c:v>1974</c:v>
                </c:pt>
                <c:pt idx="1">
                  <c:v>1975</c:v>
                </c:pt>
                <c:pt idx="2">
                  <c:v>1976</c:v>
                </c:pt>
                <c:pt idx="3">
                  <c:v>1977</c:v>
                </c:pt>
                <c:pt idx="4">
                  <c:v>1978</c:v>
                </c:pt>
                <c:pt idx="5">
                  <c:v>1979</c:v>
                </c:pt>
                <c:pt idx="6">
                  <c:v>1980</c:v>
                </c:pt>
                <c:pt idx="7">
                  <c:v>1981</c:v>
                </c:pt>
                <c:pt idx="8">
                  <c:v>1982</c:v>
                </c:pt>
                <c:pt idx="9">
                  <c:v>1983</c:v>
                </c:pt>
                <c:pt idx="10">
                  <c:v>1984</c:v>
                </c:pt>
                <c:pt idx="11">
                  <c:v>1985</c:v>
                </c:pt>
                <c:pt idx="12">
                  <c:v>1986</c:v>
                </c:pt>
                <c:pt idx="13">
                  <c:v>1987</c:v>
                </c:pt>
                <c:pt idx="14">
                  <c:v>1988</c:v>
                </c:pt>
                <c:pt idx="15">
                  <c:v>1989</c:v>
                </c:pt>
                <c:pt idx="16">
                  <c:v>1990</c:v>
                </c:pt>
                <c:pt idx="17">
                  <c:v>1991</c:v>
                </c:pt>
                <c:pt idx="18">
                  <c:v>1992</c:v>
                </c:pt>
                <c:pt idx="19">
                  <c:v>1993</c:v>
                </c:pt>
                <c:pt idx="20">
                  <c:v>1994</c:v>
                </c:pt>
                <c:pt idx="21">
                  <c:v>1995</c:v>
                </c:pt>
                <c:pt idx="22">
                  <c:v>1996</c:v>
                </c:pt>
                <c:pt idx="23">
                  <c:v>1997</c:v>
                </c:pt>
                <c:pt idx="24">
                  <c:v>1998</c:v>
                </c:pt>
                <c:pt idx="25">
                  <c:v>1999</c:v>
                </c:pt>
                <c:pt idx="26">
                  <c:v>2000</c:v>
                </c:pt>
                <c:pt idx="27">
                  <c:v>2001</c:v>
                </c:pt>
                <c:pt idx="28">
                  <c:v>2002</c:v>
                </c:pt>
                <c:pt idx="29">
                  <c:v>2003</c:v>
                </c:pt>
                <c:pt idx="30">
                  <c:v>2004</c:v>
                </c:pt>
                <c:pt idx="31">
                  <c:v>2005</c:v>
                </c:pt>
                <c:pt idx="32">
                  <c:v>2006</c:v>
                </c:pt>
                <c:pt idx="33">
                  <c:v>2007</c:v>
                </c:pt>
                <c:pt idx="34">
                  <c:v>2008</c:v>
                </c:pt>
                <c:pt idx="35">
                  <c:v>2009</c:v>
                </c:pt>
                <c:pt idx="36">
                  <c:v>2010</c:v>
                </c:pt>
                <c:pt idx="37">
                  <c:v>2011</c:v>
                </c:pt>
                <c:pt idx="38">
                  <c:v>2012</c:v>
                </c:pt>
                <c:pt idx="39">
                  <c:v>2013</c:v>
                </c:pt>
                <c:pt idx="40">
                  <c:v>2014</c:v>
                </c:pt>
                <c:pt idx="41">
                  <c:v>2015</c:v>
                </c:pt>
                <c:pt idx="42">
                  <c:v>2016</c:v>
                </c:pt>
                <c:pt idx="43">
                  <c:v>2017</c:v>
                </c:pt>
                <c:pt idx="44">
                  <c:v>2018</c:v>
                </c:pt>
                <c:pt idx="45">
                  <c:v>2019</c:v>
                </c:pt>
              </c:numCache>
            </c:numRef>
          </c:cat>
          <c:val>
            <c:numRef>
              <c:f>Charts!$I$21:$I$66</c:f>
              <c:numCache>
                <c:formatCode>0.0</c:formatCode>
                <c:ptCount val="46"/>
                <c:pt idx="9">
                  <c:v>176.67887166489285</c:v>
                </c:pt>
                <c:pt idx="10">
                  <c:v>194.69471544788544</c:v>
                </c:pt>
                <c:pt idx="11">
                  <c:v>169.77548149230964</c:v>
                </c:pt>
                <c:pt idx="12">
                  <c:v>142.03763794413598</c:v>
                </c:pt>
                <c:pt idx="13">
                  <c:v>144.81306076491512</c:v>
                </c:pt>
                <c:pt idx="14">
                  <c:v>140.19415997139632</c:v>
                </c:pt>
                <c:pt idx="15">
                  <c:v>98.284339280744746</c:v>
                </c:pt>
                <c:pt idx="16">
                  <c:v>105.67909523186498</c:v>
                </c:pt>
                <c:pt idx="17">
                  <c:v>83.122172346907902</c:v>
                </c:pt>
                <c:pt idx="18">
                  <c:v>82.437792243647934</c:v>
                </c:pt>
                <c:pt idx="19">
                  <c:v>78.510660663115928</c:v>
                </c:pt>
                <c:pt idx="20">
                  <c:v>73.113648380973046</c:v>
                </c:pt>
                <c:pt idx="21">
                  <c:v>73.198138518263349</c:v>
                </c:pt>
                <c:pt idx="22">
                  <c:v>74.806355375108453</c:v>
                </c:pt>
                <c:pt idx="23">
                  <c:v>75.454239573111948</c:v>
                </c:pt>
                <c:pt idx="24">
                  <c:v>68.625417836553538</c:v>
                </c:pt>
                <c:pt idx="25">
                  <c:v>72.577644051889294</c:v>
                </c:pt>
                <c:pt idx="26">
                  <c:v>98.237820983895531</c:v>
                </c:pt>
                <c:pt idx="27">
                  <c:v>92.517592640436419</c:v>
                </c:pt>
                <c:pt idx="28">
                  <c:v>83.292131365120582</c:v>
                </c:pt>
                <c:pt idx="29">
                  <c:v>85.063016182692337</c:v>
                </c:pt>
                <c:pt idx="30">
                  <c:v>97.691770071357467</c:v>
                </c:pt>
                <c:pt idx="31">
                  <c:v>113.9622491240726</c:v>
                </c:pt>
                <c:pt idx="32">
                  <c:v>129.89131973048654</c:v>
                </c:pt>
                <c:pt idx="33">
                  <c:v>119.4521412221293</c:v>
                </c:pt>
                <c:pt idx="34">
                  <c:v>152.27632777487037</c:v>
                </c:pt>
                <c:pt idx="35">
                  <c:v>107.88187330395991</c:v>
                </c:pt>
                <c:pt idx="36">
                  <c:v>115.89602776299446</c:v>
                </c:pt>
                <c:pt idx="37">
                  <c:v>132.05122017388956</c:v>
                </c:pt>
                <c:pt idx="38">
                  <c:v>131.42779917591497</c:v>
                </c:pt>
                <c:pt idx="39">
                  <c:v>125.59857855055526</c:v>
                </c:pt>
                <c:pt idx="40">
                  <c:v>115.27164807765104</c:v>
                </c:pt>
                <c:pt idx="41">
                  <c:v>90.874632856631621</c:v>
                </c:pt>
                <c:pt idx="42">
                  <c:v>69.759111010672399</c:v>
                </c:pt>
                <c:pt idx="43">
                  <c:v>84.276779333245855</c:v>
                </c:pt>
                <c:pt idx="44">
                  <c:v>108.37491254791213</c:v>
                </c:pt>
                <c:pt idx="45">
                  <c:v>102.13126934524885</c:v>
                </c:pt>
              </c:numCache>
            </c:numRef>
          </c:val>
          <c:smooth val="0"/>
          <c:extLst xmlns:c16r2="http://schemas.microsoft.com/office/drawing/2015/06/chart">
            <c:ext xmlns:c16="http://schemas.microsoft.com/office/drawing/2014/chart" uri="{C3380CC4-5D6E-409C-BE32-E72D297353CC}">
              <c16:uniqueId val="{00000003-3413-44E4-ACEA-14EE76814D71}"/>
            </c:ext>
          </c:extLst>
        </c:ser>
        <c:dLbls>
          <c:showLegendKey val="0"/>
          <c:showVal val="0"/>
          <c:showCatName val="0"/>
          <c:showSerName val="0"/>
          <c:showPercent val="0"/>
          <c:showBubbleSize val="0"/>
        </c:dLbls>
        <c:marker val="1"/>
        <c:smooth val="0"/>
        <c:axId val="112894720"/>
        <c:axId val="112896256"/>
      </c:lineChart>
      <c:catAx>
        <c:axId val="112894720"/>
        <c:scaling>
          <c:orientation val="minMax"/>
        </c:scaling>
        <c:delete val="0"/>
        <c:axPos val="b"/>
        <c:numFmt formatCode="General" sourceLinked="1"/>
        <c:majorTickMark val="out"/>
        <c:minorTickMark val="none"/>
        <c:tickLblPos val="nextTo"/>
        <c:crossAx val="112896256"/>
        <c:crosses val="autoZero"/>
        <c:auto val="1"/>
        <c:lblAlgn val="ctr"/>
        <c:lblOffset val="100"/>
        <c:noMultiLvlLbl val="0"/>
      </c:catAx>
      <c:valAx>
        <c:axId val="112896256"/>
        <c:scaling>
          <c:orientation val="minMax"/>
        </c:scaling>
        <c:delete val="0"/>
        <c:axPos val="l"/>
        <c:majorGridlines/>
        <c:title>
          <c:tx>
            <c:rich>
              <a:bodyPr rot="-5400000" vert="horz"/>
              <a:lstStyle/>
              <a:p>
                <a:pPr>
                  <a:defRPr/>
                </a:pPr>
                <a:r>
                  <a:rPr lang="en-US"/>
                  <a:t>c/L</a:t>
                </a:r>
              </a:p>
            </c:rich>
          </c:tx>
          <c:overlay val="0"/>
        </c:title>
        <c:numFmt formatCode="0" sourceLinked="0"/>
        <c:majorTickMark val="out"/>
        <c:minorTickMark val="none"/>
        <c:tickLblPos val="nextTo"/>
        <c:crossAx val="112894720"/>
        <c:crosses val="autoZero"/>
        <c:crossBetween val="between"/>
      </c:valAx>
    </c:plotArea>
    <c:legend>
      <c:legendPos val="b"/>
      <c:overlay val="0"/>
    </c:legend>
    <c:plotVisOnly val="1"/>
    <c:dispBlanksAs val="gap"/>
    <c:showDLblsOverMax val="0"/>
  </c:chart>
  <c:spPr>
    <a:solidFill>
      <a:schemeClr val="lt1"/>
    </a:solidFill>
    <a:ln w="25400" cap="flat" cmpd="sng" algn="ctr">
      <a:solidFill>
        <a:schemeClr val="dk1"/>
      </a:solidFill>
      <a:prstDash val="soli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NZ"/>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0">
              <a:defRPr/>
            </a:pPr>
            <a:r>
              <a:rPr lang="en-US"/>
              <a:t>Regular Petrol and Diesel Importer's Margin</a:t>
            </a:r>
            <a:r>
              <a:rPr lang="en-NZ"/>
              <a:t> </a:t>
            </a:r>
            <a:r>
              <a:rPr lang="en-US"/>
              <a:t>(Real 2019)</a:t>
            </a:r>
          </a:p>
        </c:rich>
      </c:tx>
      <c:layout>
        <c:manualLayout>
          <c:xMode val="edge"/>
          <c:yMode val="edge"/>
          <c:x val="0.16736040560378379"/>
          <c:y val="3.1212553553548076E-2"/>
        </c:manualLayout>
      </c:layout>
      <c:overlay val="0"/>
    </c:title>
    <c:autoTitleDeleted val="0"/>
    <c:plotArea>
      <c:layout>
        <c:manualLayout>
          <c:layoutTarget val="inner"/>
          <c:xMode val="edge"/>
          <c:yMode val="edge"/>
          <c:x val="0.13546231175599846"/>
          <c:y val="0.23909880937399117"/>
          <c:w val="0.83598699461746873"/>
          <c:h val="0.46906820930067139"/>
        </c:manualLayout>
      </c:layout>
      <c:lineChart>
        <c:grouping val="standard"/>
        <c:varyColors val="0"/>
        <c:ser>
          <c:idx val="0"/>
          <c:order val="0"/>
          <c:tx>
            <c:strRef>
              <c:f>Charts!$L$19</c:f>
              <c:strCache>
                <c:ptCount val="1"/>
                <c:pt idx="0">
                  <c:v>Regular Petrol</c:v>
                </c:pt>
              </c:strCache>
            </c:strRef>
          </c:tx>
          <c:spPr>
            <a:ln>
              <a:solidFill>
                <a:schemeClr val="accent3">
                  <a:lumMod val="75000"/>
                </a:schemeClr>
              </a:solidFill>
            </a:ln>
          </c:spPr>
          <c:marker>
            <c:symbol val="none"/>
          </c:marker>
          <c:cat>
            <c:numRef>
              <c:f>Charts!$K$21:$K$168</c:f>
              <c:numCache>
                <c:formatCode>mmm\ yy</c:formatCode>
                <c:ptCount val="148"/>
                <c:pt idx="0">
                  <c:v>30376</c:v>
                </c:pt>
                <c:pt idx="1">
                  <c:v>30468</c:v>
                </c:pt>
                <c:pt idx="2">
                  <c:v>30560</c:v>
                </c:pt>
                <c:pt idx="3">
                  <c:v>30651</c:v>
                </c:pt>
                <c:pt idx="4">
                  <c:v>30742</c:v>
                </c:pt>
                <c:pt idx="5">
                  <c:v>30834</c:v>
                </c:pt>
                <c:pt idx="6">
                  <c:v>30926</c:v>
                </c:pt>
                <c:pt idx="7">
                  <c:v>31017</c:v>
                </c:pt>
                <c:pt idx="8">
                  <c:v>31107</c:v>
                </c:pt>
                <c:pt idx="9">
                  <c:v>31199</c:v>
                </c:pt>
                <c:pt idx="10">
                  <c:v>31291</c:v>
                </c:pt>
                <c:pt idx="11">
                  <c:v>31382</c:v>
                </c:pt>
                <c:pt idx="12">
                  <c:v>31472</c:v>
                </c:pt>
                <c:pt idx="13">
                  <c:v>31564</c:v>
                </c:pt>
                <c:pt idx="14">
                  <c:v>31656</c:v>
                </c:pt>
                <c:pt idx="15">
                  <c:v>31747</c:v>
                </c:pt>
                <c:pt idx="16">
                  <c:v>31837</c:v>
                </c:pt>
                <c:pt idx="17">
                  <c:v>31929</c:v>
                </c:pt>
                <c:pt idx="18">
                  <c:v>32021</c:v>
                </c:pt>
                <c:pt idx="19">
                  <c:v>32112</c:v>
                </c:pt>
                <c:pt idx="20">
                  <c:v>32203</c:v>
                </c:pt>
                <c:pt idx="21">
                  <c:v>32295</c:v>
                </c:pt>
                <c:pt idx="22">
                  <c:v>32387</c:v>
                </c:pt>
                <c:pt idx="23">
                  <c:v>32478</c:v>
                </c:pt>
                <c:pt idx="24">
                  <c:v>32568</c:v>
                </c:pt>
                <c:pt idx="25">
                  <c:v>32660</c:v>
                </c:pt>
                <c:pt idx="26">
                  <c:v>32752</c:v>
                </c:pt>
                <c:pt idx="27">
                  <c:v>32843</c:v>
                </c:pt>
                <c:pt idx="28">
                  <c:v>32933</c:v>
                </c:pt>
                <c:pt idx="29">
                  <c:v>33025</c:v>
                </c:pt>
                <c:pt idx="30">
                  <c:v>33117</c:v>
                </c:pt>
                <c:pt idx="31">
                  <c:v>33208</c:v>
                </c:pt>
                <c:pt idx="32">
                  <c:v>33298</c:v>
                </c:pt>
                <c:pt idx="33">
                  <c:v>33390</c:v>
                </c:pt>
                <c:pt idx="34">
                  <c:v>33482</c:v>
                </c:pt>
                <c:pt idx="35">
                  <c:v>33573</c:v>
                </c:pt>
                <c:pt idx="36">
                  <c:v>33664</c:v>
                </c:pt>
                <c:pt idx="37">
                  <c:v>33756</c:v>
                </c:pt>
                <c:pt idx="38">
                  <c:v>33848</c:v>
                </c:pt>
                <c:pt idx="39">
                  <c:v>33939</c:v>
                </c:pt>
                <c:pt idx="40">
                  <c:v>34029</c:v>
                </c:pt>
                <c:pt idx="41">
                  <c:v>34121</c:v>
                </c:pt>
                <c:pt idx="42">
                  <c:v>34213</c:v>
                </c:pt>
                <c:pt idx="43">
                  <c:v>34304</c:v>
                </c:pt>
                <c:pt idx="44">
                  <c:v>34394</c:v>
                </c:pt>
                <c:pt idx="45">
                  <c:v>34486</c:v>
                </c:pt>
                <c:pt idx="46">
                  <c:v>34578</c:v>
                </c:pt>
                <c:pt idx="47">
                  <c:v>34669</c:v>
                </c:pt>
                <c:pt idx="48">
                  <c:v>34759</c:v>
                </c:pt>
                <c:pt idx="49">
                  <c:v>34851</c:v>
                </c:pt>
                <c:pt idx="50">
                  <c:v>34943</c:v>
                </c:pt>
                <c:pt idx="51">
                  <c:v>35034</c:v>
                </c:pt>
                <c:pt idx="52">
                  <c:v>35125</c:v>
                </c:pt>
                <c:pt idx="53">
                  <c:v>35217</c:v>
                </c:pt>
                <c:pt idx="54">
                  <c:v>35309</c:v>
                </c:pt>
                <c:pt idx="55">
                  <c:v>35400</c:v>
                </c:pt>
                <c:pt idx="56">
                  <c:v>35490</c:v>
                </c:pt>
                <c:pt idx="57">
                  <c:v>35582</c:v>
                </c:pt>
                <c:pt idx="58">
                  <c:v>35674</c:v>
                </c:pt>
                <c:pt idx="59">
                  <c:v>35765</c:v>
                </c:pt>
                <c:pt idx="60">
                  <c:v>35855</c:v>
                </c:pt>
                <c:pt idx="61">
                  <c:v>35947</c:v>
                </c:pt>
                <c:pt idx="62">
                  <c:v>36039</c:v>
                </c:pt>
                <c:pt idx="63">
                  <c:v>36130</c:v>
                </c:pt>
                <c:pt idx="64">
                  <c:v>36220</c:v>
                </c:pt>
                <c:pt idx="65">
                  <c:v>36312</c:v>
                </c:pt>
                <c:pt idx="66">
                  <c:v>36404</c:v>
                </c:pt>
                <c:pt idx="67">
                  <c:v>36495</c:v>
                </c:pt>
                <c:pt idx="68">
                  <c:v>36586</c:v>
                </c:pt>
                <c:pt idx="69">
                  <c:v>36678</c:v>
                </c:pt>
                <c:pt idx="70">
                  <c:v>36770</c:v>
                </c:pt>
                <c:pt idx="71">
                  <c:v>36861</c:v>
                </c:pt>
                <c:pt idx="72">
                  <c:v>36951</c:v>
                </c:pt>
                <c:pt idx="73">
                  <c:v>37043</c:v>
                </c:pt>
                <c:pt idx="74">
                  <c:v>37135</c:v>
                </c:pt>
                <c:pt idx="75">
                  <c:v>37226</c:v>
                </c:pt>
                <c:pt idx="76">
                  <c:v>37316</c:v>
                </c:pt>
                <c:pt idx="77">
                  <c:v>37408</c:v>
                </c:pt>
                <c:pt idx="78">
                  <c:v>37500</c:v>
                </c:pt>
                <c:pt idx="79">
                  <c:v>37591</c:v>
                </c:pt>
                <c:pt idx="80">
                  <c:v>37681</c:v>
                </c:pt>
                <c:pt idx="81">
                  <c:v>37773</c:v>
                </c:pt>
                <c:pt idx="82">
                  <c:v>37865</c:v>
                </c:pt>
                <c:pt idx="83">
                  <c:v>37956</c:v>
                </c:pt>
                <c:pt idx="84">
                  <c:v>38047</c:v>
                </c:pt>
                <c:pt idx="85">
                  <c:v>38139</c:v>
                </c:pt>
                <c:pt idx="86">
                  <c:v>38231</c:v>
                </c:pt>
                <c:pt idx="87">
                  <c:v>38322</c:v>
                </c:pt>
                <c:pt idx="88">
                  <c:v>38412</c:v>
                </c:pt>
                <c:pt idx="89">
                  <c:v>38504</c:v>
                </c:pt>
                <c:pt idx="90">
                  <c:v>38596</c:v>
                </c:pt>
                <c:pt idx="91">
                  <c:v>38687</c:v>
                </c:pt>
                <c:pt idx="92">
                  <c:v>38777</c:v>
                </c:pt>
                <c:pt idx="93">
                  <c:v>38869</c:v>
                </c:pt>
                <c:pt idx="94">
                  <c:v>38961</c:v>
                </c:pt>
                <c:pt idx="95">
                  <c:v>39052</c:v>
                </c:pt>
                <c:pt idx="96">
                  <c:v>39142</c:v>
                </c:pt>
                <c:pt idx="97">
                  <c:v>39234</c:v>
                </c:pt>
                <c:pt idx="98">
                  <c:v>39326</c:v>
                </c:pt>
                <c:pt idx="99">
                  <c:v>39417</c:v>
                </c:pt>
                <c:pt idx="100">
                  <c:v>39508</c:v>
                </c:pt>
                <c:pt idx="101">
                  <c:v>39600</c:v>
                </c:pt>
                <c:pt idx="102">
                  <c:v>39692</c:v>
                </c:pt>
                <c:pt idx="103">
                  <c:v>39783</c:v>
                </c:pt>
                <c:pt idx="104">
                  <c:v>39873</c:v>
                </c:pt>
                <c:pt idx="105">
                  <c:v>39965</c:v>
                </c:pt>
                <c:pt idx="106">
                  <c:v>40057</c:v>
                </c:pt>
                <c:pt idx="107">
                  <c:v>40148</c:v>
                </c:pt>
                <c:pt idx="108">
                  <c:v>40238</c:v>
                </c:pt>
                <c:pt idx="109">
                  <c:v>40330</c:v>
                </c:pt>
                <c:pt idx="110">
                  <c:v>40422</c:v>
                </c:pt>
                <c:pt idx="111">
                  <c:v>40513</c:v>
                </c:pt>
                <c:pt idx="112">
                  <c:v>40603</c:v>
                </c:pt>
                <c:pt idx="113">
                  <c:v>40695</c:v>
                </c:pt>
                <c:pt idx="114">
                  <c:v>40787</c:v>
                </c:pt>
                <c:pt idx="115">
                  <c:v>40878</c:v>
                </c:pt>
                <c:pt idx="116">
                  <c:v>40969</c:v>
                </c:pt>
                <c:pt idx="117">
                  <c:v>41061</c:v>
                </c:pt>
                <c:pt idx="118">
                  <c:v>41153</c:v>
                </c:pt>
                <c:pt idx="119">
                  <c:v>41244</c:v>
                </c:pt>
                <c:pt idx="120">
                  <c:v>41334</c:v>
                </c:pt>
                <c:pt idx="121">
                  <c:v>41426</c:v>
                </c:pt>
                <c:pt idx="122">
                  <c:v>41518</c:v>
                </c:pt>
                <c:pt idx="123">
                  <c:v>41609</c:v>
                </c:pt>
                <c:pt idx="124">
                  <c:v>41699</c:v>
                </c:pt>
                <c:pt idx="125">
                  <c:v>41791</c:v>
                </c:pt>
                <c:pt idx="126">
                  <c:v>41883</c:v>
                </c:pt>
                <c:pt idx="127">
                  <c:v>41974</c:v>
                </c:pt>
                <c:pt idx="128">
                  <c:v>42064</c:v>
                </c:pt>
                <c:pt idx="129">
                  <c:v>42156</c:v>
                </c:pt>
                <c:pt idx="130">
                  <c:v>42248</c:v>
                </c:pt>
                <c:pt idx="131">
                  <c:v>42339</c:v>
                </c:pt>
                <c:pt idx="132">
                  <c:v>42430</c:v>
                </c:pt>
                <c:pt idx="133">
                  <c:v>42522</c:v>
                </c:pt>
                <c:pt idx="134">
                  <c:v>42614</c:v>
                </c:pt>
                <c:pt idx="135">
                  <c:v>42705</c:v>
                </c:pt>
                <c:pt idx="136">
                  <c:v>42795</c:v>
                </c:pt>
                <c:pt idx="137">
                  <c:v>42887</c:v>
                </c:pt>
                <c:pt idx="138">
                  <c:v>42979</c:v>
                </c:pt>
                <c:pt idx="139">
                  <c:v>43070</c:v>
                </c:pt>
                <c:pt idx="140">
                  <c:v>43160</c:v>
                </c:pt>
                <c:pt idx="141">
                  <c:v>43252</c:v>
                </c:pt>
                <c:pt idx="142">
                  <c:v>43344</c:v>
                </c:pt>
                <c:pt idx="143">
                  <c:v>43435</c:v>
                </c:pt>
                <c:pt idx="144">
                  <c:v>43525</c:v>
                </c:pt>
                <c:pt idx="145">
                  <c:v>43617</c:v>
                </c:pt>
                <c:pt idx="146">
                  <c:v>43709</c:v>
                </c:pt>
                <c:pt idx="147">
                  <c:v>43800</c:v>
                </c:pt>
              </c:numCache>
            </c:numRef>
          </c:cat>
          <c:val>
            <c:numRef>
              <c:f>Charts!$L$21:$L$168</c:f>
              <c:numCache>
                <c:formatCode>0.0</c:formatCode>
                <c:ptCount val="148"/>
                <c:pt idx="0">
                  <c:v>64.460139645672612</c:v>
                </c:pt>
                <c:pt idx="1">
                  <c:v>66.51872717707009</c:v>
                </c:pt>
                <c:pt idx="2">
                  <c:v>60.428437085498807</c:v>
                </c:pt>
                <c:pt idx="3">
                  <c:v>57.210160674835144</c:v>
                </c:pt>
                <c:pt idx="4">
                  <c:v>50.27530710271283</c:v>
                </c:pt>
                <c:pt idx="5">
                  <c:v>49.593397814598397</c:v>
                </c:pt>
                <c:pt idx="6">
                  <c:v>73.4759414459201</c:v>
                </c:pt>
                <c:pt idx="7">
                  <c:v>77.97311201305196</c:v>
                </c:pt>
                <c:pt idx="8">
                  <c:v>53.919632868601511</c:v>
                </c:pt>
                <c:pt idx="9">
                  <c:v>68.744652552489484</c:v>
                </c:pt>
                <c:pt idx="10">
                  <c:v>59.333885160468789</c:v>
                </c:pt>
                <c:pt idx="11">
                  <c:v>56.234339694427121</c:v>
                </c:pt>
                <c:pt idx="12">
                  <c:v>64.815550764206876</c:v>
                </c:pt>
                <c:pt idx="13">
                  <c:v>68.247869987245281</c:v>
                </c:pt>
                <c:pt idx="14">
                  <c:v>57.683916979251421</c:v>
                </c:pt>
                <c:pt idx="15">
                  <c:v>40.890315791451094</c:v>
                </c:pt>
                <c:pt idx="16">
                  <c:v>42.448608695318164</c:v>
                </c:pt>
                <c:pt idx="17">
                  <c:v>34.514591760481629</c:v>
                </c:pt>
                <c:pt idx="18">
                  <c:v>32.971024994666848</c:v>
                </c:pt>
                <c:pt idx="19">
                  <c:v>40.62692590135471</c:v>
                </c:pt>
                <c:pt idx="20">
                  <c:v>45.006552083454288</c:v>
                </c:pt>
                <c:pt idx="21">
                  <c:v>41.895798929574298</c:v>
                </c:pt>
                <c:pt idx="22">
                  <c:v>39.982250782693583</c:v>
                </c:pt>
                <c:pt idx="23">
                  <c:v>41.010968252854411</c:v>
                </c:pt>
                <c:pt idx="24">
                  <c:v>36.923786736237602</c:v>
                </c:pt>
                <c:pt idx="25">
                  <c:v>32.352440168867609</c:v>
                </c:pt>
                <c:pt idx="26">
                  <c:v>31.258803540521818</c:v>
                </c:pt>
                <c:pt idx="27">
                  <c:v>35.755728038683891</c:v>
                </c:pt>
                <c:pt idx="28">
                  <c:v>34.145211317505684</c:v>
                </c:pt>
                <c:pt idx="29">
                  <c:v>26.62275382007299</c:v>
                </c:pt>
                <c:pt idx="30">
                  <c:v>34.593797781452274</c:v>
                </c:pt>
                <c:pt idx="31">
                  <c:v>20.262609303860856</c:v>
                </c:pt>
                <c:pt idx="32">
                  <c:v>27.149912597070482</c:v>
                </c:pt>
                <c:pt idx="33">
                  <c:v>32.816888329080307</c:v>
                </c:pt>
                <c:pt idx="34">
                  <c:v>30.166587368054852</c:v>
                </c:pt>
                <c:pt idx="35">
                  <c:v>34.039599531843201</c:v>
                </c:pt>
                <c:pt idx="36">
                  <c:v>32.746500984695764</c:v>
                </c:pt>
                <c:pt idx="37">
                  <c:v>36.151182225916898</c:v>
                </c:pt>
                <c:pt idx="38">
                  <c:v>30.618801358096672</c:v>
                </c:pt>
                <c:pt idx="39">
                  <c:v>36.170375029786847</c:v>
                </c:pt>
                <c:pt idx="40">
                  <c:v>38.677432158668537</c:v>
                </c:pt>
                <c:pt idx="41">
                  <c:v>37.289039218946627</c:v>
                </c:pt>
                <c:pt idx="42">
                  <c:v>33.847583154755512</c:v>
                </c:pt>
                <c:pt idx="43">
                  <c:v>35.709932675489249</c:v>
                </c:pt>
                <c:pt idx="44">
                  <c:v>37.847301576741494</c:v>
                </c:pt>
                <c:pt idx="45">
                  <c:v>34.70204982280886</c:v>
                </c:pt>
                <c:pt idx="46">
                  <c:v>35.996331329714693</c:v>
                </c:pt>
                <c:pt idx="47">
                  <c:v>39.806978957128379</c:v>
                </c:pt>
                <c:pt idx="48">
                  <c:v>40.286604256478292</c:v>
                </c:pt>
                <c:pt idx="49">
                  <c:v>39.170813066787318</c:v>
                </c:pt>
                <c:pt idx="50">
                  <c:v>35.564052713277384</c:v>
                </c:pt>
                <c:pt idx="51">
                  <c:v>38.850683414683218</c:v>
                </c:pt>
                <c:pt idx="52">
                  <c:v>39.623689963860279</c:v>
                </c:pt>
                <c:pt idx="53">
                  <c:v>38.014401007725724</c:v>
                </c:pt>
                <c:pt idx="54">
                  <c:v>36.594638584486951</c:v>
                </c:pt>
                <c:pt idx="55">
                  <c:v>39.763271611310365</c:v>
                </c:pt>
                <c:pt idx="56">
                  <c:v>35.882460824264989</c:v>
                </c:pt>
                <c:pt idx="57">
                  <c:v>32.380356636223851</c:v>
                </c:pt>
                <c:pt idx="58">
                  <c:v>36.457457601801423</c:v>
                </c:pt>
                <c:pt idx="59">
                  <c:v>35.184081789178904</c:v>
                </c:pt>
                <c:pt idx="60">
                  <c:v>33.625344513669255</c:v>
                </c:pt>
                <c:pt idx="61">
                  <c:v>29.010517248668776</c:v>
                </c:pt>
                <c:pt idx="62">
                  <c:v>23.05228065997127</c:v>
                </c:pt>
                <c:pt idx="63">
                  <c:v>26.444734742644258</c:v>
                </c:pt>
                <c:pt idx="64">
                  <c:v>28.315684331310692</c:v>
                </c:pt>
                <c:pt idx="65">
                  <c:v>23.842017531519545</c:v>
                </c:pt>
                <c:pt idx="66">
                  <c:v>16.442676149842463</c:v>
                </c:pt>
                <c:pt idx="67">
                  <c:v>21.870209624935693</c:v>
                </c:pt>
                <c:pt idx="68">
                  <c:v>16.164741978420995</c:v>
                </c:pt>
                <c:pt idx="69">
                  <c:v>18.35633400493704</c:v>
                </c:pt>
                <c:pt idx="70">
                  <c:v>19.582838695048626</c:v>
                </c:pt>
                <c:pt idx="71">
                  <c:v>22.604230237269494</c:v>
                </c:pt>
                <c:pt idx="72">
                  <c:v>15.673677713575234</c:v>
                </c:pt>
                <c:pt idx="73">
                  <c:v>19.089470416073464</c:v>
                </c:pt>
                <c:pt idx="74">
                  <c:v>22.976895419424658</c:v>
                </c:pt>
                <c:pt idx="75">
                  <c:v>19.718944988618684</c:v>
                </c:pt>
                <c:pt idx="76">
                  <c:v>14.320620051343958</c:v>
                </c:pt>
                <c:pt idx="77">
                  <c:v>16.959701837664934</c:v>
                </c:pt>
                <c:pt idx="78">
                  <c:v>16.38909738807499</c:v>
                </c:pt>
                <c:pt idx="79">
                  <c:v>17.030160291520588</c:v>
                </c:pt>
                <c:pt idx="80">
                  <c:v>17.579424041043712</c:v>
                </c:pt>
                <c:pt idx="81">
                  <c:v>17.474156828889267</c:v>
                </c:pt>
                <c:pt idx="82">
                  <c:v>15.932685889868001</c:v>
                </c:pt>
                <c:pt idx="83">
                  <c:v>14.229253202193478</c:v>
                </c:pt>
                <c:pt idx="84">
                  <c:v>17.166110997140432</c:v>
                </c:pt>
                <c:pt idx="85">
                  <c:v>18.463606458227385</c:v>
                </c:pt>
                <c:pt idx="86">
                  <c:v>18.59499116861598</c:v>
                </c:pt>
                <c:pt idx="87">
                  <c:v>18.985285707528504</c:v>
                </c:pt>
                <c:pt idx="88">
                  <c:v>16.658292764199565</c:v>
                </c:pt>
                <c:pt idx="89">
                  <c:v>13.799334410831172</c:v>
                </c:pt>
                <c:pt idx="90">
                  <c:v>14.222051571303716</c:v>
                </c:pt>
                <c:pt idx="91">
                  <c:v>17.165401619395475</c:v>
                </c:pt>
                <c:pt idx="92">
                  <c:v>21.376937183948169</c:v>
                </c:pt>
                <c:pt idx="93">
                  <c:v>17.26247734343249</c:v>
                </c:pt>
                <c:pt idx="94">
                  <c:v>19.963634409643529</c:v>
                </c:pt>
                <c:pt idx="95">
                  <c:v>17.330302970241604</c:v>
                </c:pt>
                <c:pt idx="96">
                  <c:v>16.823278029263751</c:v>
                </c:pt>
                <c:pt idx="97">
                  <c:v>14.379327017187208</c:v>
                </c:pt>
                <c:pt idx="98">
                  <c:v>20.40137044800468</c:v>
                </c:pt>
                <c:pt idx="99">
                  <c:v>18.315002702731903</c:v>
                </c:pt>
                <c:pt idx="100">
                  <c:v>14.342660162617657</c:v>
                </c:pt>
                <c:pt idx="101">
                  <c:v>14.126424575546544</c:v>
                </c:pt>
                <c:pt idx="102">
                  <c:v>12.529660009555972</c:v>
                </c:pt>
                <c:pt idx="103">
                  <c:v>10.41905715018979</c:v>
                </c:pt>
                <c:pt idx="104">
                  <c:v>15.88277153307069</c:v>
                </c:pt>
                <c:pt idx="105">
                  <c:v>13.760532648879135</c:v>
                </c:pt>
                <c:pt idx="106">
                  <c:v>15.899608970679509</c:v>
                </c:pt>
                <c:pt idx="107">
                  <c:v>16.42897517127728</c:v>
                </c:pt>
                <c:pt idx="108">
                  <c:v>16.659895959835701</c:v>
                </c:pt>
                <c:pt idx="109">
                  <c:v>19.061839914367798</c:v>
                </c:pt>
                <c:pt idx="110">
                  <c:v>19.621624993947918</c:v>
                </c:pt>
                <c:pt idx="111">
                  <c:v>16.829318196660338</c:v>
                </c:pt>
                <c:pt idx="112">
                  <c:v>16.99566860118054</c:v>
                </c:pt>
                <c:pt idx="113">
                  <c:v>18.775080586824433</c:v>
                </c:pt>
                <c:pt idx="114">
                  <c:v>18.25501389967901</c:v>
                </c:pt>
                <c:pt idx="115">
                  <c:v>20.240560687790353</c:v>
                </c:pt>
                <c:pt idx="116">
                  <c:v>18.803717575628852</c:v>
                </c:pt>
                <c:pt idx="117">
                  <c:v>24.769435825480283</c:v>
                </c:pt>
                <c:pt idx="118">
                  <c:v>22.892305354925195</c:v>
                </c:pt>
                <c:pt idx="119">
                  <c:v>23.308126584828834</c:v>
                </c:pt>
                <c:pt idx="120">
                  <c:v>22.830817381408714</c:v>
                </c:pt>
                <c:pt idx="121">
                  <c:v>24.701548841638147</c:v>
                </c:pt>
                <c:pt idx="122">
                  <c:v>27.355530883129298</c:v>
                </c:pt>
                <c:pt idx="123">
                  <c:v>25.145979246893322</c:v>
                </c:pt>
                <c:pt idx="124">
                  <c:v>24.976166630303506</c:v>
                </c:pt>
                <c:pt idx="125">
                  <c:v>25.372627839440643</c:v>
                </c:pt>
                <c:pt idx="126">
                  <c:v>27.478670748985561</c:v>
                </c:pt>
                <c:pt idx="127">
                  <c:v>30.229444813942131</c:v>
                </c:pt>
                <c:pt idx="128">
                  <c:v>26.687243194127195</c:v>
                </c:pt>
                <c:pt idx="129">
                  <c:v>26.92138747081755</c:v>
                </c:pt>
                <c:pt idx="130">
                  <c:v>31.1169812843134</c:v>
                </c:pt>
                <c:pt idx="131">
                  <c:v>30.15812457146405</c:v>
                </c:pt>
                <c:pt idx="132">
                  <c:v>27.908656024513821</c:v>
                </c:pt>
                <c:pt idx="133">
                  <c:v>29.853456068622155</c:v>
                </c:pt>
                <c:pt idx="134">
                  <c:v>31.739981177362193</c:v>
                </c:pt>
                <c:pt idx="135">
                  <c:v>29.606760220673451</c:v>
                </c:pt>
                <c:pt idx="136">
                  <c:v>31.201659285203377</c:v>
                </c:pt>
                <c:pt idx="137">
                  <c:v>31.251889145318351</c:v>
                </c:pt>
                <c:pt idx="138">
                  <c:v>28.858266482967014</c:v>
                </c:pt>
                <c:pt idx="139">
                  <c:v>28.771878740737435</c:v>
                </c:pt>
                <c:pt idx="140">
                  <c:v>31.840388023688615</c:v>
                </c:pt>
                <c:pt idx="141">
                  <c:v>28.769440134508553</c:v>
                </c:pt>
                <c:pt idx="142">
                  <c:v>29.178516198032053</c:v>
                </c:pt>
                <c:pt idx="143">
                  <c:v>36.200336555763869</c:v>
                </c:pt>
                <c:pt idx="144">
                  <c:v>28.603321423126321</c:v>
                </c:pt>
                <c:pt idx="145">
                  <c:v>29.867553043525827</c:v>
                </c:pt>
                <c:pt idx="146">
                  <c:v>24.97141541507823</c:v>
                </c:pt>
                <c:pt idx="147">
                  <c:v>23.830661299407168</c:v>
                </c:pt>
              </c:numCache>
            </c:numRef>
          </c:val>
          <c:smooth val="0"/>
          <c:extLst xmlns:c16r2="http://schemas.microsoft.com/office/drawing/2015/06/chart">
            <c:ext xmlns:c16="http://schemas.microsoft.com/office/drawing/2014/chart" uri="{C3380CC4-5D6E-409C-BE32-E72D297353CC}">
              <c16:uniqueId val="{00000000-1C65-449E-AEEA-7CBFA97EC6C8}"/>
            </c:ext>
          </c:extLst>
        </c:ser>
        <c:ser>
          <c:idx val="1"/>
          <c:order val="1"/>
          <c:tx>
            <c:strRef>
              <c:f>Charts!$M$19</c:f>
              <c:strCache>
                <c:ptCount val="1"/>
                <c:pt idx="0">
                  <c:v>Diesel</c:v>
                </c:pt>
              </c:strCache>
            </c:strRef>
          </c:tx>
          <c:marker>
            <c:symbol val="none"/>
          </c:marker>
          <c:cat>
            <c:numRef>
              <c:f>Charts!$K$21:$K$168</c:f>
              <c:numCache>
                <c:formatCode>mmm\ yy</c:formatCode>
                <c:ptCount val="148"/>
                <c:pt idx="0">
                  <c:v>30376</c:v>
                </c:pt>
                <c:pt idx="1">
                  <c:v>30468</c:v>
                </c:pt>
                <c:pt idx="2">
                  <c:v>30560</c:v>
                </c:pt>
                <c:pt idx="3">
                  <c:v>30651</c:v>
                </c:pt>
                <c:pt idx="4">
                  <c:v>30742</c:v>
                </c:pt>
                <c:pt idx="5">
                  <c:v>30834</c:v>
                </c:pt>
                <c:pt idx="6">
                  <c:v>30926</c:v>
                </c:pt>
                <c:pt idx="7">
                  <c:v>31017</c:v>
                </c:pt>
                <c:pt idx="8">
                  <c:v>31107</c:v>
                </c:pt>
                <c:pt idx="9">
                  <c:v>31199</c:v>
                </c:pt>
                <c:pt idx="10">
                  <c:v>31291</c:v>
                </c:pt>
                <c:pt idx="11">
                  <c:v>31382</c:v>
                </c:pt>
                <c:pt idx="12">
                  <c:v>31472</c:v>
                </c:pt>
                <c:pt idx="13">
                  <c:v>31564</c:v>
                </c:pt>
                <c:pt idx="14">
                  <c:v>31656</c:v>
                </c:pt>
                <c:pt idx="15">
                  <c:v>31747</c:v>
                </c:pt>
                <c:pt idx="16">
                  <c:v>31837</c:v>
                </c:pt>
                <c:pt idx="17">
                  <c:v>31929</c:v>
                </c:pt>
                <c:pt idx="18">
                  <c:v>32021</c:v>
                </c:pt>
                <c:pt idx="19">
                  <c:v>32112</c:v>
                </c:pt>
                <c:pt idx="20">
                  <c:v>32203</c:v>
                </c:pt>
                <c:pt idx="21">
                  <c:v>32295</c:v>
                </c:pt>
                <c:pt idx="22">
                  <c:v>32387</c:v>
                </c:pt>
                <c:pt idx="23">
                  <c:v>32478</c:v>
                </c:pt>
                <c:pt idx="24">
                  <c:v>32568</c:v>
                </c:pt>
                <c:pt idx="25">
                  <c:v>32660</c:v>
                </c:pt>
                <c:pt idx="26">
                  <c:v>32752</c:v>
                </c:pt>
                <c:pt idx="27">
                  <c:v>32843</c:v>
                </c:pt>
                <c:pt idx="28">
                  <c:v>32933</c:v>
                </c:pt>
                <c:pt idx="29">
                  <c:v>33025</c:v>
                </c:pt>
                <c:pt idx="30">
                  <c:v>33117</c:v>
                </c:pt>
                <c:pt idx="31">
                  <c:v>33208</c:v>
                </c:pt>
                <c:pt idx="32">
                  <c:v>33298</c:v>
                </c:pt>
                <c:pt idx="33">
                  <c:v>33390</c:v>
                </c:pt>
                <c:pt idx="34">
                  <c:v>33482</c:v>
                </c:pt>
                <c:pt idx="35">
                  <c:v>33573</c:v>
                </c:pt>
                <c:pt idx="36">
                  <c:v>33664</c:v>
                </c:pt>
                <c:pt idx="37">
                  <c:v>33756</c:v>
                </c:pt>
                <c:pt idx="38">
                  <c:v>33848</c:v>
                </c:pt>
                <c:pt idx="39">
                  <c:v>33939</c:v>
                </c:pt>
                <c:pt idx="40">
                  <c:v>34029</c:v>
                </c:pt>
                <c:pt idx="41">
                  <c:v>34121</c:v>
                </c:pt>
                <c:pt idx="42">
                  <c:v>34213</c:v>
                </c:pt>
                <c:pt idx="43">
                  <c:v>34304</c:v>
                </c:pt>
                <c:pt idx="44">
                  <c:v>34394</c:v>
                </c:pt>
                <c:pt idx="45">
                  <c:v>34486</c:v>
                </c:pt>
                <c:pt idx="46">
                  <c:v>34578</c:v>
                </c:pt>
                <c:pt idx="47">
                  <c:v>34669</c:v>
                </c:pt>
                <c:pt idx="48">
                  <c:v>34759</c:v>
                </c:pt>
                <c:pt idx="49">
                  <c:v>34851</c:v>
                </c:pt>
                <c:pt idx="50">
                  <c:v>34943</c:v>
                </c:pt>
                <c:pt idx="51">
                  <c:v>35034</c:v>
                </c:pt>
                <c:pt idx="52">
                  <c:v>35125</c:v>
                </c:pt>
                <c:pt idx="53">
                  <c:v>35217</c:v>
                </c:pt>
                <c:pt idx="54">
                  <c:v>35309</c:v>
                </c:pt>
                <c:pt idx="55">
                  <c:v>35400</c:v>
                </c:pt>
                <c:pt idx="56">
                  <c:v>35490</c:v>
                </c:pt>
                <c:pt idx="57">
                  <c:v>35582</c:v>
                </c:pt>
                <c:pt idx="58">
                  <c:v>35674</c:v>
                </c:pt>
                <c:pt idx="59">
                  <c:v>35765</c:v>
                </c:pt>
                <c:pt idx="60">
                  <c:v>35855</c:v>
                </c:pt>
                <c:pt idx="61">
                  <c:v>35947</c:v>
                </c:pt>
                <c:pt idx="62">
                  <c:v>36039</c:v>
                </c:pt>
                <c:pt idx="63">
                  <c:v>36130</c:v>
                </c:pt>
                <c:pt idx="64">
                  <c:v>36220</c:v>
                </c:pt>
                <c:pt idx="65">
                  <c:v>36312</c:v>
                </c:pt>
                <c:pt idx="66">
                  <c:v>36404</c:v>
                </c:pt>
                <c:pt idx="67">
                  <c:v>36495</c:v>
                </c:pt>
                <c:pt idx="68">
                  <c:v>36586</c:v>
                </c:pt>
                <c:pt idx="69">
                  <c:v>36678</c:v>
                </c:pt>
                <c:pt idx="70">
                  <c:v>36770</c:v>
                </c:pt>
                <c:pt idx="71">
                  <c:v>36861</c:v>
                </c:pt>
                <c:pt idx="72">
                  <c:v>36951</c:v>
                </c:pt>
                <c:pt idx="73">
                  <c:v>37043</c:v>
                </c:pt>
                <c:pt idx="74">
                  <c:v>37135</c:v>
                </c:pt>
                <c:pt idx="75">
                  <c:v>37226</c:v>
                </c:pt>
                <c:pt idx="76">
                  <c:v>37316</c:v>
                </c:pt>
                <c:pt idx="77">
                  <c:v>37408</c:v>
                </c:pt>
                <c:pt idx="78">
                  <c:v>37500</c:v>
                </c:pt>
                <c:pt idx="79">
                  <c:v>37591</c:v>
                </c:pt>
                <c:pt idx="80">
                  <c:v>37681</c:v>
                </c:pt>
                <c:pt idx="81">
                  <c:v>37773</c:v>
                </c:pt>
                <c:pt idx="82">
                  <c:v>37865</c:v>
                </c:pt>
                <c:pt idx="83">
                  <c:v>37956</c:v>
                </c:pt>
                <c:pt idx="84">
                  <c:v>38047</c:v>
                </c:pt>
                <c:pt idx="85">
                  <c:v>38139</c:v>
                </c:pt>
                <c:pt idx="86">
                  <c:v>38231</c:v>
                </c:pt>
                <c:pt idx="87">
                  <c:v>38322</c:v>
                </c:pt>
                <c:pt idx="88">
                  <c:v>38412</c:v>
                </c:pt>
                <c:pt idx="89">
                  <c:v>38504</c:v>
                </c:pt>
                <c:pt idx="90">
                  <c:v>38596</c:v>
                </c:pt>
                <c:pt idx="91">
                  <c:v>38687</c:v>
                </c:pt>
                <c:pt idx="92">
                  <c:v>38777</c:v>
                </c:pt>
                <c:pt idx="93">
                  <c:v>38869</c:v>
                </c:pt>
                <c:pt idx="94">
                  <c:v>38961</c:v>
                </c:pt>
                <c:pt idx="95">
                  <c:v>39052</c:v>
                </c:pt>
                <c:pt idx="96">
                  <c:v>39142</c:v>
                </c:pt>
                <c:pt idx="97">
                  <c:v>39234</c:v>
                </c:pt>
                <c:pt idx="98">
                  <c:v>39326</c:v>
                </c:pt>
                <c:pt idx="99">
                  <c:v>39417</c:v>
                </c:pt>
                <c:pt idx="100">
                  <c:v>39508</c:v>
                </c:pt>
                <c:pt idx="101">
                  <c:v>39600</c:v>
                </c:pt>
                <c:pt idx="102">
                  <c:v>39692</c:v>
                </c:pt>
                <c:pt idx="103">
                  <c:v>39783</c:v>
                </c:pt>
                <c:pt idx="104">
                  <c:v>39873</c:v>
                </c:pt>
                <c:pt idx="105">
                  <c:v>39965</c:v>
                </c:pt>
                <c:pt idx="106">
                  <c:v>40057</c:v>
                </c:pt>
                <c:pt idx="107">
                  <c:v>40148</c:v>
                </c:pt>
                <c:pt idx="108">
                  <c:v>40238</c:v>
                </c:pt>
                <c:pt idx="109">
                  <c:v>40330</c:v>
                </c:pt>
                <c:pt idx="110">
                  <c:v>40422</c:v>
                </c:pt>
                <c:pt idx="111">
                  <c:v>40513</c:v>
                </c:pt>
                <c:pt idx="112">
                  <c:v>40603</c:v>
                </c:pt>
                <c:pt idx="113">
                  <c:v>40695</c:v>
                </c:pt>
                <c:pt idx="114">
                  <c:v>40787</c:v>
                </c:pt>
                <c:pt idx="115">
                  <c:v>40878</c:v>
                </c:pt>
                <c:pt idx="116">
                  <c:v>40969</c:v>
                </c:pt>
                <c:pt idx="117">
                  <c:v>41061</c:v>
                </c:pt>
                <c:pt idx="118">
                  <c:v>41153</c:v>
                </c:pt>
                <c:pt idx="119">
                  <c:v>41244</c:v>
                </c:pt>
                <c:pt idx="120">
                  <c:v>41334</c:v>
                </c:pt>
                <c:pt idx="121">
                  <c:v>41426</c:v>
                </c:pt>
                <c:pt idx="122">
                  <c:v>41518</c:v>
                </c:pt>
                <c:pt idx="123">
                  <c:v>41609</c:v>
                </c:pt>
                <c:pt idx="124">
                  <c:v>41699</c:v>
                </c:pt>
                <c:pt idx="125">
                  <c:v>41791</c:v>
                </c:pt>
                <c:pt idx="126">
                  <c:v>41883</c:v>
                </c:pt>
                <c:pt idx="127">
                  <c:v>41974</c:v>
                </c:pt>
                <c:pt idx="128">
                  <c:v>42064</c:v>
                </c:pt>
                <c:pt idx="129">
                  <c:v>42156</c:v>
                </c:pt>
                <c:pt idx="130">
                  <c:v>42248</c:v>
                </c:pt>
                <c:pt idx="131">
                  <c:v>42339</c:v>
                </c:pt>
                <c:pt idx="132">
                  <c:v>42430</c:v>
                </c:pt>
                <c:pt idx="133">
                  <c:v>42522</c:v>
                </c:pt>
                <c:pt idx="134">
                  <c:v>42614</c:v>
                </c:pt>
                <c:pt idx="135">
                  <c:v>42705</c:v>
                </c:pt>
                <c:pt idx="136">
                  <c:v>42795</c:v>
                </c:pt>
                <c:pt idx="137">
                  <c:v>42887</c:v>
                </c:pt>
                <c:pt idx="138">
                  <c:v>42979</c:v>
                </c:pt>
                <c:pt idx="139">
                  <c:v>43070</c:v>
                </c:pt>
                <c:pt idx="140">
                  <c:v>43160</c:v>
                </c:pt>
                <c:pt idx="141">
                  <c:v>43252</c:v>
                </c:pt>
                <c:pt idx="142">
                  <c:v>43344</c:v>
                </c:pt>
                <c:pt idx="143">
                  <c:v>43435</c:v>
                </c:pt>
                <c:pt idx="144">
                  <c:v>43525</c:v>
                </c:pt>
                <c:pt idx="145">
                  <c:v>43617</c:v>
                </c:pt>
                <c:pt idx="146">
                  <c:v>43709</c:v>
                </c:pt>
                <c:pt idx="147">
                  <c:v>43800</c:v>
                </c:pt>
              </c:numCache>
            </c:numRef>
          </c:cat>
          <c:val>
            <c:numRef>
              <c:f>Charts!$M$21:$M$168</c:f>
              <c:numCache>
                <c:formatCode>0.0</c:formatCode>
                <c:ptCount val="148"/>
                <c:pt idx="0">
                  <c:v>51.328230966488235</c:v>
                </c:pt>
                <c:pt idx="1">
                  <c:v>59.119373426954233</c:v>
                </c:pt>
                <c:pt idx="2">
                  <c:v>59.683754164413187</c:v>
                </c:pt>
                <c:pt idx="3">
                  <c:v>55.182977088649196</c:v>
                </c:pt>
                <c:pt idx="4">
                  <c:v>61.035068434904986</c:v>
                </c:pt>
                <c:pt idx="5">
                  <c:v>58.67870147051579</c:v>
                </c:pt>
                <c:pt idx="6">
                  <c:v>61.334438446270404</c:v>
                </c:pt>
                <c:pt idx="7">
                  <c:v>63.19027793112248</c:v>
                </c:pt>
                <c:pt idx="8">
                  <c:v>50.381354983458202</c:v>
                </c:pt>
                <c:pt idx="9">
                  <c:v>64.170830167763214</c:v>
                </c:pt>
                <c:pt idx="10">
                  <c:v>73.34052163929519</c:v>
                </c:pt>
                <c:pt idx="11">
                  <c:v>68.480990485895006</c:v>
                </c:pt>
                <c:pt idx="12">
                  <c:v>56.68369415080884</c:v>
                </c:pt>
                <c:pt idx="13">
                  <c:v>76.712983113419597</c:v>
                </c:pt>
                <c:pt idx="14">
                  <c:v>81.748893835987133</c:v>
                </c:pt>
                <c:pt idx="15">
                  <c:v>41.213060764350779</c:v>
                </c:pt>
                <c:pt idx="16">
                  <c:v>40.284242761547063</c:v>
                </c:pt>
                <c:pt idx="17">
                  <c:v>42.846984373560183</c:v>
                </c:pt>
                <c:pt idx="18">
                  <c:v>41.430154379057733</c:v>
                </c:pt>
                <c:pt idx="19">
                  <c:v>42.856993740980236</c:v>
                </c:pt>
                <c:pt idx="20">
                  <c:v>52.134021349117205</c:v>
                </c:pt>
                <c:pt idx="21">
                  <c:v>51.380524690990264</c:v>
                </c:pt>
                <c:pt idx="22">
                  <c:v>53.543632724613886</c:v>
                </c:pt>
                <c:pt idx="23">
                  <c:v>55.613802406124073</c:v>
                </c:pt>
                <c:pt idx="24">
                  <c:v>44.46046972263391</c:v>
                </c:pt>
                <c:pt idx="25">
                  <c:v>38.101932589926328</c:v>
                </c:pt>
                <c:pt idx="26">
                  <c:v>49.34491235303274</c:v>
                </c:pt>
                <c:pt idx="27">
                  <c:v>41.487041505055466</c:v>
                </c:pt>
                <c:pt idx="28">
                  <c:v>27.20521834156785</c:v>
                </c:pt>
                <c:pt idx="29">
                  <c:v>30.717919829869739</c:v>
                </c:pt>
                <c:pt idx="30">
                  <c:v>52.448916423762739</c:v>
                </c:pt>
                <c:pt idx="31">
                  <c:v>26.438662686188568</c:v>
                </c:pt>
                <c:pt idx="32">
                  <c:v>22.39185549426622</c:v>
                </c:pt>
                <c:pt idx="33">
                  <c:v>18.938651963495737</c:v>
                </c:pt>
                <c:pt idx="34">
                  <c:v>28.974241571418041</c:v>
                </c:pt>
                <c:pt idx="35">
                  <c:v>32.364532848166036</c:v>
                </c:pt>
                <c:pt idx="36">
                  <c:v>25.967013751431427</c:v>
                </c:pt>
                <c:pt idx="37">
                  <c:v>34.953023349785539</c:v>
                </c:pt>
                <c:pt idx="38">
                  <c:v>31.323767006497068</c:v>
                </c:pt>
                <c:pt idx="39">
                  <c:v>33.30926187700657</c:v>
                </c:pt>
                <c:pt idx="40">
                  <c:v>31.076483436719894</c:v>
                </c:pt>
                <c:pt idx="41">
                  <c:v>30.226743584649743</c:v>
                </c:pt>
                <c:pt idx="42">
                  <c:v>32.276627038037418</c:v>
                </c:pt>
                <c:pt idx="43">
                  <c:v>31.194930035425916</c:v>
                </c:pt>
                <c:pt idx="44">
                  <c:v>31.469114687219662</c:v>
                </c:pt>
                <c:pt idx="45">
                  <c:v>35.413531080544601</c:v>
                </c:pt>
                <c:pt idx="46">
                  <c:v>37.64415499023724</c:v>
                </c:pt>
                <c:pt idx="47">
                  <c:v>36.989644156552934</c:v>
                </c:pt>
                <c:pt idx="48">
                  <c:v>35.98605137879867</c:v>
                </c:pt>
                <c:pt idx="49">
                  <c:v>35.977644621670713</c:v>
                </c:pt>
                <c:pt idx="50">
                  <c:v>34.357133839644625</c:v>
                </c:pt>
                <c:pt idx="51">
                  <c:v>35.918234716113972</c:v>
                </c:pt>
                <c:pt idx="52">
                  <c:v>34.589680978097455</c:v>
                </c:pt>
                <c:pt idx="53">
                  <c:v>32.389043619154499</c:v>
                </c:pt>
                <c:pt idx="54">
                  <c:v>34.430325361993901</c:v>
                </c:pt>
                <c:pt idx="55">
                  <c:v>33.923166986510822</c:v>
                </c:pt>
                <c:pt idx="56">
                  <c:v>32.420869035689719</c:v>
                </c:pt>
                <c:pt idx="57">
                  <c:v>34.737515502606584</c:v>
                </c:pt>
                <c:pt idx="58">
                  <c:v>37.764297052231527</c:v>
                </c:pt>
                <c:pt idx="59">
                  <c:v>37.527308205936507</c:v>
                </c:pt>
                <c:pt idx="60">
                  <c:v>35.824584916500029</c:v>
                </c:pt>
                <c:pt idx="61">
                  <c:v>31.974511065388423</c:v>
                </c:pt>
                <c:pt idx="62">
                  <c:v>31.877187125108737</c:v>
                </c:pt>
                <c:pt idx="63">
                  <c:v>31.918089879894982</c:v>
                </c:pt>
                <c:pt idx="64">
                  <c:v>33.929692396606839</c:v>
                </c:pt>
                <c:pt idx="65">
                  <c:v>32.660928177222956</c:v>
                </c:pt>
                <c:pt idx="66">
                  <c:v>28.612091244279448</c:v>
                </c:pt>
                <c:pt idx="67">
                  <c:v>28.108794407731772</c:v>
                </c:pt>
                <c:pt idx="68">
                  <c:v>19.74780958146944</c:v>
                </c:pt>
                <c:pt idx="69">
                  <c:v>27.330580476417982</c:v>
                </c:pt>
                <c:pt idx="70">
                  <c:v>20.764690310727694</c:v>
                </c:pt>
                <c:pt idx="71">
                  <c:v>34.194108113192122</c:v>
                </c:pt>
                <c:pt idx="72">
                  <c:v>27.955562948125603</c:v>
                </c:pt>
                <c:pt idx="73">
                  <c:v>21.443374948177095</c:v>
                </c:pt>
                <c:pt idx="74">
                  <c:v>29.0023543901344</c:v>
                </c:pt>
                <c:pt idx="75">
                  <c:v>32.773956375829798</c:v>
                </c:pt>
                <c:pt idx="76">
                  <c:v>24.175764118349608</c:v>
                </c:pt>
                <c:pt idx="77">
                  <c:v>23.617335000072892</c:v>
                </c:pt>
                <c:pt idx="78">
                  <c:v>21.620718355794242</c:v>
                </c:pt>
                <c:pt idx="79">
                  <c:v>20.985956245533515</c:v>
                </c:pt>
                <c:pt idx="80">
                  <c:v>24.768237405891753</c:v>
                </c:pt>
                <c:pt idx="81">
                  <c:v>23.122110812947373</c:v>
                </c:pt>
                <c:pt idx="82">
                  <c:v>22.706875216503516</c:v>
                </c:pt>
                <c:pt idx="83">
                  <c:v>19.457993345226964</c:v>
                </c:pt>
                <c:pt idx="84">
                  <c:v>23.875958522716811</c:v>
                </c:pt>
                <c:pt idx="85">
                  <c:v>26.357380955095177</c:v>
                </c:pt>
                <c:pt idx="86">
                  <c:v>23.690608878928142</c:v>
                </c:pt>
                <c:pt idx="87">
                  <c:v>25.841416154865815</c:v>
                </c:pt>
                <c:pt idx="88">
                  <c:v>24.784282125280022</c:v>
                </c:pt>
                <c:pt idx="89">
                  <c:v>22.54093912126045</c:v>
                </c:pt>
                <c:pt idx="90">
                  <c:v>22.297124677842373</c:v>
                </c:pt>
                <c:pt idx="91">
                  <c:v>20.484728058024469</c:v>
                </c:pt>
                <c:pt idx="92">
                  <c:v>19.879185245413908</c:v>
                </c:pt>
                <c:pt idx="93">
                  <c:v>19.315857765024504</c:v>
                </c:pt>
                <c:pt idx="94">
                  <c:v>19.089548457631047</c:v>
                </c:pt>
                <c:pt idx="95">
                  <c:v>20.626820240830138</c:v>
                </c:pt>
                <c:pt idx="96">
                  <c:v>17.810049904529262</c:v>
                </c:pt>
                <c:pt idx="97">
                  <c:v>14.815480013921935</c:v>
                </c:pt>
                <c:pt idx="98">
                  <c:v>17.353543259609761</c:v>
                </c:pt>
                <c:pt idx="99">
                  <c:v>16.889879016531584</c:v>
                </c:pt>
                <c:pt idx="100">
                  <c:v>15.206074667060804</c:v>
                </c:pt>
                <c:pt idx="101">
                  <c:v>13.757050894222486</c:v>
                </c:pt>
                <c:pt idx="102">
                  <c:v>15.967049867455188</c:v>
                </c:pt>
                <c:pt idx="103">
                  <c:v>15.512390517455422</c:v>
                </c:pt>
                <c:pt idx="104">
                  <c:v>16.603605869494555</c:v>
                </c:pt>
                <c:pt idx="105">
                  <c:v>14.845505581734773</c:v>
                </c:pt>
                <c:pt idx="106">
                  <c:v>17.786114692744722</c:v>
                </c:pt>
                <c:pt idx="107">
                  <c:v>18.788056854282566</c:v>
                </c:pt>
                <c:pt idx="108">
                  <c:v>20.3021551407906</c:v>
                </c:pt>
                <c:pt idx="109">
                  <c:v>20.177368261816145</c:v>
                </c:pt>
                <c:pt idx="110">
                  <c:v>21.460693406755112</c:v>
                </c:pt>
                <c:pt idx="111">
                  <c:v>19.979862101011506</c:v>
                </c:pt>
                <c:pt idx="112">
                  <c:v>17.473189127027243</c:v>
                </c:pt>
                <c:pt idx="113">
                  <c:v>23.458721723244125</c:v>
                </c:pt>
                <c:pt idx="114">
                  <c:v>22.742669522517861</c:v>
                </c:pt>
                <c:pt idx="115">
                  <c:v>23.769502891100242</c:v>
                </c:pt>
                <c:pt idx="116">
                  <c:v>23.635571540889284</c:v>
                </c:pt>
                <c:pt idx="117">
                  <c:v>26.483027290325794</c:v>
                </c:pt>
                <c:pt idx="118">
                  <c:v>25.542986232197027</c:v>
                </c:pt>
                <c:pt idx="119">
                  <c:v>27.754668002624022</c:v>
                </c:pt>
                <c:pt idx="120">
                  <c:v>25.971007653741154</c:v>
                </c:pt>
                <c:pt idx="121">
                  <c:v>27.041516624777216</c:v>
                </c:pt>
                <c:pt idx="122">
                  <c:v>27.556639979297287</c:v>
                </c:pt>
                <c:pt idx="123">
                  <c:v>30.203527356206436</c:v>
                </c:pt>
                <c:pt idx="124">
                  <c:v>29.89421977715871</c:v>
                </c:pt>
                <c:pt idx="125">
                  <c:v>31.775273437013112</c:v>
                </c:pt>
                <c:pt idx="126">
                  <c:v>33.482068608562848</c:v>
                </c:pt>
                <c:pt idx="127">
                  <c:v>36.012016973664792</c:v>
                </c:pt>
                <c:pt idx="128">
                  <c:v>32.773657646209649</c:v>
                </c:pt>
                <c:pt idx="129">
                  <c:v>35.002788248604347</c:v>
                </c:pt>
                <c:pt idx="130">
                  <c:v>36.042206712651179</c:v>
                </c:pt>
                <c:pt idx="131">
                  <c:v>35.248054253089158</c:v>
                </c:pt>
                <c:pt idx="132">
                  <c:v>33.623563047812297</c:v>
                </c:pt>
                <c:pt idx="133">
                  <c:v>33.519383441926067</c:v>
                </c:pt>
                <c:pt idx="134">
                  <c:v>36.31622532569579</c:v>
                </c:pt>
                <c:pt idx="135">
                  <c:v>37.611635901454711</c:v>
                </c:pt>
                <c:pt idx="136">
                  <c:v>39.612708956524365</c:v>
                </c:pt>
                <c:pt idx="137">
                  <c:v>39.29829345629107</c:v>
                </c:pt>
                <c:pt idx="138">
                  <c:v>34.728196025054764</c:v>
                </c:pt>
                <c:pt idx="139">
                  <c:v>34.570340933643472</c:v>
                </c:pt>
                <c:pt idx="140">
                  <c:v>36.452136502633742</c:v>
                </c:pt>
                <c:pt idx="141">
                  <c:v>32.627123008022032</c:v>
                </c:pt>
                <c:pt idx="142">
                  <c:v>32.8144412628872</c:v>
                </c:pt>
                <c:pt idx="143">
                  <c:v>40.520016862594971</c:v>
                </c:pt>
                <c:pt idx="144">
                  <c:v>39.766066249337442</c:v>
                </c:pt>
                <c:pt idx="145">
                  <c:v>39.722634091567073</c:v>
                </c:pt>
                <c:pt idx="146">
                  <c:v>32.850124775249334</c:v>
                </c:pt>
                <c:pt idx="147">
                  <c:v>31.044151550232229</c:v>
                </c:pt>
              </c:numCache>
            </c:numRef>
          </c:val>
          <c:smooth val="0"/>
          <c:extLst xmlns:c16r2="http://schemas.microsoft.com/office/drawing/2015/06/chart">
            <c:ext xmlns:c16="http://schemas.microsoft.com/office/drawing/2014/chart" uri="{C3380CC4-5D6E-409C-BE32-E72D297353CC}">
              <c16:uniqueId val="{00000001-1C65-449E-AEEA-7CBFA97EC6C8}"/>
            </c:ext>
          </c:extLst>
        </c:ser>
        <c:dLbls>
          <c:showLegendKey val="0"/>
          <c:showVal val="0"/>
          <c:showCatName val="0"/>
          <c:showSerName val="0"/>
          <c:showPercent val="0"/>
          <c:showBubbleSize val="0"/>
        </c:dLbls>
        <c:marker val="1"/>
        <c:smooth val="0"/>
        <c:axId val="116531584"/>
        <c:axId val="116533120"/>
      </c:lineChart>
      <c:dateAx>
        <c:axId val="116531584"/>
        <c:scaling>
          <c:orientation val="minMax"/>
        </c:scaling>
        <c:delete val="0"/>
        <c:axPos val="b"/>
        <c:numFmt formatCode="mmm\ yy" sourceLinked="1"/>
        <c:majorTickMark val="out"/>
        <c:minorTickMark val="none"/>
        <c:tickLblPos val="nextTo"/>
        <c:crossAx val="116533120"/>
        <c:crosses val="autoZero"/>
        <c:auto val="1"/>
        <c:lblOffset val="100"/>
        <c:baseTimeUnit val="months"/>
      </c:dateAx>
      <c:valAx>
        <c:axId val="116533120"/>
        <c:scaling>
          <c:orientation val="minMax"/>
        </c:scaling>
        <c:delete val="0"/>
        <c:axPos val="l"/>
        <c:majorGridlines/>
        <c:title>
          <c:tx>
            <c:rich>
              <a:bodyPr rot="-5400000" vert="horz"/>
              <a:lstStyle/>
              <a:p>
                <a:pPr>
                  <a:defRPr/>
                </a:pPr>
                <a:r>
                  <a:rPr lang="en-US"/>
                  <a:t>c/L</a:t>
                </a:r>
              </a:p>
            </c:rich>
          </c:tx>
          <c:overlay val="0"/>
        </c:title>
        <c:numFmt formatCode="0" sourceLinked="0"/>
        <c:majorTickMark val="out"/>
        <c:minorTickMark val="none"/>
        <c:tickLblPos val="nextTo"/>
        <c:crossAx val="116531584"/>
        <c:crosses val="autoZero"/>
        <c:crossBetween val="between"/>
      </c:valAx>
    </c:plotArea>
    <c:legend>
      <c:legendPos val="b"/>
      <c:overlay val="0"/>
    </c:legend>
    <c:plotVisOnly val="1"/>
    <c:dispBlanksAs val="gap"/>
    <c:showDLblsOverMax val="0"/>
  </c:chart>
  <c:spPr>
    <a:solidFill>
      <a:schemeClr val="lt1"/>
    </a:solidFill>
    <a:ln w="25400" cap="flat" cmpd="sng" algn="ctr">
      <a:solidFill>
        <a:schemeClr val="dk1"/>
      </a:solidFill>
      <a:prstDash val="soli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NZ"/>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Natural gas prices (Real 2019)</a:t>
            </a:r>
          </a:p>
        </c:rich>
      </c:tx>
      <c:layout>
        <c:manualLayout>
          <c:xMode val="edge"/>
          <c:yMode val="edge"/>
          <c:x val="0.2110326451178407"/>
          <c:y val="2.6904053155630062E-2"/>
        </c:manualLayout>
      </c:layout>
      <c:overlay val="0"/>
    </c:title>
    <c:autoTitleDeleted val="0"/>
    <c:plotArea>
      <c:layout/>
      <c:lineChart>
        <c:grouping val="standard"/>
        <c:varyColors val="0"/>
        <c:ser>
          <c:idx val="0"/>
          <c:order val="0"/>
          <c:tx>
            <c:strRef>
              <c:f>Charts!$P$19</c:f>
              <c:strCache>
                <c:ptCount val="1"/>
                <c:pt idx="0">
                  <c:v>Residential</c:v>
                </c:pt>
              </c:strCache>
            </c:strRef>
          </c:tx>
          <c:marker>
            <c:symbol val="none"/>
          </c:marker>
          <c:cat>
            <c:numRef>
              <c:f>Charts!$O$20:$O$60</c:f>
              <c:numCache>
                <c:formatCode>General</c:formatCode>
                <c:ptCount val="41"/>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numCache>
            </c:numRef>
          </c:cat>
          <c:val>
            <c:numRef>
              <c:f>Charts!$P$20:$P$60</c:f>
              <c:numCache>
                <c:formatCode>0.0</c:formatCode>
                <c:ptCount val="41"/>
                <c:pt idx="0">
                  <c:v>30.921895142965116</c:v>
                </c:pt>
                <c:pt idx="1">
                  <c:v>30.23216333672362</c:v>
                </c:pt>
                <c:pt idx="2">
                  <c:v>27.808005867598869</c:v>
                </c:pt>
                <c:pt idx="3">
                  <c:v>23.938637593056068</c:v>
                </c:pt>
                <c:pt idx="4">
                  <c:v>22.301470038643789</c:v>
                </c:pt>
                <c:pt idx="5">
                  <c:v>16.651279652344041</c:v>
                </c:pt>
                <c:pt idx="6">
                  <c:v>15.99288996585315</c:v>
                </c:pt>
                <c:pt idx="7">
                  <c:v>19.093782164539228</c:v>
                </c:pt>
                <c:pt idx="8">
                  <c:v>17.871735094218145</c:v>
                </c:pt>
                <c:pt idx="9">
                  <c:v>14.977867031621493</c:v>
                </c:pt>
                <c:pt idx="10">
                  <c:v>17.279868465534683</c:v>
                </c:pt>
                <c:pt idx="11">
                  <c:v>16.635962567884903</c:v>
                </c:pt>
                <c:pt idx="12">
                  <c:v>18.096433183089541</c:v>
                </c:pt>
                <c:pt idx="13">
                  <c:v>18.158914175661366</c:v>
                </c:pt>
                <c:pt idx="14">
                  <c:v>19.386796764383259</c:v>
                </c:pt>
                <c:pt idx="15">
                  <c:v>20.231293513172307</c:v>
                </c:pt>
                <c:pt idx="16">
                  <c:v>21.681424816648654</c:v>
                </c:pt>
                <c:pt idx="17">
                  <c:v>23.760526881720075</c:v>
                </c:pt>
                <c:pt idx="18">
                  <c:v>25.548191016364044</c:v>
                </c:pt>
                <c:pt idx="19">
                  <c:v>25.950113288588611</c:v>
                </c:pt>
                <c:pt idx="20">
                  <c:v>24.85574443587215</c:v>
                </c:pt>
                <c:pt idx="21">
                  <c:v>19.128963715101108</c:v>
                </c:pt>
                <c:pt idx="22">
                  <c:v>18.790333491995746</c:v>
                </c:pt>
                <c:pt idx="23">
                  <c:v>18.774359319996339</c:v>
                </c:pt>
                <c:pt idx="24">
                  <c:v>25.366982944525773</c:v>
                </c:pt>
                <c:pt idx="25">
                  <c:v>32.931778156092726</c:v>
                </c:pt>
                <c:pt idx="26">
                  <c:v>36.934495944713582</c:v>
                </c:pt>
                <c:pt idx="27">
                  <c:v>35.755811669355865</c:v>
                </c:pt>
                <c:pt idx="28">
                  <c:v>43.327827773049584</c:v>
                </c:pt>
                <c:pt idx="29">
                  <c:v>47.359178210058126</c:v>
                </c:pt>
                <c:pt idx="30">
                  <c:v>38.015394481697221</c:v>
                </c:pt>
                <c:pt idx="31">
                  <c:v>37.891214225429209</c:v>
                </c:pt>
                <c:pt idx="32">
                  <c:v>40.063995981376479</c:v>
                </c:pt>
                <c:pt idx="33">
                  <c:v>40.149085269160118</c:v>
                </c:pt>
                <c:pt idx="34">
                  <c:v>40.674837822589545</c:v>
                </c:pt>
                <c:pt idx="35">
                  <c:v>39.075684311694332</c:v>
                </c:pt>
                <c:pt idx="36">
                  <c:v>39.057801328820261</c:v>
                </c:pt>
                <c:pt idx="37">
                  <c:v>40.438777656327829</c:v>
                </c:pt>
                <c:pt idx="38">
                  <c:v>36.750371228602766</c:v>
                </c:pt>
                <c:pt idx="39">
                  <c:v>40.574674041777698</c:v>
                </c:pt>
                <c:pt idx="40">
                  <c:v>40.150767581690097</c:v>
                </c:pt>
              </c:numCache>
            </c:numRef>
          </c:val>
          <c:smooth val="0"/>
          <c:extLst xmlns:c16r2="http://schemas.microsoft.com/office/drawing/2015/06/chart">
            <c:ext xmlns:c16="http://schemas.microsoft.com/office/drawing/2014/chart" uri="{C3380CC4-5D6E-409C-BE32-E72D297353CC}">
              <c16:uniqueId val="{00000000-67B2-436E-8392-55D46923ADDB}"/>
            </c:ext>
          </c:extLst>
        </c:ser>
        <c:ser>
          <c:idx val="1"/>
          <c:order val="1"/>
          <c:tx>
            <c:strRef>
              <c:f>Charts!$Q$19</c:f>
              <c:strCache>
                <c:ptCount val="1"/>
                <c:pt idx="0">
                  <c:v>Commercial</c:v>
                </c:pt>
              </c:strCache>
            </c:strRef>
          </c:tx>
          <c:marker>
            <c:symbol val="none"/>
          </c:marker>
          <c:cat>
            <c:numRef>
              <c:f>Charts!$O$20:$O$60</c:f>
              <c:numCache>
                <c:formatCode>General</c:formatCode>
                <c:ptCount val="41"/>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numCache>
            </c:numRef>
          </c:cat>
          <c:val>
            <c:numRef>
              <c:f>Charts!$Q$20:$Q$60</c:f>
              <c:numCache>
                <c:formatCode>0.0</c:formatCode>
                <c:ptCount val="41"/>
                <c:pt idx="0">
                  <c:v>13.242736935491354</c:v>
                </c:pt>
                <c:pt idx="1">
                  <c:v>16.173226451852237</c:v>
                </c:pt>
                <c:pt idx="2">
                  <c:v>14.238244136413909</c:v>
                </c:pt>
                <c:pt idx="3">
                  <c:v>12.357824708276704</c:v>
                </c:pt>
                <c:pt idx="4">
                  <c:v>11.71688202543041</c:v>
                </c:pt>
                <c:pt idx="5">
                  <c:v>12.285766355567725</c:v>
                </c:pt>
                <c:pt idx="6">
                  <c:v>12.675776150369469</c:v>
                </c:pt>
                <c:pt idx="7">
                  <c:v>13.838777465280334</c:v>
                </c:pt>
                <c:pt idx="8">
                  <c:v>16.538839389218349</c:v>
                </c:pt>
                <c:pt idx="9">
                  <c:v>14.176746626933612</c:v>
                </c:pt>
                <c:pt idx="10">
                  <c:v>13.724559739484931</c:v>
                </c:pt>
                <c:pt idx="11">
                  <c:v>13.147137692104677</c:v>
                </c:pt>
                <c:pt idx="12">
                  <c:v>13.847851838931254</c:v>
                </c:pt>
                <c:pt idx="13">
                  <c:v>13.58784129154092</c:v>
                </c:pt>
                <c:pt idx="14">
                  <c:v>13.013414484289582</c:v>
                </c:pt>
                <c:pt idx="15">
                  <c:v>13.110933677829413</c:v>
                </c:pt>
                <c:pt idx="16">
                  <c:v>13.204741882310115</c:v>
                </c:pt>
                <c:pt idx="17">
                  <c:v>13.413854243976736</c:v>
                </c:pt>
                <c:pt idx="18">
                  <c:v>16.028802090608046</c:v>
                </c:pt>
                <c:pt idx="19">
                  <c:v>16.311993046976482</c:v>
                </c:pt>
                <c:pt idx="20">
                  <c:v>20.45106812938743</c:v>
                </c:pt>
                <c:pt idx="21">
                  <c:v>14.440473302332027</c:v>
                </c:pt>
                <c:pt idx="22">
                  <c:v>13.462420571702442</c:v>
                </c:pt>
                <c:pt idx="23">
                  <c:v>14.089598074644364</c:v>
                </c:pt>
                <c:pt idx="24">
                  <c:v>15.664503870281752</c:v>
                </c:pt>
                <c:pt idx="25">
                  <c:v>14.316077508415516</c:v>
                </c:pt>
                <c:pt idx="26">
                  <c:v>16.823672150214563</c:v>
                </c:pt>
                <c:pt idx="27">
                  <c:v>19.570657127319834</c:v>
                </c:pt>
                <c:pt idx="28">
                  <c:v>21.191727602694524</c:v>
                </c:pt>
                <c:pt idx="29">
                  <c:v>19.841761077635628</c:v>
                </c:pt>
                <c:pt idx="30">
                  <c:v>19.719401833342502</c:v>
                </c:pt>
                <c:pt idx="31">
                  <c:v>18.554130322196176</c:v>
                </c:pt>
                <c:pt idx="32">
                  <c:v>19.003075323405938</c:v>
                </c:pt>
                <c:pt idx="33">
                  <c:v>17.573534181437562</c:v>
                </c:pt>
                <c:pt idx="34">
                  <c:v>19.275872155045512</c:v>
                </c:pt>
                <c:pt idx="35">
                  <c:v>16.48880182187003</c:v>
                </c:pt>
                <c:pt idx="36">
                  <c:v>16.656932399816672</c:v>
                </c:pt>
                <c:pt idx="37">
                  <c:v>17.131838489425192</c:v>
                </c:pt>
                <c:pt idx="38">
                  <c:v>16.19641376253519</c:v>
                </c:pt>
                <c:pt idx="39">
                  <c:v>14.301636855650013</c:v>
                </c:pt>
                <c:pt idx="40">
                  <c:v>11.9708774447677</c:v>
                </c:pt>
              </c:numCache>
            </c:numRef>
          </c:val>
          <c:smooth val="0"/>
          <c:extLst xmlns:c16r2="http://schemas.microsoft.com/office/drawing/2015/06/chart">
            <c:ext xmlns:c16="http://schemas.microsoft.com/office/drawing/2014/chart" uri="{C3380CC4-5D6E-409C-BE32-E72D297353CC}">
              <c16:uniqueId val="{00000001-67B2-436E-8392-55D46923ADDB}"/>
            </c:ext>
          </c:extLst>
        </c:ser>
        <c:ser>
          <c:idx val="2"/>
          <c:order val="2"/>
          <c:tx>
            <c:strRef>
              <c:f>Charts!$R$19</c:f>
              <c:strCache>
                <c:ptCount val="1"/>
                <c:pt idx="0">
                  <c:v>Industrial</c:v>
                </c:pt>
              </c:strCache>
            </c:strRef>
          </c:tx>
          <c:marker>
            <c:symbol val="none"/>
          </c:marker>
          <c:cat>
            <c:numRef>
              <c:f>Charts!$O$20:$O$60</c:f>
              <c:numCache>
                <c:formatCode>General</c:formatCode>
                <c:ptCount val="41"/>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numCache>
            </c:numRef>
          </c:cat>
          <c:val>
            <c:numRef>
              <c:f>Charts!$R$20:$R$60</c:f>
              <c:numCache>
                <c:formatCode>0.0</c:formatCode>
                <c:ptCount val="41"/>
                <c:pt idx="20">
                  <c:v>6.3449651170751737</c:v>
                </c:pt>
                <c:pt idx="21">
                  <c:v>5.6726363604357219</c:v>
                </c:pt>
                <c:pt idx="22">
                  <c:v>5.5341033734697769</c:v>
                </c:pt>
                <c:pt idx="23">
                  <c:v>5.5685783141747871</c:v>
                </c:pt>
                <c:pt idx="24">
                  <c:v>7.0147161977743879</c:v>
                </c:pt>
                <c:pt idx="25">
                  <c:v>7.1640165573835484</c:v>
                </c:pt>
                <c:pt idx="26">
                  <c:v>10.05133836500773</c:v>
                </c:pt>
                <c:pt idx="27">
                  <c:v>10.769672600446572</c:v>
                </c:pt>
                <c:pt idx="28">
                  <c:v>11.244864987377355</c:v>
                </c:pt>
                <c:pt idx="29">
                  <c:v>9.8678142588238593</c:v>
                </c:pt>
                <c:pt idx="30">
                  <c:v>11.080424329333804</c:v>
                </c:pt>
                <c:pt idx="31">
                  <c:v>9.4432757746947438</c:v>
                </c:pt>
                <c:pt idx="32">
                  <c:v>8.5380544017811761</c:v>
                </c:pt>
                <c:pt idx="33">
                  <c:v>8.699210896531568</c:v>
                </c:pt>
                <c:pt idx="34">
                  <c:v>8.785815845544203</c:v>
                </c:pt>
                <c:pt idx="35">
                  <c:v>8.1433588718724828</c:v>
                </c:pt>
                <c:pt idx="36">
                  <c:v>7.8744355153634462</c:v>
                </c:pt>
                <c:pt idx="37">
                  <c:v>6.8151653929942073</c:v>
                </c:pt>
                <c:pt idx="38">
                  <c:v>7.4450722472540143</c:v>
                </c:pt>
                <c:pt idx="39">
                  <c:v>7.5351289762213494</c:v>
                </c:pt>
                <c:pt idx="40">
                  <c:v>6.7032414921964403</c:v>
                </c:pt>
              </c:numCache>
            </c:numRef>
          </c:val>
          <c:smooth val="0"/>
          <c:extLst xmlns:c16r2="http://schemas.microsoft.com/office/drawing/2015/06/chart">
            <c:ext xmlns:c16="http://schemas.microsoft.com/office/drawing/2014/chart" uri="{C3380CC4-5D6E-409C-BE32-E72D297353CC}">
              <c16:uniqueId val="{00000002-67B2-436E-8392-55D46923ADDB}"/>
            </c:ext>
          </c:extLst>
        </c:ser>
        <c:ser>
          <c:idx val="3"/>
          <c:order val="3"/>
          <c:tx>
            <c:strRef>
              <c:f>Charts!$S$19</c:f>
              <c:strCache>
                <c:ptCount val="1"/>
                <c:pt idx="0">
                  <c:v>Wholesale</c:v>
                </c:pt>
              </c:strCache>
            </c:strRef>
          </c:tx>
          <c:marker>
            <c:symbol val="none"/>
          </c:marker>
          <c:cat>
            <c:numRef>
              <c:f>Charts!$O$20:$O$60</c:f>
              <c:numCache>
                <c:formatCode>General</c:formatCode>
                <c:ptCount val="41"/>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numCache>
            </c:numRef>
          </c:cat>
          <c:val>
            <c:numRef>
              <c:f>Charts!$S$20:$S$60</c:f>
              <c:numCache>
                <c:formatCode>0.0</c:formatCode>
                <c:ptCount val="41"/>
                <c:pt idx="20">
                  <c:v>4.8945327143678892</c:v>
                </c:pt>
                <c:pt idx="21">
                  <c:v>4.3785137486497465</c:v>
                </c:pt>
                <c:pt idx="22">
                  <c:v>4.1973246828352</c:v>
                </c:pt>
                <c:pt idx="23">
                  <c:v>4.5236070165537621</c:v>
                </c:pt>
                <c:pt idx="24">
                  <c:v>4.9742898242464255</c:v>
                </c:pt>
                <c:pt idx="25">
                  <c:v>5.3847837120600612</c:v>
                </c:pt>
                <c:pt idx="26">
                  <c:v>5.2536314596088625</c:v>
                </c:pt>
                <c:pt idx="27">
                  <c:v>6.2310616387920312</c:v>
                </c:pt>
                <c:pt idx="28">
                  <c:v>6.9154161846864888</c:v>
                </c:pt>
                <c:pt idx="29">
                  <c:v>6.2899429687160637</c:v>
                </c:pt>
                <c:pt idx="30">
                  <c:v>8.3499646135739169</c:v>
                </c:pt>
                <c:pt idx="31">
                  <c:v>8.4198848093536185</c:v>
                </c:pt>
                <c:pt idx="32">
                  <c:v>7.903761444253286</c:v>
                </c:pt>
                <c:pt idx="33">
                  <c:v>7.3475016077689883</c:v>
                </c:pt>
                <c:pt idx="34">
                  <c:v>7.6748473740675909</c:v>
                </c:pt>
                <c:pt idx="35">
                  <c:v>7.4804259103268604</c:v>
                </c:pt>
                <c:pt idx="36">
                  <c:v>6.9235286881174227</c:v>
                </c:pt>
                <c:pt idx="37">
                  <c:v>6.4310356338705041</c:v>
                </c:pt>
                <c:pt idx="38">
                  <c:v>6.6438282693883348</c:v>
                </c:pt>
                <c:pt idx="39">
                  <c:v>6.7154474507684379</c:v>
                </c:pt>
                <c:pt idx="40">
                  <c:v>6.7344943429878903</c:v>
                </c:pt>
              </c:numCache>
            </c:numRef>
          </c:val>
          <c:smooth val="0"/>
          <c:extLst xmlns:c16r2="http://schemas.microsoft.com/office/drawing/2015/06/chart">
            <c:ext xmlns:c16="http://schemas.microsoft.com/office/drawing/2014/chart" uri="{C3380CC4-5D6E-409C-BE32-E72D297353CC}">
              <c16:uniqueId val="{00000003-67B2-436E-8392-55D46923ADDB}"/>
            </c:ext>
          </c:extLst>
        </c:ser>
        <c:dLbls>
          <c:showLegendKey val="0"/>
          <c:showVal val="0"/>
          <c:showCatName val="0"/>
          <c:showSerName val="0"/>
          <c:showPercent val="0"/>
          <c:showBubbleSize val="0"/>
        </c:dLbls>
        <c:marker val="1"/>
        <c:smooth val="0"/>
        <c:axId val="116594176"/>
        <c:axId val="116595712"/>
      </c:lineChart>
      <c:catAx>
        <c:axId val="116594176"/>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16595712"/>
        <c:crosses val="autoZero"/>
        <c:auto val="1"/>
        <c:lblAlgn val="ctr"/>
        <c:lblOffset val="100"/>
        <c:noMultiLvlLbl val="0"/>
      </c:catAx>
      <c:valAx>
        <c:axId val="116595712"/>
        <c:scaling>
          <c:orientation val="minMax"/>
        </c:scaling>
        <c:delete val="0"/>
        <c:axPos val="l"/>
        <c:majorGridlines/>
        <c:title>
          <c:tx>
            <c:rich>
              <a:bodyPr rot="-5400000" vert="horz"/>
              <a:lstStyle/>
              <a:p>
                <a:pPr>
                  <a:defRPr/>
                </a:pPr>
                <a:r>
                  <a:rPr lang="en-US"/>
                  <a:t>$/GJ</a:t>
                </a:r>
              </a:p>
            </c:rich>
          </c:tx>
          <c:overlay val="0"/>
        </c:title>
        <c:numFmt formatCode="0" sourceLinked="0"/>
        <c:majorTickMark val="out"/>
        <c:minorTickMark val="none"/>
        <c:tickLblPos val="nextTo"/>
        <c:crossAx val="116594176"/>
        <c:crosses val="autoZero"/>
        <c:crossBetween val="between"/>
      </c:valAx>
    </c:plotArea>
    <c:legend>
      <c:legendPos val="b"/>
      <c:overlay val="0"/>
    </c:legend>
    <c:plotVisOnly val="1"/>
    <c:dispBlanksAs val="gap"/>
    <c:showDLblsOverMax val="0"/>
  </c:chart>
  <c:spPr>
    <a:solidFill>
      <a:schemeClr val="lt1"/>
    </a:solidFill>
    <a:ln w="25400" cap="flat" cmpd="sng" algn="ctr">
      <a:solidFill>
        <a:schemeClr val="dk1"/>
      </a:solidFill>
      <a:prstDash val="soli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3.0" TargetMode="External"/></Relationships>
</file>

<file path=xl/drawings/_rels/drawing1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www.mbie.govt.nz/info-services/sectors-industries/energy/energy-data-modelling/statistics/prices" TargetMode="External"/></Relationships>
</file>

<file path=xl/drawings/_rels/drawing1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www.mbie.govt.nz/info-services/sectors-industries/energy/energy-data-modelling/statistics/prices" TargetMode="External"/></Relationships>
</file>

<file path=xl/drawings/_rels/drawing1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www.mbie.govt.nz/info-services/sectors-industries/energy/energy-data-modelling/statistics/prices" TargetMode="Externa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www.mbie.govt.nz/info-services/sectors-industries/energy/energy-data-modelling/statistics/prices" TargetMode="Externa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www.mbie.govt.nz/info-services/sectors-industries/energy/energy-data-modelling/statistics/prices" TargetMode="External"/></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www.mbie.govt.nz/info-services/sectors-industries/energy/energy-data-modelling/statistics/prices" TargetMode="External"/></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www.mbie.govt.nz/info-services/sectors-industries/energy/energy-data-modelling/statistics/prices" TargetMode="External"/></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www.mbie.govt.nz/info-services/sectors-industries/energy/energy-data-modelling/statistics/prices" TargetMode="External"/></Relationships>
</file>

<file path=xl/drawings/_rels/drawing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www.mbie.govt.nz/info-services/sectors-industries/energy/energy-data-modelling/statistics/prices" TargetMode="External"/></Relationships>
</file>

<file path=xl/drawings/_rels/drawing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www.mbie.govt.nz/info-services/sectors-industries/energy/energy-data-modelling/statistics/prices"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31</xdr:row>
      <xdr:rowOff>57150</xdr:rowOff>
    </xdr:from>
    <xdr:to>
      <xdr:col>5</xdr:col>
      <xdr:colOff>495300</xdr:colOff>
      <xdr:row>33</xdr:row>
      <xdr:rowOff>68605</xdr:rowOff>
    </xdr:to>
    <xdr:pic>
      <xdr:nvPicPr>
        <xdr:cNvPr id="5" name="Picture 4" descr="http://wiki.creativecommons.org/images/c/cf/By_plain300.pn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6124575"/>
          <a:ext cx="5324475" cy="3734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1277471</xdr:colOff>
      <xdr:row>4</xdr:row>
      <xdr:rowOff>143996</xdr:rowOff>
    </xdr:to>
    <xdr:pic>
      <xdr:nvPicPr>
        <xdr:cNvPr id="4" name="Picture 1" descr="Description: Description: Description: MBIE-interim-logo-01">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3238500" cy="9059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448235</xdr:colOff>
      <xdr:row>4</xdr:row>
      <xdr:rowOff>143996</xdr:rowOff>
    </xdr:to>
    <xdr:pic>
      <xdr:nvPicPr>
        <xdr:cNvPr id="5" name="Picture 1" descr="Description: Description: Description: MBIE-interim-logo-01">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3238500" cy="9059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3238500</xdr:colOff>
      <xdr:row>4</xdr:row>
      <xdr:rowOff>166408</xdr:rowOff>
    </xdr:to>
    <xdr:pic>
      <xdr:nvPicPr>
        <xdr:cNvPr id="4" name="Picture 1" descr="Description: Description: Description: MBIE-interim-logo-01">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3238500" cy="9059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335056</xdr:colOff>
      <xdr:row>0</xdr:row>
      <xdr:rowOff>92447</xdr:rowOff>
    </xdr:from>
    <xdr:to>
      <xdr:col>7</xdr:col>
      <xdr:colOff>665069</xdr:colOff>
      <xdr:row>15</xdr:row>
      <xdr:rowOff>140072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100853</xdr:colOff>
      <xdr:row>0</xdr:row>
      <xdr:rowOff>92447</xdr:rowOff>
    </xdr:from>
    <xdr:to>
      <xdr:col>13</xdr:col>
      <xdr:colOff>477934</xdr:colOff>
      <xdr:row>16</xdr:row>
      <xdr:rowOff>147917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78442</xdr:colOff>
      <xdr:row>0</xdr:row>
      <xdr:rowOff>92447</xdr:rowOff>
    </xdr:from>
    <xdr:to>
      <xdr:col>20</xdr:col>
      <xdr:colOff>173692</xdr:colOff>
      <xdr:row>16</xdr:row>
      <xdr:rowOff>56028</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560294</xdr:colOff>
      <xdr:row>4</xdr:row>
      <xdr:rowOff>166408</xdr:rowOff>
    </xdr:to>
    <xdr:pic>
      <xdr:nvPicPr>
        <xdr:cNvPr id="5" name="Picture 1" descr="Description: Description: Description: MBIE-interim-logo-01">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3238500" cy="9284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560294</xdr:colOff>
      <xdr:row>4</xdr:row>
      <xdr:rowOff>166408</xdr:rowOff>
    </xdr:to>
    <xdr:pic>
      <xdr:nvPicPr>
        <xdr:cNvPr id="8" name="Picture 1" descr="Description: Description: Description: MBIE-interim-logo-01">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3238500" cy="9284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560294</xdr:colOff>
      <xdr:row>4</xdr:row>
      <xdr:rowOff>166408</xdr:rowOff>
    </xdr:to>
    <xdr:pic>
      <xdr:nvPicPr>
        <xdr:cNvPr id="7" name="Picture 1" descr="Description: Description: Description: MBIE-interim-logo-01">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3238500" cy="9284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560294</xdr:colOff>
      <xdr:row>4</xdr:row>
      <xdr:rowOff>166408</xdr:rowOff>
    </xdr:to>
    <xdr:pic>
      <xdr:nvPicPr>
        <xdr:cNvPr id="6" name="Picture 1" descr="Description: Description: Description: MBIE-interim-logo-01">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3238500" cy="9284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1277471</xdr:colOff>
      <xdr:row>4</xdr:row>
      <xdr:rowOff>166408</xdr:rowOff>
    </xdr:to>
    <xdr:pic>
      <xdr:nvPicPr>
        <xdr:cNvPr id="7" name="Picture 1" descr="Description: Description: Description: MBIE-interim-logo-01">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3238500" cy="9059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1277471</xdr:colOff>
      <xdr:row>4</xdr:row>
      <xdr:rowOff>143996</xdr:rowOff>
    </xdr:to>
    <xdr:pic>
      <xdr:nvPicPr>
        <xdr:cNvPr id="4" name="Picture 1" descr="Description: Description: Description: MBIE-interim-logo-01">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3238500" cy="9059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1277471</xdr:colOff>
      <xdr:row>4</xdr:row>
      <xdr:rowOff>143996</xdr:rowOff>
    </xdr:to>
    <xdr:pic>
      <xdr:nvPicPr>
        <xdr:cNvPr id="4" name="Picture 1" descr="Description: Description: Description: MBIE-interim-logo-01">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3238500" cy="9059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hyperlink" Target="http://www.mbie.govt.nz/info-services/sectors-industries/energy/energy-data-modelling/publications/new-zealand-energy-quarterly" TargetMode="External"/><Relationship Id="rId2" Type="http://schemas.openxmlformats.org/officeDocument/2006/relationships/hyperlink" Target="http://www.mbie.govt.nz/info-services/sectors-industries/energy/energy-data-modelling/publications/energy-in-new-zealand" TargetMode="External"/><Relationship Id="rId1" Type="http://schemas.openxmlformats.org/officeDocument/2006/relationships/hyperlink" Target="mailto:energyinfo@mbie.govt.nz"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499984740745262"/>
  </sheetPr>
  <dimension ref="A1:I14"/>
  <sheetViews>
    <sheetView workbookViewId="0">
      <selection activeCell="A16" sqref="A16"/>
    </sheetView>
  </sheetViews>
  <sheetFormatPr defaultColWidth="9" defaultRowHeight="14.4" x14ac:dyDescent="0.3"/>
  <cols>
    <col min="1" max="1" width="17.09765625" style="142" customWidth="1"/>
    <col min="2" max="3" width="21.3984375" style="134" customWidth="1"/>
    <col min="4" max="4" width="21.3984375" style="138" customWidth="1"/>
    <col min="5" max="5" width="72.3984375" style="134" bestFit="1" customWidth="1"/>
    <col min="6" max="16384" width="9" style="134"/>
  </cols>
  <sheetData>
    <row r="1" spans="1:9" s="59" customFormat="1" ht="41.25" customHeight="1" x14ac:dyDescent="0.2">
      <c r="A1" s="139" t="s">
        <v>154</v>
      </c>
      <c r="D1" s="135"/>
      <c r="E1" s="58"/>
      <c r="F1" s="58"/>
      <c r="G1" s="60"/>
      <c r="H1" s="60"/>
      <c r="I1" s="60"/>
    </row>
    <row r="2" spans="1:9" s="55" customFormat="1" ht="14.25" x14ac:dyDescent="0.2">
      <c r="A2" s="140"/>
      <c r="D2" s="136"/>
    </row>
    <row r="3" spans="1:9" s="1" customFormat="1" ht="15" x14ac:dyDescent="0.25">
      <c r="A3" s="141" t="s">
        <v>75</v>
      </c>
      <c r="B3" s="2"/>
      <c r="C3" s="2"/>
      <c r="D3" s="137"/>
    </row>
    <row r="4" spans="1:9" s="1" customFormat="1" ht="15" x14ac:dyDescent="0.25">
      <c r="A4" s="141"/>
      <c r="B4" s="2"/>
      <c r="C4" s="2"/>
      <c r="D4" s="137"/>
    </row>
    <row r="5" spans="1:9" s="55" customFormat="1" ht="15" x14ac:dyDescent="0.25">
      <c r="A5" s="142" t="s">
        <v>136</v>
      </c>
      <c r="B5" s="134"/>
      <c r="C5" s="134"/>
      <c r="D5" s="136"/>
    </row>
    <row r="6" spans="1:9" s="55" customFormat="1" ht="15.75" thickBot="1" x14ac:dyDescent="0.3">
      <c r="A6" s="142"/>
      <c r="B6" s="134"/>
      <c r="C6" s="134"/>
      <c r="D6" s="136"/>
    </row>
    <row r="7" spans="1:9" ht="15.75" thickBot="1" x14ac:dyDescent="0.3">
      <c r="A7" s="147" t="s">
        <v>132</v>
      </c>
      <c r="B7" s="148" t="s">
        <v>144</v>
      </c>
      <c r="C7" s="149" t="s">
        <v>145</v>
      </c>
      <c r="D7" s="149" t="s">
        <v>133</v>
      </c>
      <c r="E7" s="150" t="s">
        <v>131</v>
      </c>
    </row>
    <row r="8" spans="1:9" ht="65.25" customHeight="1" x14ac:dyDescent="0.25">
      <c r="A8" s="143">
        <v>43709</v>
      </c>
      <c r="B8" s="144" t="s">
        <v>146</v>
      </c>
      <c r="C8" s="144" t="s">
        <v>1</v>
      </c>
      <c r="D8" s="144" t="s">
        <v>134</v>
      </c>
      <c r="E8" s="145" t="s">
        <v>155</v>
      </c>
    </row>
    <row r="9" spans="1:9" ht="15" x14ac:dyDescent="0.25">
      <c r="A9" s="143">
        <v>43709</v>
      </c>
      <c r="B9" s="144" t="s">
        <v>146</v>
      </c>
      <c r="C9" s="144" t="s">
        <v>2</v>
      </c>
      <c r="D9" s="144" t="s">
        <v>147</v>
      </c>
      <c r="E9" s="145" t="s">
        <v>148</v>
      </c>
    </row>
    <row r="10" spans="1:9" ht="15" x14ac:dyDescent="0.25">
      <c r="A10" s="143">
        <v>43709</v>
      </c>
      <c r="B10" s="144" t="s">
        <v>146</v>
      </c>
      <c r="C10" s="144" t="s">
        <v>149</v>
      </c>
      <c r="D10" s="144" t="s">
        <v>135</v>
      </c>
      <c r="E10" s="144" t="s">
        <v>156</v>
      </c>
    </row>
    <row r="11" spans="1:9" ht="15" x14ac:dyDescent="0.25">
      <c r="A11" s="151">
        <v>43709</v>
      </c>
      <c r="B11" s="152" t="s">
        <v>150</v>
      </c>
      <c r="C11" s="153" t="s">
        <v>151</v>
      </c>
      <c r="D11" s="152" t="s">
        <v>152</v>
      </c>
      <c r="E11" s="152" t="s">
        <v>153</v>
      </c>
    </row>
    <row r="12" spans="1:9" ht="15" x14ac:dyDescent="0.25">
      <c r="A12" s="151">
        <v>43891</v>
      </c>
      <c r="B12" s="152" t="s">
        <v>150</v>
      </c>
      <c r="C12" s="153"/>
      <c r="D12" s="152" t="s">
        <v>157</v>
      </c>
      <c r="E12" s="152" t="s">
        <v>148</v>
      </c>
    </row>
    <row r="13" spans="1:9" ht="15" x14ac:dyDescent="0.25">
      <c r="A13" s="151">
        <v>43891</v>
      </c>
      <c r="B13" s="152" t="s">
        <v>146</v>
      </c>
      <c r="C13" s="152" t="s">
        <v>3</v>
      </c>
      <c r="D13" s="154" t="s">
        <v>159</v>
      </c>
      <c r="E13" s="152" t="s">
        <v>161</v>
      </c>
    </row>
    <row r="14" spans="1:9" ht="15" x14ac:dyDescent="0.25">
      <c r="A14" s="151">
        <v>43891</v>
      </c>
      <c r="B14" s="152" t="s">
        <v>146</v>
      </c>
      <c r="C14" s="152" t="s">
        <v>16</v>
      </c>
      <c r="D14" s="154" t="s">
        <v>158</v>
      </c>
      <c r="E14" s="152" t="s">
        <v>161</v>
      </c>
    </row>
  </sheetData>
  <hyperlinks>
    <hyperlink ref="A3" location="Contents!A1" display="Return to contents page"/>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GF53"/>
  <sheetViews>
    <sheetView zoomScale="85" zoomScaleNormal="85" workbookViewId="0">
      <pane xSplit="3" ySplit="9" topLeftCell="FF10" activePane="bottomRight" state="frozen"/>
      <selection activeCell="A8" sqref="A8"/>
      <selection pane="topRight" activeCell="A8" sqref="A8"/>
      <selection pane="bottomLeft" activeCell="A8" sqref="A8"/>
      <selection pane="bottomRight" activeCell="GG11" sqref="GG11"/>
    </sheetView>
  </sheetViews>
  <sheetFormatPr defaultColWidth="7.59765625" defaultRowHeight="14.4" x14ac:dyDescent="0.3"/>
  <cols>
    <col min="1" max="1" width="18.5" style="2" customWidth="1"/>
    <col min="2" max="2" width="7.19921875" style="2" bestFit="1" customWidth="1"/>
    <col min="3" max="3" width="21.3984375" style="2" customWidth="1"/>
    <col min="4" max="40" width="7.59765625" style="8"/>
    <col min="41" max="16384" width="7.59765625" style="1"/>
  </cols>
  <sheetData>
    <row r="1" spans="1:188" ht="15" x14ac:dyDescent="0.25">
      <c r="A1" s="4"/>
      <c r="B1" s="1"/>
      <c r="C1" s="1"/>
      <c r="D1" s="1"/>
      <c r="E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row>
    <row r="2" spans="1:188" ht="15" x14ac:dyDescent="0.25">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row>
    <row r="3" spans="1:188" ht="15" x14ac:dyDescent="0.25">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row>
    <row r="4" spans="1:188" ht="15" x14ac:dyDescent="0.25">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row>
    <row r="5" spans="1:188" ht="15" x14ac:dyDescent="0.25">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row>
    <row r="6" spans="1:188" ht="15" x14ac:dyDescent="0.25">
      <c r="A6" s="57" t="s">
        <v>75</v>
      </c>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row>
    <row r="7" spans="1:188" ht="21" x14ac:dyDescent="0.25">
      <c r="A7" s="17" t="s">
        <v>22</v>
      </c>
      <c r="B7" s="17"/>
      <c r="C7" s="17"/>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row>
    <row r="8" spans="1:188" ht="15" x14ac:dyDescent="0.25">
      <c r="A8" s="27" t="s">
        <v>23</v>
      </c>
      <c r="B8" s="13"/>
      <c r="C8" s="13"/>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row>
    <row r="9" spans="1:188" ht="15" x14ac:dyDescent="0.25">
      <c r="A9" s="158" t="s">
        <v>25</v>
      </c>
      <c r="B9" s="158"/>
      <c r="C9" s="158"/>
      <c r="D9" s="26">
        <v>27089</v>
      </c>
      <c r="E9" s="26">
        <v>27181</v>
      </c>
      <c r="F9" s="26">
        <v>27273</v>
      </c>
      <c r="G9" s="26">
        <v>27364</v>
      </c>
      <c r="H9" s="26">
        <v>27454</v>
      </c>
      <c r="I9" s="26">
        <v>27546</v>
      </c>
      <c r="J9" s="26">
        <v>27638</v>
      </c>
      <c r="K9" s="26">
        <v>27729</v>
      </c>
      <c r="L9" s="26">
        <v>27820</v>
      </c>
      <c r="M9" s="26">
        <v>27912</v>
      </c>
      <c r="N9" s="26">
        <v>28004</v>
      </c>
      <c r="O9" s="26">
        <v>28095</v>
      </c>
      <c r="P9" s="26">
        <v>28185</v>
      </c>
      <c r="Q9" s="26">
        <v>28277</v>
      </c>
      <c r="R9" s="26">
        <v>28369</v>
      </c>
      <c r="S9" s="26">
        <v>28460</v>
      </c>
      <c r="T9" s="26">
        <v>28550</v>
      </c>
      <c r="U9" s="26">
        <v>28642</v>
      </c>
      <c r="V9" s="26">
        <v>28734</v>
      </c>
      <c r="W9" s="26">
        <v>28825</v>
      </c>
      <c r="X9" s="26">
        <v>28915</v>
      </c>
      <c r="Y9" s="26">
        <v>29007</v>
      </c>
      <c r="Z9" s="26">
        <v>29099</v>
      </c>
      <c r="AA9" s="26">
        <v>29190</v>
      </c>
      <c r="AB9" s="26">
        <v>29281</v>
      </c>
      <c r="AC9" s="26">
        <v>29373</v>
      </c>
      <c r="AD9" s="26">
        <v>29465</v>
      </c>
      <c r="AE9" s="26">
        <v>29556</v>
      </c>
      <c r="AF9" s="26">
        <v>29646</v>
      </c>
      <c r="AG9" s="26">
        <v>29738</v>
      </c>
      <c r="AH9" s="26">
        <v>29830</v>
      </c>
      <c r="AI9" s="26">
        <v>29921</v>
      </c>
      <c r="AJ9" s="26">
        <v>30011</v>
      </c>
      <c r="AK9" s="26">
        <v>30103</v>
      </c>
      <c r="AL9" s="26">
        <v>30195</v>
      </c>
      <c r="AM9" s="26">
        <v>30286</v>
      </c>
      <c r="AN9" s="26">
        <v>30376</v>
      </c>
      <c r="AO9" s="26">
        <v>30468</v>
      </c>
      <c r="AP9" s="26">
        <v>30560</v>
      </c>
      <c r="AQ9" s="26">
        <v>30651</v>
      </c>
      <c r="AR9" s="26">
        <v>30742</v>
      </c>
      <c r="AS9" s="26">
        <v>30834</v>
      </c>
      <c r="AT9" s="26">
        <v>30926</v>
      </c>
      <c r="AU9" s="26">
        <v>31017</v>
      </c>
      <c r="AV9" s="26">
        <v>31107</v>
      </c>
      <c r="AW9" s="26">
        <v>31199</v>
      </c>
      <c r="AX9" s="26">
        <v>31291</v>
      </c>
      <c r="AY9" s="26">
        <v>31382</v>
      </c>
      <c r="AZ9" s="26">
        <v>31472</v>
      </c>
      <c r="BA9" s="26">
        <v>31564</v>
      </c>
      <c r="BB9" s="26">
        <v>31656</v>
      </c>
      <c r="BC9" s="26">
        <v>31747</v>
      </c>
      <c r="BD9" s="26">
        <v>31837</v>
      </c>
      <c r="BE9" s="26">
        <v>31929</v>
      </c>
      <c r="BF9" s="26">
        <v>32021</v>
      </c>
      <c r="BG9" s="26">
        <v>32112</v>
      </c>
      <c r="BH9" s="26">
        <v>32203</v>
      </c>
      <c r="BI9" s="26">
        <v>32295</v>
      </c>
      <c r="BJ9" s="26">
        <v>32387</v>
      </c>
      <c r="BK9" s="26">
        <v>32478</v>
      </c>
      <c r="BL9" s="26">
        <v>32568</v>
      </c>
      <c r="BM9" s="26">
        <v>32660</v>
      </c>
      <c r="BN9" s="26">
        <v>32752</v>
      </c>
      <c r="BO9" s="26">
        <v>32843</v>
      </c>
      <c r="BP9" s="26">
        <v>32933</v>
      </c>
      <c r="BQ9" s="26">
        <v>33025</v>
      </c>
      <c r="BR9" s="26">
        <v>33117</v>
      </c>
      <c r="BS9" s="26">
        <v>33208</v>
      </c>
      <c r="BT9" s="26">
        <v>33298</v>
      </c>
      <c r="BU9" s="26">
        <v>33390</v>
      </c>
      <c r="BV9" s="26">
        <v>33482</v>
      </c>
      <c r="BW9" s="26">
        <v>33573</v>
      </c>
      <c r="BX9" s="26">
        <v>33664</v>
      </c>
      <c r="BY9" s="26">
        <v>33756</v>
      </c>
      <c r="BZ9" s="26">
        <v>33848</v>
      </c>
      <c r="CA9" s="26">
        <v>33939</v>
      </c>
      <c r="CB9" s="26">
        <v>34029</v>
      </c>
      <c r="CC9" s="26">
        <v>34121</v>
      </c>
      <c r="CD9" s="26">
        <v>34213</v>
      </c>
      <c r="CE9" s="26">
        <v>34304</v>
      </c>
      <c r="CF9" s="26">
        <v>34394</v>
      </c>
      <c r="CG9" s="26">
        <v>34486</v>
      </c>
      <c r="CH9" s="26">
        <v>34578</v>
      </c>
      <c r="CI9" s="26">
        <v>34669</v>
      </c>
      <c r="CJ9" s="26">
        <v>34759</v>
      </c>
      <c r="CK9" s="26">
        <v>34851</v>
      </c>
      <c r="CL9" s="26">
        <v>34943</v>
      </c>
      <c r="CM9" s="26">
        <v>35034</v>
      </c>
      <c r="CN9" s="26">
        <v>35125</v>
      </c>
      <c r="CO9" s="26">
        <v>35217</v>
      </c>
      <c r="CP9" s="26">
        <v>35309</v>
      </c>
      <c r="CQ9" s="26">
        <v>35400</v>
      </c>
      <c r="CR9" s="26">
        <v>35490</v>
      </c>
      <c r="CS9" s="26">
        <v>35582</v>
      </c>
      <c r="CT9" s="26">
        <v>35674</v>
      </c>
      <c r="CU9" s="26">
        <v>35765</v>
      </c>
      <c r="CV9" s="26">
        <v>35855</v>
      </c>
      <c r="CW9" s="26">
        <v>35947</v>
      </c>
      <c r="CX9" s="26">
        <v>36039</v>
      </c>
      <c r="CY9" s="26">
        <v>36130</v>
      </c>
      <c r="CZ9" s="26">
        <v>36220</v>
      </c>
      <c r="DA9" s="26">
        <v>36312</v>
      </c>
      <c r="DB9" s="26">
        <v>36404</v>
      </c>
      <c r="DC9" s="26">
        <v>36495</v>
      </c>
      <c r="DD9" s="26">
        <v>36586</v>
      </c>
      <c r="DE9" s="26">
        <v>36678</v>
      </c>
      <c r="DF9" s="26">
        <v>36770</v>
      </c>
      <c r="DG9" s="26">
        <v>36861</v>
      </c>
      <c r="DH9" s="26">
        <v>36951</v>
      </c>
      <c r="DI9" s="26">
        <v>37043</v>
      </c>
      <c r="DJ9" s="26">
        <v>37135</v>
      </c>
      <c r="DK9" s="26">
        <v>37226</v>
      </c>
      <c r="DL9" s="26">
        <v>37316</v>
      </c>
      <c r="DM9" s="26">
        <v>37408</v>
      </c>
      <c r="DN9" s="26">
        <v>37500</v>
      </c>
      <c r="DO9" s="26">
        <v>37591</v>
      </c>
      <c r="DP9" s="26">
        <v>37681</v>
      </c>
      <c r="DQ9" s="26">
        <v>37773</v>
      </c>
      <c r="DR9" s="26">
        <v>37865</v>
      </c>
      <c r="DS9" s="26">
        <v>37956</v>
      </c>
      <c r="DT9" s="26">
        <v>38047</v>
      </c>
      <c r="DU9" s="26">
        <v>38139</v>
      </c>
      <c r="DV9" s="26">
        <v>38231</v>
      </c>
      <c r="DW9" s="26">
        <v>38322</v>
      </c>
      <c r="DX9" s="26">
        <v>38412</v>
      </c>
      <c r="DY9" s="26">
        <v>38504</v>
      </c>
      <c r="DZ9" s="26">
        <v>38596</v>
      </c>
      <c r="EA9" s="26">
        <v>38687</v>
      </c>
      <c r="EB9" s="26">
        <v>38777</v>
      </c>
      <c r="EC9" s="26">
        <v>38869</v>
      </c>
      <c r="ED9" s="26">
        <v>38961</v>
      </c>
      <c r="EE9" s="26">
        <v>39052</v>
      </c>
      <c r="EF9" s="26">
        <v>39142</v>
      </c>
      <c r="EG9" s="26">
        <v>39234</v>
      </c>
      <c r="EH9" s="26">
        <v>39326</v>
      </c>
      <c r="EI9" s="26">
        <v>39417</v>
      </c>
      <c r="EJ9" s="26">
        <v>39508</v>
      </c>
      <c r="EK9" s="26">
        <v>39600</v>
      </c>
      <c r="EL9" s="26">
        <v>39692</v>
      </c>
      <c r="EM9" s="26">
        <v>39783</v>
      </c>
      <c r="EN9" s="26">
        <v>39873</v>
      </c>
      <c r="EO9" s="26">
        <v>39965</v>
      </c>
      <c r="EP9" s="26">
        <v>40057</v>
      </c>
      <c r="EQ9" s="26">
        <v>40148</v>
      </c>
      <c r="ER9" s="26">
        <v>40238</v>
      </c>
      <c r="ES9" s="26">
        <v>40330</v>
      </c>
      <c r="ET9" s="26">
        <v>40422</v>
      </c>
      <c r="EU9" s="26">
        <v>40513</v>
      </c>
      <c r="EV9" s="26">
        <v>40603</v>
      </c>
      <c r="EW9" s="26">
        <v>40695</v>
      </c>
      <c r="EX9" s="26">
        <v>40787</v>
      </c>
      <c r="EY9" s="26">
        <v>40878</v>
      </c>
      <c r="EZ9" s="26">
        <v>40969</v>
      </c>
      <c r="FA9" s="26">
        <v>41061</v>
      </c>
      <c r="FB9" s="26">
        <v>41153</v>
      </c>
      <c r="FC9" s="26">
        <v>41244</v>
      </c>
      <c r="FD9" s="26">
        <v>41334</v>
      </c>
      <c r="FE9" s="26">
        <v>41426</v>
      </c>
      <c r="FF9" s="26">
        <v>41518</v>
      </c>
      <c r="FG9" s="26">
        <v>41609</v>
      </c>
      <c r="FH9" s="26">
        <v>41699</v>
      </c>
      <c r="FI9" s="26">
        <v>41791</v>
      </c>
      <c r="FJ9" s="26">
        <v>41883</v>
      </c>
      <c r="FK9" s="26">
        <v>41974</v>
      </c>
      <c r="FL9" s="26">
        <v>42064</v>
      </c>
      <c r="FM9" s="26">
        <v>42156</v>
      </c>
      <c r="FN9" s="26">
        <v>42248</v>
      </c>
      <c r="FO9" s="26">
        <v>42339</v>
      </c>
      <c r="FP9" s="26">
        <v>42430</v>
      </c>
      <c r="FQ9" s="26">
        <v>42522</v>
      </c>
      <c r="FR9" s="26">
        <v>42614</v>
      </c>
      <c r="FS9" s="26">
        <v>42705</v>
      </c>
      <c r="FT9" s="26">
        <v>42795</v>
      </c>
      <c r="FU9" s="26">
        <v>42887</v>
      </c>
      <c r="FV9" s="26">
        <v>42979</v>
      </c>
      <c r="FW9" s="26">
        <v>43070</v>
      </c>
      <c r="FX9" s="26">
        <v>43160</v>
      </c>
      <c r="FY9" s="26">
        <v>43252</v>
      </c>
      <c r="FZ9" s="26">
        <v>43344</v>
      </c>
      <c r="GA9" s="26">
        <v>43435</v>
      </c>
      <c r="GB9" s="26">
        <v>43525</v>
      </c>
      <c r="GC9" s="26">
        <v>43617</v>
      </c>
      <c r="GD9" s="26">
        <v>43709</v>
      </c>
      <c r="GE9" s="26">
        <v>43800</v>
      </c>
      <c r="GF9" s="26">
        <v>43891</v>
      </c>
    </row>
    <row r="10" spans="1:188" ht="15" x14ac:dyDescent="0.25">
      <c r="A10" s="11"/>
      <c r="B10" s="14" t="s">
        <v>7</v>
      </c>
      <c r="C10" s="14" t="s">
        <v>12</v>
      </c>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row>
    <row r="11" spans="1:188" ht="18" customHeight="1" x14ac:dyDescent="0.25">
      <c r="A11" s="23" t="s">
        <v>106</v>
      </c>
      <c r="B11" s="11" t="s">
        <v>15</v>
      </c>
      <c r="C11" s="11" t="s">
        <v>13</v>
      </c>
      <c r="D11" s="15">
        <v>3.438253119378512</v>
      </c>
      <c r="E11" s="15">
        <v>4.1123436916263501</v>
      </c>
      <c r="F11" s="15">
        <v>4.293275393108666</v>
      </c>
      <c r="G11" s="15">
        <v>4.2926338695130912</v>
      </c>
      <c r="H11" s="15">
        <v>4.5215759437348142</v>
      </c>
      <c r="I11" s="15">
        <v>5.4086649158356694</v>
      </c>
      <c r="J11" s="15">
        <v>6.2192611838313585</v>
      </c>
      <c r="K11" s="15">
        <v>6.3332535052952537</v>
      </c>
      <c r="L11" s="15">
        <v>7.6379826084912104</v>
      </c>
      <c r="M11" s="15">
        <v>7.6388958329198067</v>
      </c>
      <c r="N11" s="15">
        <v>7.6392421193916427</v>
      </c>
      <c r="O11" s="15">
        <v>7.6385228675124841</v>
      </c>
      <c r="P11" s="15">
        <v>7.6385082839865941</v>
      </c>
      <c r="Q11" s="15">
        <v>8.3782098631130317</v>
      </c>
      <c r="R11" s="15">
        <v>8.3782328116121132</v>
      </c>
      <c r="S11" s="15">
        <v>8.3772285639544961</v>
      </c>
      <c r="T11" s="15">
        <v>8.3779173094655572</v>
      </c>
      <c r="U11" s="15">
        <v>8.5932086175454252</v>
      </c>
      <c r="V11" s="15">
        <v>8.9462012808883919</v>
      </c>
      <c r="W11" s="15">
        <v>8.9454694303245752</v>
      </c>
      <c r="X11" s="15">
        <v>8.9456574070617343</v>
      </c>
      <c r="Y11" s="15">
        <v>9.640867932937967</v>
      </c>
      <c r="Z11" s="15">
        <v>11.00771218658525</v>
      </c>
      <c r="AA11" s="15">
        <v>11.543680841971792</v>
      </c>
      <c r="AB11" s="15">
        <v>13.124221009791897</v>
      </c>
      <c r="AC11" s="15">
        <v>14.35480272162107</v>
      </c>
      <c r="AD11" s="15">
        <v>15.090311624037708</v>
      </c>
      <c r="AE11" s="15">
        <v>15.285608172327837</v>
      </c>
      <c r="AF11" s="15">
        <v>15.676696307006509</v>
      </c>
      <c r="AG11" s="15">
        <v>16.422440443908176</v>
      </c>
      <c r="AH11" s="15">
        <v>16.986190831105716</v>
      </c>
      <c r="AI11" s="15">
        <v>17.263632168135537</v>
      </c>
      <c r="AJ11" s="15">
        <v>17.555696911315721</v>
      </c>
      <c r="AK11" s="15">
        <v>18.486652095886569</v>
      </c>
      <c r="AL11" s="15">
        <v>19.819297973806307</v>
      </c>
      <c r="AM11" s="15">
        <v>20.101101858236394</v>
      </c>
      <c r="AN11" s="15">
        <v>20.102561884550674</v>
      </c>
      <c r="AO11" s="15">
        <v>20.10362873151297</v>
      </c>
      <c r="AP11" s="15">
        <v>20.098865105012663</v>
      </c>
      <c r="AQ11" s="15">
        <v>20.05788641460402</v>
      </c>
      <c r="AR11" s="15">
        <v>20.057120191385451</v>
      </c>
      <c r="AS11" s="15">
        <v>20.064502192330345</v>
      </c>
      <c r="AT11" s="15">
        <v>23.182132447724278</v>
      </c>
      <c r="AU11" s="15">
        <v>25.220870698743852</v>
      </c>
      <c r="AV11" s="15">
        <v>25.450466197075741</v>
      </c>
      <c r="AW11" s="15">
        <v>27.222193444939009</v>
      </c>
      <c r="AX11" s="15">
        <v>27.071335968873015</v>
      </c>
      <c r="AY11" s="15">
        <v>25.457346569407012</v>
      </c>
      <c r="AZ11" s="15">
        <v>25.388664605917739</v>
      </c>
      <c r="BA11" s="15">
        <v>23.71896326522436</v>
      </c>
      <c r="BB11" s="15">
        <v>22.05800172055341</v>
      </c>
      <c r="BC11" s="15">
        <v>23.638891943776635</v>
      </c>
      <c r="BD11" s="15">
        <v>24.930139897238707</v>
      </c>
      <c r="BE11" s="15">
        <v>26.042225251799874</v>
      </c>
      <c r="BF11" s="15">
        <v>26.042163886440321</v>
      </c>
      <c r="BG11" s="15">
        <v>26.037466868273341</v>
      </c>
      <c r="BH11" s="15">
        <v>26.003889212181509</v>
      </c>
      <c r="BI11" s="15">
        <v>25.551813311484686</v>
      </c>
      <c r="BJ11" s="15">
        <v>25.276252563596788</v>
      </c>
      <c r="BK11" s="15">
        <v>24.968593862324099</v>
      </c>
      <c r="BL11" s="15">
        <v>24.827110796711544</v>
      </c>
      <c r="BM11" s="15">
        <v>25.811893343492518</v>
      </c>
      <c r="BN11" s="15">
        <v>25.836527930821717</v>
      </c>
      <c r="BO11" s="15">
        <v>25.803907116647274</v>
      </c>
      <c r="BP11" s="15">
        <v>26.054908934630468</v>
      </c>
      <c r="BQ11" s="15">
        <v>26.180437008724816</v>
      </c>
      <c r="BR11" s="15">
        <v>26.608902634008192</v>
      </c>
      <c r="BS11" s="15">
        <v>30.306971784766247</v>
      </c>
      <c r="BT11" s="15">
        <v>28.854984024560121</v>
      </c>
      <c r="BU11" s="15">
        <v>27.256016972024209</v>
      </c>
      <c r="BV11" s="15">
        <v>27.404025297602693</v>
      </c>
      <c r="BW11" s="15">
        <v>28.173765079608799</v>
      </c>
      <c r="BX11" s="15">
        <v>27.755388447159</v>
      </c>
      <c r="BY11" s="15">
        <v>27.770204367204574</v>
      </c>
      <c r="BZ11" s="15">
        <v>28.353810623663676</v>
      </c>
      <c r="CA11" s="15">
        <v>28.994822082919143</v>
      </c>
      <c r="CB11" s="15">
        <v>28.805955597168492</v>
      </c>
      <c r="CC11" s="15">
        <v>28.456313773439319</v>
      </c>
      <c r="CD11" s="15">
        <v>27.459416975725158</v>
      </c>
      <c r="CE11" s="15">
        <v>26.932186014711256</v>
      </c>
      <c r="CF11" s="15">
        <v>25.979599938934548</v>
      </c>
      <c r="CG11" s="15">
        <v>26.013224458890349</v>
      </c>
      <c r="CH11" s="15">
        <v>26.80320339266283</v>
      </c>
      <c r="CI11" s="15">
        <v>26.864103957269702</v>
      </c>
      <c r="CJ11" s="15">
        <v>26.655417434131664</v>
      </c>
      <c r="CK11" s="15">
        <v>26.653733033573172</v>
      </c>
      <c r="CL11" s="15">
        <v>26.0870403958255</v>
      </c>
      <c r="CM11" s="15">
        <v>26.115574735160855</v>
      </c>
      <c r="CN11" s="15">
        <v>26.307306723633442</v>
      </c>
      <c r="CO11" s="15">
        <v>26.227157967303963</v>
      </c>
      <c r="CP11" s="15">
        <v>26.202106009522545</v>
      </c>
      <c r="CQ11" s="15">
        <v>26.448010881675241</v>
      </c>
      <c r="CR11" s="15">
        <v>26.389619503358446</v>
      </c>
      <c r="CS11" s="15">
        <v>26.17773296967016</v>
      </c>
      <c r="CT11" s="15">
        <v>26.171401772256079</v>
      </c>
      <c r="CU11" s="15">
        <v>26.404299184626318</v>
      </c>
      <c r="CV11" s="15">
        <v>25.829944080681138</v>
      </c>
      <c r="CW11" s="15">
        <v>24.353293120270081</v>
      </c>
      <c r="CX11" s="15">
        <v>24.329470311624526</v>
      </c>
      <c r="CY11" s="15">
        <v>24.035471521167917</v>
      </c>
      <c r="CZ11" s="15">
        <v>23.496030005971264</v>
      </c>
      <c r="DA11" s="15">
        <v>23.353951425919718</v>
      </c>
      <c r="DB11" s="15">
        <v>25.171545338073955</v>
      </c>
      <c r="DC11" s="15">
        <v>26.81269568252727</v>
      </c>
      <c r="DD11" s="15">
        <v>28.088409834341103</v>
      </c>
      <c r="DE11" s="15">
        <v>29.304578763101684</v>
      </c>
      <c r="DF11" s="15">
        <v>33.148162104589368</v>
      </c>
      <c r="DG11" s="15">
        <v>33.076208177920115</v>
      </c>
      <c r="DH11" s="15">
        <v>30.167566019475153</v>
      </c>
      <c r="DI11" s="15">
        <v>32.125660726331333</v>
      </c>
      <c r="DJ11" s="15">
        <v>30.806656619593817</v>
      </c>
      <c r="DK11" s="15">
        <v>27.973758908280313</v>
      </c>
      <c r="DL11" s="15">
        <v>28.071303445415762</v>
      </c>
      <c r="DM11" s="15">
        <v>30.870015471199977</v>
      </c>
      <c r="DN11" s="15">
        <v>30.132762366947446</v>
      </c>
      <c r="DO11" s="15">
        <v>29.955509038593291</v>
      </c>
      <c r="DP11" s="15">
        <v>31.860756020559094</v>
      </c>
      <c r="DQ11" s="15">
        <v>28.742432427127095</v>
      </c>
      <c r="DR11" s="15">
        <v>30.778910422504563</v>
      </c>
      <c r="DS11" s="15">
        <v>30.153333165577493</v>
      </c>
      <c r="DT11" s="15">
        <v>31.786305837541466</v>
      </c>
      <c r="DU11" s="15">
        <v>34.252669216523046</v>
      </c>
      <c r="DV11" s="15">
        <v>34.475839730647721</v>
      </c>
      <c r="DW11" s="15">
        <v>34.216717744602093</v>
      </c>
      <c r="DX11" s="15">
        <v>34.192224644968618</v>
      </c>
      <c r="DY11" s="15">
        <v>36.616437481391849</v>
      </c>
      <c r="DZ11" s="15">
        <v>41.430748825967029</v>
      </c>
      <c r="EA11" s="15">
        <v>40.186074505792789</v>
      </c>
      <c r="EB11" s="15">
        <v>42.197528691961274</v>
      </c>
      <c r="EC11" s="15">
        <v>48.389704366229282</v>
      </c>
      <c r="ED11" s="15">
        <v>47.987051451281985</v>
      </c>
      <c r="EE11" s="15">
        <v>40.668343100467922</v>
      </c>
      <c r="EF11" s="15">
        <v>41.040451007700568</v>
      </c>
      <c r="EG11" s="15">
        <v>44.343847769592628</v>
      </c>
      <c r="EH11" s="15">
        <v>45.149197599329497</v>
      </c>
      <c r="EI11" s="15">
        <v>47.558729557231125</v>
      </c>
      <c r="EJ11" s="15">
        <v>49.457909367403602</v>
      </c>
      <c r="EK11" s="15">
        <v>55.786915843854047</v>
      </c>
      <c r="EL11" s="15">
        <v>58.310397717629371</v>
      </c>
      <c r="EM11" s="15">
        <v>45.273983591699697</v>
      </c>
      <c r="EN11" s="15">
        <v>44.898675362182978</v>
      </c>
      <c r="EO11" s="15">
        <v>46.310092921194887</v>
      </c>
      <c r="EP11" s="15">
        <v>47.24569676518675</v>
      </c>
      <c r="EQ11" s="15">
        <v>46.809945718692994</v>
      </c>
      <c r="ER11" s="15">
        <v>50.05530399579682</v>
      </c>
      <c r="ES11" s="15">
        <v>50.713870739235404</v>
      </c>
      <c r="ET11" s="15">
        <v>50.022730360747275</v>
      </c>
      <c r="EU11" s="15">
        <v>53.423076376476558</v>
      </c>
      <c r="EV11" s="15">
        <v>58.583028130841768</v>
      </c>
      <c r="EW11" s="15">
        <v>60.895402641874441</v>
      </c>
      <c r="EX11" s="15">
        <v>58.832801160648621</v>
      </c>
      <c r="EY11" s="15">
        <v>59.384617557181855</v>
      </c>
      <c r="EZ11" s="15">
        <v>60.750731938338767</v>
      </c>
      <c r="FA11" s="15">
        <v>60.984977390160289</v>
      </c>
      <c r="FB11" s="15">
        <v>60.403525126249434</v>
      </c>
      <c r="FC11" s="15">
        <v>59.953734505264627</v>
      </c>
      <c r="FD11" s="15">
        <v>60.869976499017689</v>
      </c>
      <c r="FE11" s="15">
        <v>59.319706083177259</v>
      </c>
      <c r="FF11" s="15">
        <v>62.610470246097798</v>
      </c>
      <c r="FG11" s="15">
        <v>60.491334160921802</v>
      </c>
      <c r="FH11" s="15">
        <v>61.062301332131092</v>
      </c>
      <c r="FI11" s="15">
        <v>60.948456056041671</v>
      </c>
      <c r="FJ11" s="15">
        <v>61.524414555232447</v>
      </c>
      <c r="FK11" s="15">
        <v>58.093615429112162</v>
      </c>
      <c r="FL11" s="15">
        <v>51.940880672666701</v>
      </c>
      <c r="FM11" s="15">
        <v>56.474972187887985</v>
      </c>
      <c r="FN11" s="15">
        <v>57.400907058425219</v>
      </c>
      <c r="FO11" s="15">
        <v>53.393053605229568</v>
      </c>
      <c r="FP11" s="15">
        <v>49.277237127991711</v>
      </c>
      <c r="FQ11" s="15">
        <v>51.940674767693686</v>
      </c>
      <c r="FR11" s="15">
        <v>51.063641270339716</v>
      </c>
      <c r="FS11" s="15">
        <v>53.152175320797468</v>
      </c>
      <c r="FT11" s="15">
        <v>55.33753526457393</v>
      </c>
      <c r="FU11" s="15">
        <v>54.264531897732724</v>
      </c>
      <c r="FV11" s="15">
        <v>53.357015756069444</v>
      </c>
      <c r="FW11" s="15">
        <v>56.597545804451265</v>
      </c>
      <c r="FX11" s="15">
        <v>58.106985934468497</v>
      </c>
      <c r="FY11" s="15">
        <v>59.916970977364315</v>
      </c>
      <c r="FZ11" s="15">
        <v>63.261681007492029</v>
      </c>
      <c r="GA11" s="15">
        <v>62.826531356467527</v>
      </c>
      <c r="GB11" s="15">
        <v>58.491777999581416</v>
      </c>
      <c r="GC11" s="15">
        <v>61.869589762784429</v>
      </c>
      <c r="GD11" s="15">
        <v>61.369469437717065</v>
      </c>
      <c r="GE11" s="15">
        <v>62.357130054045022</v>
      </c>
      <c r="GF11" s="15">
        <v>60.893752963994565</v>
      </c>
    </row>
    <row r="12" spans="1:188" ht="15" x14ac:dyDescent="0.25">
      <c r="A12" s="18" t="s">
        <v>10</v>
      </c>
      <c r="B12" s="22" t="s">
        <v>15</v>
      </c>
      <c r="C12" s="22" t="s">
        <v>13</v>
      </c>
      <c r="D12" s="16">
        <v>3.4277620396600565</v>
      </c>
      <c r="E12" s="16">
        <v>4.1076487252124654</v>
      </c>
      <c r="F12" s="16">
        <v>4.3059490084985832</v>
      </c>
      <c r="G12" s="16">
        <v>4.3059490084985832</v>
      </c>
      <c r="H12" s="16">
        <v>4.5042492917847037</v>
      </c>
      <c r="I12" s="16">
        <v>5.3541076487252122</v>
      </c>
      <c r="J12" s="16">
        <v>6.2322946175637393</v>
      </c>
      <c r="K12" s="16">
        <v>6.2322946175637393</v>
      </c>
      <c r="L12" s="16">
        <v>7.6487252124645897</v>
      </c>
      <c r="M12" s="16">
        <v>7.6487252124645897</v>
      </c>
      <c r="N12" s="16">
        <v>7.6487252124645897</v>
      </c>
      <c r="O12" s="16">
        <v>7.6487252124645897</v>
      </c>
      <c r="P12" s="16">
        <v>7.6487252124645897</v>
      </c>
      <c r="Q12" s="16">
        <v>8.3852691218130317</v>
      </c>
      <c r="R12" s="16">
        <v>8.3852691218130317</v>
      </c>
      <c r="S12" s="16">
        <v>8.3852691218130317</v>
      </c>
      <c r="T12" s="16">
        <v>8.3852691218130317</v>
      </c>
      <c r="U12" s="16">
        <v>8.5835694050991496</v>
      </c>
      <c r="V12" s="16">
        <v>8.9518413597733737</v>
      </c>
      <c r="W12" s="16">
        <v>8.9518413597733737</v>
      </c>
      <c r="X12" s="16">
        <v>8.9518413597733737</v>
      </c>
      <c r="Y12" s="16">
        <v>9.6033994334277626</v>
      </c>
      <c r="Z12" s="16">
        <v>11.019830028328613</v>
      </c>
      <c r="AA12" s="16">
        <v>11.529745042492921</v>
      </c>
      <c r="AB12" s="16">
        <v>13.116147308781869</v>
      </c>
      <c r="AC12" s="16">
        <v>14.36260623229462</v>
      </c>
      <c r="AD12" s="16">
        <v>15.09915014164306</v>
      </c>
      <c r="AE12" s="16">
        <v>15.297450424929179</v>
      </c>
      <c r="AF12" s="16">
        <v>15.665722379603398</v>
      </c>
      <c r="AG12" s="16">
        <v>16.430594900849862</v>
      </c>
      <c r="AH12" s="16">
        <v>16.997167138810198</v>
      </c>
      <c r="AI12" s="16">
        <v>17.28045325779037</v>
      </c>
      <c r="AJ12" s="16">
        <v>17.563739376770542</v>
      </c>
      <c r="AK12" s="16">
        <v>18.498583569405099</v>
      </c>
      <c r="AL12" s="16">
        <v>19.830028328611899</v>
      </c>
      <c r="AM12" s="16">
        <v>20.113314447592071</v>
      </c>
      <c r="AN12" s="16">
        <v>20.113314447592071</v>
      </c>
      <c r="AO12" s="16">
        <v>20.113314447592071</v>
      </c>
      <c r="AP12" s="16">
        <v>20.113314447592071</v>
      </c>
      <c r="AQ12" s="16">
        <v>20.113314447592071</v>
      </c>
      <c r="AR12" s="16">
        <v>20.113314447592071</v>
      </c>
      <c r="AS12" s="16">
        <v>20.113314447592071</v>
      </c>
      <c r="AT12" s="16">
        <v>23.22946175637394</v>
      </c>
      <c r="AU12" s="16">
        <v>25.269121813031166</v>
      </c>
      <c r="AV12" s="16">
        <v>25.495750708215301</v>
      </c>
      <c r="AW12" s="16">
        <v>27.195467422096318</v>
      </c>
      <c r="AX12" s="16">
        <v>27.110481586402269</v>
      </c>
      <c r="AY12" s="16">
        <v>25.495750708215301</v>
      </c>
      <c r="AZ12" s="16">
        <v>25.439093484419267</v>
      </c>
      <c r="BA12" s="16">
        <v>23.79603399433428</v>
      </c>
      <c r="BB12" s="16">
        <v>22.096317280453263</v>
      </c>
      <c r="BC12" s="16">
        <v>23.682719546742209</v>
      </c>
      <c r="BD12" s="16">
        <v>24.957223796034</v>
      </c>
      <c r="BE12" s="16">
        <v>26.063456090651563</v>
      </c>
      <c r="BF12" s="16">
        <v>26.063456090651563</v>
      </c>
      <c r="BG12" s="16">
        <v>26.063456090651563</v>
      </c>
      <c r="BH12" s="16">
        <v>26.035410764872523</v>
      </c>
      <c r="BI12" s="16">
        <v>25.580453257790374</v>
      </c>
      <c r="BJ12" s="16">
        <v>25.296883852691227</v>
      </c>
      <c r="BK12" s="16">
        <v>24.98526912181304</v>
      </c>
      <c r="BL12" s="16">
        <v>24.845042492917852</v>
      </c>
      <c r="BM12" s="16">
        <v>25.835977337110485</v>
      </c>
      <c r="BN12" s="16">
        <v>25.865439093484419</v>
      </c>
      <c r="BO12" s="16">
        <v>25.836756373937678</v>
      </c>
      <c r="BP12" s="16">
        <v>26.090651558073656</v>
      </c>
      <c r="BQ12" s="16">
        <v>26.232294617563738</v>
      </c>
      <c r="BR12" s="16">
        <v>26.628895184135981</v>
      </c>
      <c r="BS12" s="16">
        <v>30.31161473087819</v>
      </c>
      <c r="BT12" s="16">
        <v>29.17847025495751</v>
      </c>
      <c r="BU12" s="16">
        <v>27.59206798866856</v>
      </c>
      <c r="BV12" s="16">
        <v>27.762039660056658</v>
      </c>
      <c r="BW12" s="16">
        <v>28.498583569405099</v>
      </c>
      <c r="BX12" s="16">
        <v>28.04532577903683</v>
      </c>
      <c r="BY12" s="16">
        <v>28.04532577903683</v>
      </c>
      <c r="BZ12" s="16">
        <v>28.640226628895189</v>
      </c>
      <c r="CA12" s="16">
        <v>29.291784702549581</v>
      </c>
      <c r="CB12" s="16">
        <v>29.121813031161476</v>
      </c>
      <c r="CC12" s="16">
        <v>28.781869688385271</v>
      </c>
      <c r="CD12" s="16">
        <v>27.875354107648729</v>
      </c>
      <c r="CE12" s="16">
        <v>27.393767705382437</v>
      </c>
      <c r="CF12" s="16">
        <v>26.430594900849862</v>
      </c>
      <c r="CG12" s="16">
        <v>26.487252124645892</v>
      </c>
      <c r="CH12" s="16">
        <v>27.308781869688389</v>
      </c>
      <c r="CI12" s="16">
        <v>27.365439093484419</v>
      </c>
      <c r="CJ12" s="16">
        <v>27.167138810198303</v>
      </c>
      <c r="CK12" s="16">
        <v>27.167138810198303</v>
      </c>
      <c r="CL12" s="16">
        <v>26.628895184135981</v>
      </c>
      <c r="CM12" s="16">
        <v>26.685552407932015</v>
      </c>
      <c r="CN12" s="16">
        <v>26.968838526912183</v>
      </c>
      <c r="CO12" s="16">
        <v>26.997167138810202</v>
      </c>
      <c r="CP12" s="16">
        <v>26.968838526912183</v>
      </c>
      <c r="CQ12" s="16">
        <v>27.223796033994336</v>
      </c>
      <c r="CR12" s="16">
        <v>27.167138810198303</v>
      </c>
      <c r="CS12" s="16">
        <v>26.968838526912183</v>
      </c>
      <c r="CT12" s="16">
        <v>26.968838526912183</v>
      </c>
      <c r="CU12" s="16">
        <v>27.223796033994336</v>
      </c>
      <c r="CV12" s="16">
        <v>26.657223796033996</v>
      </c>
      <c r="CW12" s="16">
        <v>25.155807365439095</v>
      </c>
      <c r="CX12" s="16">
        <v>25.155807365439095</v>
      </c>
      <c r="CY12" s="16">
        <v>24.844192634560908</v>
      </c>
      <c r="CZ12" s="16">
        <v>24.334277620396602</v>
      </c>
      <c r="DA12" s="16">
        <v>24.192634560906516</v>
      </c>
      <c r="DB12" s="16">
        <v>25.977337110481589</v>
      </c>
      <c r="DC12" s="16">
        <v>27.563739376770542</v>
      </c>
      <c r="DD12" s="16">
        <v>28.81019830028329</v>
      </c>
      <c r="DE12" s="16">
        <v>30.000000000000004</v>
      </c>
      <c r="DF12" s="16">
        <v>33.79603399433428</v>
      </c>
      <c r="DG12" s="16">
        <v>33.79603399433428</v>
      </c>
      <c r="DH12" s="16">
        <v>30.934844192634564</v>
      </c>
      <c r="DI12" s="16">
        <v>32.917847025495753</v>
      </c>
      <c r="DJ12" s="16">
        <v>31.614730878186968</v>
      </c>
      <c r="DK12" s="16">
        <v>28.81019830028329</v>
      </c>
      <c r="DL12" s="16">
        <v>28.923512747875357</v>
      </c>
      <c r="DM12" s="16">
        <v>31.699716713881021</v>
      </c>
      <c r="DN12" s="16">
        <v>30.991501416430598</v>
      </c>
      <c r="DO12" s="16">
        <v>30.793201133144478</v>
      </c>
      <c r="DP12" s="16">
        <v>32.747875354107649</v>
      </c>
      <c r="DQ12" s="16">
        <v>29.660056657223798</v>
      </c>
      <c r="DR12" s="16">
        <v>31.699716713881021</v>
      </c>
      <c r="DS12" s="16">
        <v>31.076487252124647</v>
      </c>
      <c r="DT12" s="16">
        <v>32.691218130311626</v>
      </c>
      <c r="DU12" s="16">
        <v>35.155807365439095</v>
      </c>
      <c r="DV12" s="16">
        <v>35.382436260623237</v>
      </c>
      <c r="DW12" s="16">
        <v>35.155807365439095</v>
      </c>
      <c r="DX12" s="16">
        <v>35.127478753541084</v>
      </c>
      <c r="DY12" s="16">
        <v>37.535410764872523</v>
      </c>
      <c r="DZ12" s="16">
        <v>42.351274787535409</v>
      </c>
      <c r="EA12" s="16">
        <v>41.076487252124643</v>
      </c>
      <c r="EB12" s="16">
        <v>43.342776203966004</v>
      </c>
      <c r="EC12" s="16">
        <v>49.256203472558646</v>
      </c>
      <c r="ED12" s="16">
        <v>48.865974233927481</v>
      </c>
      <c r="EE12" s="16">
        <v>41.671388101983013</v>
      </c>
      <c r="EF12" s="16">
        <v>41.89801699716714</v>
      </c>
      <c r="EG12" s="16">
        <v>45.240793201133144</v>
      </c>
      <c r="EH12" s="16">
        <v>46.062322946175648</v>
      </c>
      <c r="EI12" s="16">
        <v>48.470254957507088</v>
      </c>
      <c r="EJ12" s="16">
        <v>50.396600566572232</v>
      </c>
      <c r="EK12" s="16">
        <v>56.742209631728059</v>
      </c>
      <c r="EL12" s="16">
        <v>59.263456090651573</v>
      </c>
      <c r="EM12" s="16">
        <v>46.345609065155813</v>
      </c>
      <c r="EN12" s="16">
        <v>45.949008498583574</v>
      </c>
      <c r="EO12" s="16">
        <v>47.478753541076493</v>
      </c>
      <c r="EP12" s="16">
        <v>48.611898016997166</v>
      </c>
      <c r="EQ12" s="16">
        <v>48.243626062322953</v>
      </c>
      <c r="ER12" s="16">
        <v>51.501416430594908</v>
      </c>
      <c r="ES12" s="16">
        <v>52.181303116147319</v>
      </c>
      <c r="ET12" s="16">
        <v>51.501416430594908</v>
      </c>
      <c r="EU12" s="16">
        <v>54.8158640226629</v>
      </c>
      <c r="EV12" s="16">
        <v>60.028328611898026</v>
      </c>
      <c r="EW12" s="16">
        <v>62.379603399433428</v>
      </c>
      <c r="EX12" s="16">
        <v>60.481586402266295</v>
      </c>
      <c r="EY12" s="16">
        <v>61.189801699716718</v>
      </c>
      <c r="EZ12" s="16">
        <v>62.492917847025495</v>
      </c>
      <c r="FA12" s="16">
        <v>62.776203966005667</v>
      </c>
      <c r="FB12" s="16">
        <v>62.294617563739372</v>
      </c>
      <c r="FC12" s="16">
        <v>62.039660056657233</v>
      </c>
      <c r="FD12" s="16">
        <v>62.804532577903693</v>
      </c>
      <c r="FE12" s="16">
        <v>61.274787535410766</v>
      </c>
      <c r="FF12" s="16">
        <v>64.617563739376777</v>
      </c>
      <c r="FG12" s="16">
        <v>62.549575070821533</v>
      </c>
      <c r="FH12" s="16">
        <v>62.974504249291797</v>
      </c>
      <c r="FI12" s="16">
        <v>63.172804532577899</v>
      </c>
      <c r="FJ12" s="16">
        <v>63.881019830028336</v>
      </c>
      <c r="FK12" s="16">
        <v>60.453257790368276</v>
      </c>
      <c r="FL12" s="16">
        <v>54.419263456090668</v>
      </c>
      <c r="FM12" s="16">
        <v>58.951841359773368</v>
      </c>
      <c r="FN12" s="16">
        <v>59.801699716713884</v>
      </c>
      <c r="FO12" s="16">
        <v>56.203966005665727</v>
      </c>
      <c r="FP12" s="16">
        <v>52.181303116147319</v>
      </c>
      <c r="FQ12" s="16">
        <v>54.929178470254968</v>
      </c>
      <c r="FR12" s="16">
        <v>53.824362606232299</v>
      </c>
      <c r="FS12" s="16">
        <v>56.062322946175634</v>
      </c>
      <c r="FT12" s="16">
        <v>58.526912181303125</v>
      </c>
      <c r="FU12" s="16">
        <v>57.365439093484419</v>
      </c>
      <c r="FV12" s="16">
        <v>56.118980169971671</v>
      </c>
      <c r="FW12" s="16">
        <v>59.603399433427761</v>
      </c>
      <c r="FX12" s="16">
        <v>60.6515580736544</v>
      </c>
      <c r="FY12" s="16">
        <v>62.747875354107656</v>
      </c>
      <c r="FZ12" s="16">
        <v>66.118980169971678</v>
      </c>
      <c r="GA12" s="16">
        <v>65.467422096317279</v>
      </c>
      <c r="GB12" s="16">
        <v>61.331444759206803</v>
      </c>
      <c r="GC12" s="16">
        <v>64.589235127478759</v>
      </c>
      <c r="GD12" s="16">
        <v>64.305949008498587</v>
      </c>
      <c r="GE12" s="16">
        <v>65.864022662889525</v>
      </c>
      <c r="GF12" s="16">
        <v>64.447592067988666</v>
      </c>
    </row>
    <row r="13" spans="1:188" ht="15" x14ac:dyDescent="0.25">
      <c r="A13" s="18" t="s">
        <v>11</v>
      </c>
      <c r="B13" s="22" t="s">
        <v>15</v>
      </c>
      <c r="C13" s="22" t="s">
        <v>13</v>
      </c>
      <c r="D13" s="16">
        <v>3.5283993115318419</v>
      </c>
      <c r="E13" s="16">
        <v>4.1594951233505455</v>
      </c>
      <c r="F13" s="16">
        <v>4.1594951233505455</v>
      </c>
      <c r="G13" s="16">
        <v>4.1594951233505455</v>
      </c>
      <c r="H13" s="16">
        <v>4.7045324153757884</v>
      </c>
      <c r="I13" s="16">
        <v>6.0527825588066548</v>
      </c>
      <c r="J13" s="16">
        <v>6.0527825588066548</v>
      </c>
      <c r="K13" s="16">
        <v>7.4870912220309807</v>
      </c>
      <c r="L13" s="16">
        <v>7.4870912220309807</v>
      </c>
      <c r="M13" s="16">
        <v>7.4870912220309807</v>
      </c>
      <c r="N13" s="16">
        <v>7.4870912220309807</v>
      </c>
      <c r="O13" s="16">
        <v>7.4870912220309807</v>
      </c>
      <c r="P13" s="16">
        <v>7.4870912220309807</v>
      </c>
      <c r="Q13" s="16">
        <v>8.2329317269076299</v>
      </c>
      <c r="R13" s="16">
        <v>8.2329317269076299</v>
      </c>
      <c r="S13" s="16">
        <v>8.2329317269076299</v>
      </c>
      <c r="T13" s="16">
        <v>8.2329317269076299</v>
      </c>
      <c r="U13" s="16">
        <v>8.8066551921973613</v>
      </c>
      <c r="V13" s="16">
        <v>8.8066551921973613</v>
      </c>
      <c r="W13" s="16">
        <v>8.8066551921973613</v>
      </c>
      <c r="X13" s="16">
        <v>8.8066551921973613</v>
      </c>
      <c r="Y13" s="16">
        <v>10.642570281124499</v>
      </c>
      <c r="Z13" s="16">
        <v>10.642570281124499</v>
      </c>
      <c r="AA13" s="16">
        <v>11.904761904761903</v>
      </c>
      <c r="AB13" s="16">
        <v>13.33907056798623</v>
      </c>
      <c r="AC13" s="16">
        <v>14.104035188372537</v>
      </c>
      <c r="AD13" s="16">
        <v>14.773379231210557</v>
      </c>
      <c r="AE13" s="16">
        <v>14.91681009753299</v>
      </c>
      <c r="AF13" s="16">
        <v>16.064257028112451</v>
      </c>
      <c r="AG13" s="16">
        <v>16.064257028112451</v>
      </c>
      <c r="AH13" s="16">
        <v>16.446739338305605</v>
      </c>
      <c r="AI13" s="16">
        <v>16.637980493402182</v>
      </c>
      <c r="AJ13" s="16">
        <v>17.21170395869191</v>
      </c>
      <c r="AK13" s="16">
        <v>17.881048001529933</v>
      </c>
      <c r="AL13" s="16">
        <v>19.219736087205966</v>
      </c>
      <c r="AM13" s="16">
        <v>19.506597819850832</v>
      </c>
      <c r="AN13" s="16">
        <v>19.506597819850832</v>
      </c>
      <c r="AO13" s="16">
        <v>19.506597819850832</v>
      </c>
      <c r="AP13" s="16">
        <v>19.506597819850832</v>
      </c>
      <c r="AQ13" s="16">
        <v>19.506597819850832</v>
      </c>
      <c r="AR13" s="16">
        <v>19.506597819850832</v>
      </c>
      <c r="AS13" s="16">
        <v>19.506597819850832</v>
      </c>
      <c r="AT13" s="16">
        <v>22.662076878944347</v>
      </c>
      <c r="AU13" s="16">
        <v>24.717919296232548</v>
      </c>
      <c r="AV13" s="16">
        <v>24.956970740103269</v>
      </c>
      <c r="AW13" s="16">
        <v>27.538726333907057</v>
      </c>
      <c r="AX13" s="16">
        <v>26.582520558424175</v>
      </c>
      <c r="AY13" s="16">
        <v>24.956970740103269</v>
      </c>
      <c r="AZ13" s="16">
        <v>24.765729585006689</v>
      </c>
      <c r="BA13" s="16">
        <v>22.662076878944347</v>
      </c>
      <c r="BB13" s="16">
        <v>21.514629948364885</v>
      </c>
      <c r="BC13" s="16">
        <v>23.034997131382674</v>
      </c>
      <c r="BD13" s="16">
        <v>24.383247274813538</v>
      </c>
      <c r="BE13" s="16">
        <v>25.530694205393001</v>
      </c>
      <c r="BF13" s="16">
        <v>25.530694205393001</v>
      </c>
      <c r="BG13" s="16">
        <v>25.530694205393001</v>
      </c>
      <c r="BH13" s="16">
        <v>25.530694205393001</v>
      </c>
      <c r="BI13" s="16">
        <v>25.157773952954681</v>
      </c>
      <c r="BJ13" s="16">
        <v>25.014343086632245</v>
      </c>
      <c r="BK13" s="16">
        <v>24.784853700516351</v>
      </c>
      <c r="BL13" s="16">
        <v>24.641422834193921</v>
      </c>
      <c r="BM13" s="16">
        <v>25.588066551921976</v>
      </c>
      <c r="BN13" s="16">
        <v>25.616752725186462</v>
      </c>
      <c r="BO13" s="16">
        <v>25.588066551921976</v>
      </c>
      <c r="BP13" s="16">
        <v>25.846242111302352</v>
      </c>
      <c r="BQ13" s="16">
        <v>25.932300631095814</v>
      </c>
      <c r="BR13" s="16">
        <v>26.534710269650027</v>
      </c>
      <c r="BS13" s="16">
        <v>30.29259896729776</v>
      </c>
      <c r="BT13" s="16">
        <v>28.026391279403335</v>
      </c>
      <c r="BU13" s="16">
        <v>26.477337923121055</v>
      </c>
      <c r="BV13" s="16">
        <v>26.649454962707978</v>
      </c>
      <c r="BW13" s="16">
        <v>27.538726333907057</v>
      </c>
      <c r="BX13" s="16">
        <v>27.19449225473322</v>
      </c>
      <c r="BY13" s="16">
        <v>27.251864601262191</v>
      </c>
      <c r="BZ13" s="16">
        <v>27.854274239816409</v>
      </c>
      <c r="CA13" s="16">
        <v>28.514056224899601</v>
      </c>
      <c r="CB13" s="16">
        <v>28.313253012048193</v>
      </c>
      <c r="CC13" s="16">
        <v>27.969018932874356</v>
      </c>
      <c r="CD13" s="16">
        <v>26.878944348823872</v>
      </c>
      <c r="CE13" s="16">
        <v>26.30522088353414</v>
      </c>
      <c r="CF13" s="16">
        <v>25.329890992541593</v>
      </c>
      <c r="CG13" s="16">
        <v>25.41594951233505</v>
      </c>
      <c r="CH13" s="16">
        <v>26.190476190476193</v>
      </c>
      <c r="CI13" s="16">
        <v>26.276534710269647</v>
      </c>
      <c r="CJ13" s="16">
        <v>26.075731497418246</v>
      </c>
      <c r="CK13" s="16">
        <v>26.075731497418246</v>
      </c>
      <c r="CL13" s="16">
        <v>25.530694205393001</v>
      </c>
      <c r="CM13" s="16">
        <v>25.588066551921976</v>
      </c>
      <c r="CN13" s="16">
        <v>25.846242111302352</v>
      </c>
      <c r="CO13" s="16">
        <v>25.874928284566842</v>
      </c>
      <c r="CP13" s="16">
        <v>25.874928284566842</v>
      </c>
      <c r="CQ13" s="16">
        <v>26.133103843947215</v>
      </c>
      <c r="CR13" s="16">
        <v>26.075731497418246</v>
      </c>
      <c r="CS13" s="16">
        <v>25.874928284566842</v>
      </c>
      <c r="CT13" s="16">
        <v>25.874928284566842</v>
      </c>
      <c r="CU13" s="16">
        <v>26.104417670682732</v>
      </c>
      <c r="CV13" s="16">
        <v>25.530694205393001</v>
      </c>
      <c r="CW13" s="16">
        <v>24.06769936890419</v>
      </c>
      <c r="CX13" s="16">
        <v>24.039013195639704</v>
      </c>
      <c r="CY13" s="16">
        <v>23.752151462994835</v>
      </c>
      <c r="CZ13" s="16">
        <v>23.207114170969593</v>
      </c>
      <c r="DA13" s="16">
        <v>23.06368330464716</v>
      </c>
      <c r="DB13" s="16">
        <v>24.899598393574298</v>
      </c>
      <c r="DC13" s="16">
        <v>26.563396442914513</v>
      </c>
      <c r="DD13" s="16">
        <v>27.854274239816409</v>
      </c>
      <c r="DE13" s="16">
        <v>29.087779690189333</v>
      </c>
      <c r="DF13" s="16">
        <v>32.960413080895016</v>
      </c>
      <c r="DG13" s="16">
        <v>32.874354561101548</v>
      </c>
      <c r="DH13" s="16">
        <v>29.948364888123923</v>
      </c>
      <c r="DI13" s="16">
        <v>31.899024670109011</v>
      </c>
      <c r="DJ13" s="16">
        <v>30.579460699942629</v>
      </c>
      <c r="DK13" s="16">
        <v>27.739529546758462</v>
      </c>
      <c r="DL13" s="16">
        <v>27.825588066551923</v>
      </c>
      <c r="DM13" s="16">
        <v>30.636833046471601</v>
      </c>
      <c r="DN13" s="16">
        <v>29.890992541594951</v>
      </c>
      <c r="DO13" s="16">
        <v>29.718875502008032</v>
      </c>
      <c r="DP13" s="16">
        <v>31.612162937464145</v>
      </c>
      <c r="DQ13" s="16">
        <v>28.485370051635115</v>
      </c>
      <c r="DR13" s="16">
        <v>30.522088353413654</v>
      </c>
      <c r="DS13" s="16">
        <v>29.890992541594951</v>
      </c>
      <c r="DT13" s="16">
        <v>31.497418244406195</v>
      </c>
      <c r="DU13" s="16">
        <v>33.964429145152039</v>
      </c>
      <c r="DV13" s="16">
        <v>34.193918531267926</v>
      </c>
      <c r="DW13" s="16">
        <v>33.964429145152039</v>
      </c>
      <c r="DX13" s="16">
        <v>33.935742971887549</v>
      </c>
      <c r="DY13" s="16">
        <v>36.374067699368908</v>
      </c>
      <c r="DZ13" s="16">
        <v>41.193344807802639</v>
      </c>
      <c r="EA13" s="16">
        <v>39.959839357429722</v>
      </c>
      <c r="EB13" s="16">
        <v>41.910499139414803</v>
      </c>
      <c r="EC13" s="16">
        <v>48.167921802585759</v>
      </c>
      <c r="ED13" s="16">
        <v>47.780222670893288</v>
      </c>
      <c r="EE13" s="16">
        <v>40.418818129661503</v>
      </c>
      <c r="EF13" s="16">
        <v>40.820424555364319</v>
      </c>
      <c r="EG13" s="16">
        <v>44.11933448078026</v>
      </c>
      <c r="EH13" s="16">
        <v>44.922547332185886</v>
      </c>
      <c r="EI13" s="16">
        <v>47.332185886402748</v>
      </c>
      <c r="EJ13" s="16">
        <v>49.225473321858864</v>
      </c>
      <c r="EK13" s="16">
        <v>55.565117613310385</v>
      </c>
      <c r="EL13" s="16">
        <v>58.089500860585197</v>
      </c>
      <c r="EM13" s="16">
        <v>45.008605851979347</v>
      </c>
      <c r="EN13" s="16">
        <v>44.606999426276531</v>
      </c>
      <c r="EO13" s="16">
        <v>46.012621916236377</v>
      </c>
      <c r="EP13" s="16">
        <v>46.901893287435449</v>
      </c>
      <c r="EQ13" s="16">
        <v>46.442914515203675</v>
      </c>
      <c r="ER13" s="16">
        <v>49.684452094090638</v>
      </c>
      <c r="ES13" s="16">
        <v>50.344234079173837</v>
      </c>
      <c r="ET13" s="16">
        <v>49.655765920826163</v>
      </c>
      <c r="EU13" s="16">
        <v>53.069420539300054</v>
      </c>
      <c r="EV13" s="16">
        <v>58.232931726907637</v>
      </c>
      <c r="EW13" s="16">
        <v>60.556511761331038</v>
      </c>
      <c r="EX13" s="16">
        <v>58.46242111302351</v>
      </c>
      <c r="EY13" s="16">
        <v>58.950086058519794</v>
      </c>
      <c r="EZ13" s="16">
        <v>60.327022375215144</v>
      </c>
      <c r="FA13" s="16">
        <v>60.556511761331038</v>
      </c>
      <c r="FB13" s="16">
        <v>59.954102122776824</v>
      </c>
      <c r="FC13" s="16">
        <v>59.437751004016064</v>
      </c>
      <c r="FD13" s="16">
        <v>60.384394721744123</v>
      </c>
      <c r="FE13" s="16">
        <v>58.835341365461858</v>
      </c>
      <c r="FF13" s="16">
        <v>62.134251290877792</v>
      </c>
      <c r="FG13" s="16">
        <v>59.982788296041306</v>
      </c>
      <c r="FH13" s="16">
        <v>60.585197934595527</v>
      </c>
      <c r="FI13" s="16">
        <v>60.384394721744123</v>
      </c>
      <c r="FJ13" s="16">
        <v>60.929432013769357</v>
      </c>
      <c r="FK13" s="16">
        <v>57.487091222030976</v>
      </c>
      <c r="FL13" s="16">
        <v>51.290877796901889</v>
      </c>
      <c r="FM13" s="16">
        <v>55.823293172690775</v>
      </c>
      <c r="FN13" s="16">
        <v>56.769936890418812</v>
      </c>
      <c r="FO13" s="16">
        <v>52.639127940332756</v>
      </c>
      <c r="FP13" s="16">
        <v>48.47963281698221</v>
      </c>
      <c r="FQ13" s="16">
        <v>51.090074584050491</v>
      </c>
      <c r="FR13" s="16">
        <v>50.286861732644866</v>
      </c>
      <c r="FS13" s="16">
        <v>52.323580034423401</v>
      </c>
      <c r="FT13" s="16">
        <v>54.446356855995418</v>
      </c>
      <c r="FU13" s="16">
        <v>53.38496844520941</v>
      </c>
      <c r="FV13" s="16">
        <v>52.553069420539295</v>
      </c>
      <c r="FW13" s="16">
        <v>55.737234652897307</v>
      </c>
      <c r="FX13" s="16">
        <v>57.372346528973033</v>
      </c>
      <c r="FY13" s="16">
        <v>59.122203098106709</v>
      </c>
      <c r="FZ13" s="16">
        <v>62.478485370051636</v>
      </c>
      <c r="GA13" s="16">
        <v>62.134251290877792</v>
      </c>
      <c r="GB13" s="16">
        <v>57.716580608146877</v>
      </c>
      <c r="GC13" s="16">
        <v>61.130235226620762</v>
      </c>
      <c r="GD13" s="16">
        <v>60.585197934595527</v>
      </c>
      <c r="GE13" s="16">
        <v>61.388410786001153</v>
      </c>
      <c r="GF13" s="16">
        <v>59.925415949512342</v>
      </c>
    </row>
    <row r="14" spans="1:188" ht="15" x14ac:dyDescent="0.25">
      <c r="A14" s="10"/>
      <c r="B14" s="10"/>
      <c r="C14" s="10"/>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row>
    <row r="15" spans="1:188" ht="18" customHeight="1" x14ac:dyDescent="0.25">
      <c r="A15" s="23" t="s">
        <v>107</v>
      </c>
      <c r="B15" s="11"/>
      <c r="C15" s="11"/>
      <c r="D15" s="16"/>
      <c r="E15" s="16"/>
      <c r="F15" s="16"/>
      <c r="G15" s="16"/>
      <c r="H15" s="16"/>
      <c r="I15" s="16"/>
      <c r="J15" s="16"/>
      <c r="K15" s="16"/>
      <c r="L15" s="16"/>
      <c r="M15" s="16"/>
      <c r="N15" s="16"/>
      <c r="O15" s="16"/>
      <c r="P15" s="16"/>
      <c r="Q15" s="16"/>
      <c r="R15" s="16"/>
      <c r="S15" s="15"/>
      <c r="T15" s="15"/>
      <c r="U15" s="15"/>
      <c r="V15" s="15"/>
      <c r="W15" s="15"/>
      <c r="X15" s="15"/>
      <c r="Y15" s="15"/>
      <c r="Z15" s="15"/>
      <c r="AA15" s="15"/>
      <c r="AB15" s="15"/>
      <c r="AC15" s="15"/>
      <c r="AD15" s="15"/>
      <c r="AE15" s="15"/>
      <c r="AF15" s="15"/>
      <c r="AG15" s="15"/>
      <c r="AH15" s="15"/>
      <c r="AI15" s="15"/>
      <c r="AJ15" s="15"/>
      <c r="AK15" s="15"/>
      <c r="AL15" s="15"/>
      <c r="AM15" s="15"/>
      <c r="AN15" s="15"/>
    </row>
    <row r="16" spans="1:188" ht="15" x14ac:dyDescent="0.25">
      <c r="A16" s="18" t="s">
        <v>4</v>
      </c>
      <c r="B16" s="22" t="s">
        <v>15</v>
      </c>
      <c r="C16" s="22" t="s">
        <v>13</v>
      </c>
      <c r="D16" s="16">
        <v>1.6487455197132617</v>
      </c>
      <c r="E16" s="16">
        <v>2.3703703703703707</v>
      </c>
      <c r="F16" s="16">
        <v>2.5132275132275135</v>
      </c>
      <c r="G16" s="16">
        <v>2.5132275132275135</v>
      </c>
      <c r="H16" s="16">
        <v>2.5815696649029989</v>
      </c>
      <c r="I16" s="16">
        <v>2.6984126984126982</v>
      </c>
      <c r="J16" s="16">
        <v>2.6984126984126982</v>
      </c>
      <c r="K16" s="16">
        <v>2.8989588667008026</v>
      </c>
      <c r="L16" s="16">
        <v>3.9417989417989423</v>
      </c>
      <c r="M16" s="16">
        <v>3.9417989417989423</v>
      </c>
      <c r="N16" s="16">
        <v>3.9417989417989423</v>
      </c>
      <c r="O16" s="16">
        <v>3.9417989417989423</v>
      </c>
      <c r="P16" s="16">
        <v>3.9417989417989423</v>
      </c>
      <c r="Q16" s="16">
        <v>4.5502645502645507</v>
      </c>
      <c r="R16" s="16">
        <v>4.5502645502645507</v>
      </c>
      <c r="S16" s="16">
        <v>4.5502645502645507</v>
      </c>
      <c r="T16" s="16">
        <v>4.5502645502645507</v>
      </c>
      <c r="U16" s="16">
        <v>4.5502645502645507</v>
      </c>
      <c r="V16" s="16">
        <v>4.5502645502645507</v>
      </c>
      <c r="W16" s="16">
        <v>4.5502645502645507</v>
      </c>
      <c r="X16" s="16">
        <v>4.5502645502645507</v>
      </c>
      <c r="Y16" s="16">
        <v>4.8251977015417875</v>
      </c>
      <c r="Z16" s="16">
        <v>5.3012459464072368</v>
      </c>
      <c r="AA16" s="16">
        <v>6.0893592004703123</v>
      </c>
      <c r="AB16" s="16">
        <v>7.9365079365079376</v>
      </c>
      <c r="AC16" s="16">
        <v>8.9088012743926726</v>
      </c>
      <c r="AD16" s="16">
        <v>9.8463901689708138</v>
      </c>
      <c r="AE16" s="16">
        <v>10.264550264550264</v>
      </c>
      <c r="AF16" s="16">
        <v>10.586734693877554</v>
      </c>
      <c r="AG16" s="16">
        <v>11.084656084656086</v>
      </c>
      <c r="AH16" s="16">
        <v>11.562268874096834</v>
      </c>
      <c r="AI16" s="16">
        <v>11.693121693121695</v>
      </c>
      <c r="AJ16" s="16">
        <v>12.171831695641222</v>
      </c>
      <c r="AK16" s="16">
        <v>13.43915343915344</v>
      </c>
      <c r="AL16" s="16">
        <v>15.476190476190476</v>
      </c>
      <c r="AM16" s="16">
        <v>15.476190476190476</v>
      </c>
      <c r="AN16" s="16">
        <v>15.476190476190476</v>
      </c>
      <c r="AO16" s="16">
        <v>15.476190476190476</v>
      </c>
      <c r="AP16" s="16">
        <v>15.476190476190476</v>
      </c>
      <c r="AQ16" s="16">
        <v>15.476190476190476</v>
      </c>
      <c r="AR16" s="16">
        <v>15.476190476190476</v>
      </c>
      <c r="AS16" s="16">
        <v>15.476190476190476</v>
      </c>
      <c r="AT16" s="16">
        <v>17.069181316493147</v>
      </c>
      <c r="AU16" s="16">
        <v>18.121693121693124</v>
      </c>
      <c r="AV16" s="16">
        <v>18.121693121693124</v>
      </c>
      <c r="AW16" s="16">
        <v>19.994121105232217</v>
      </c>
      <c r="AX16" s="16">
        <v>20.031575354156008</v>
      </c>
      <c r="AY16" s="16">
        <v>18.492632417363598</v>
      </c>
      <c r="AZ16" s="16">
        <v>18.293508562325766</v>
      </c>
      <c r="BA16" s="16">
        <v>16.710758377425044</v>
      </c>
      <c r="BB16" s="16">
        <v>15.511463844797177</v>
      </c>
      <c r="BC16" s="16">
        <v>16.587301587301589</v>
      </c>
      <c r="BD16" s="16">
        <v>17.500000000000004</v>
      </c>
      <c r="BE16" s="16">
        <v>18.253968253968257</v>
      </c>
      <c r="BF16" s="16">
        <v>18.253968253968257</v>
      </c>
      <c r="BG16" s="16">
        <v>18.253968253968257</v>
      </c>
      <c r="BH16" s="16">
        <v>18.735449735449734</v>
      </c>
      <c r="BI16" s="16">
        <v>18.735449735449734</v>
      </c>
      <c r="BJ16" s="16">
        <v>18.735449735449734</v>
      </c>
      <c r="BK16" s="16">
        <v>18.595238095238098</v>
      </c>
      <c r="BL16" s="16">
        <v>18.269841269841272</v>
      </c>
      <c r="BM16" s="16">
        <v>18.269841269841272</v>
      </c>
      <c r="BN16" s="16">
        <v>18.269841269841272</v>
      </c>
      <c r="BO16" s="16">
        <v>16.589947089947092</v>
      </c>
      <c r="BP16" s="16">
        <v>16.980024705331605</v>
      </c>
      <c r="BQ16" s="16">
        <v>16.962309704500505</v>
      </c>
      <c r="BR16" s="16">
        <v>19.869335651586347</v>
      </c>
      <c r="BS16" s="16">
        <v>20.824801773774055</v>
      </c>
      <c r="BT16" s="16">
        <v>16.567554148792738</v>
      </c>
      <c r="BU16" s="16">
        <v>13.887295994693654</v>
      </c>
      <c r="BV16" s="16">
        <v>13.754880309023642</v>
      </c>
      <c r="BW16" s="16">
        <v>15.107073686709477</v>
      </c>
      <c r="BX16" s="16">
        <v>14.267660013584086</v>
      </c>
      <c r="BY16" s="16">
        <v>14.75178474576423</v>
      </c>
      <c r="BZ16" s="16">
        <v>15.35840799147498</v>
      </c>
      <c r="CA16" s="16">
        <v>15.480086156672689</v>
      </c>
      <c r="CB16" s="16">
        <v>15.19829757944302</v>
      </c>
      <c r="CC16" s="16">
        <v>14.783876337217537</v>
      </c>
      <c r="CD16" s="16">
        <v>14.579478386704929</v>
      </c>
      <c r="CE16" s="16">
        <v>13.969477816475779</v>
      </c>
      <c r="CF16" s="16">
        <v>13.492063492063494</v>
      </c>
      <c r="CG16" s="16">
        <v>13.518518518518523</v>
      </c>
      <c r="CH16" s="16">
        <v>13.809523809523812</v>
      </c>
      <c r="CI16" s="16">
        <v>13.809523809523812</v>
      </c>
      <c r="CJ16" s="16">
        <v>13.65079365079365</v>
      </c>
      <c r="CK16" s="16">
        <v>13.624338624338625</v>
      </c>
      <c r="CL16" s="16">
        <v>13.253968253968255</v>
      </c>
      <c r="CM16" s="16">
        <v>13.174603174603174</v>
      </c>
      <c r="CN16" s="16">
        <v>13.862433862433864</v>
      </c>
      <c r="CO16" s="16">
        <v>13.941798941798945</v>
      </c>
      <c r="CP16" s="16">
        <v>14.021164021164022</v>
      </c>
      <c r="CQ16" s="16">
        <v>14.550264550264551</v>
      </c>
      <c r="CR16" s="16">
        <v>14.920634920634921</v>
      </c>
      <c r="CS16" s="16">
        <v>14.497354497354497</v>
      </c>
      <c r="CT16" s="16">
        <v>14.259259259259261</v>
      </c>
      <c r="CU16" s="16">
        <v>14.656084656084657</v>
      </c>
      <c r="CV16" s="16">
        <v>14.021164021164022</v>
      </c>
      <c r="CW16" s="16">
        <v>12.433862433862435</v>
      </c>
      <c r="CX16" s="16">
        <v>12.380952380952381</v>
      </c>
      <c r="CY16" s="16">
        <v>12.24867724867725</v>
      </c>
      <c r="CZ16" s="16">
        <v>12.037037037037036</v>
      </c>
      <c r="DA16" s="16">
        <v>11.957671957671959</v>
      </c>
      <c r="DB16" s="16">
        <v>13.624338624338625</v>
      </c>
      <c r="DC16" s="16">
        <v>15.132275132275135</v>
      </c>
      <c r="DD16" s="16">
        <v>16.005291005291006</v>
      </c>
      <c r="DE16" s="16">
        <v>17.275132275132279</v>
      </c>
      <c r="DF16" s="16">
        <v>20.37037037037037</v>
      </c>
      <c r="DG16" s="16">
        <v>23.492063492063494</v>
      </c>
      <c r="DH16" s="16">
        <v>18.571428571428573</v>
      </c>
      <c r="DI16" s="16">
        <v>19.312169312169313</v>
      </c>
      <c r="DJ16" s="16">
        <v>20.079365079365083</v>
      </c>
      <c r="DK16" s="16">
        <v>18.253968253968257</v>
      </c>
      <c r="DL16" s="16">
        <v>16.257195323630267</v>
      </c>
      <c r="DM16" s="16">
        <v>17.354497354497354</v>
      </c>
      <c r="DN16" s="16">
        <v>17.063492063492063</v>
      </c>
      <c r="DO16" s="16">
        <v>17.301587301587304</v>
      </c>
      <c r="DP16" s="16">
        <v>18.730158730158731</v>
      </c>
      <c r="DQ16" s="16">
        <v>15.687830687830688</v>
      </c>
      <c r="DR16" s="16">
        <v>15.925925925925929</v>
      </c>
      <c r="DS16" s="16">
        <v>15.396825396825397</v>
      </c>
      <c r="DT16" s="16">
        <v>16.851851851851855</v>
      </c>
      <c r="DU16" s="16">
        <v>18.941798941798943</v>
      </c>
      <c r="DV16" s="16">
        <v>20.211640211640212</v>
      </c>
      <c r="DW16" s="16">
        <v>21.216931216931222</v>
      </c>
      <c r="DX16" s="16">
        <v>20.899470899470902</v>
      </c>
      <c r="DY16" s="16">
        <v>22.804232804232807</v>
      </c>
      <c r="DZ16" s="16">
        <v>25.793650793650794</v>
      </c>
      <c r="EA16" s="16">
        <v>25.925925925925931</v>
      </c>
      <c r="EB16" s="16">
        <v>28.042328042328045</v>
      </c>
      <c r="EC16" s="16">
        <v>33.188777221492863</v>
      </c>
      <c r="ED16" s="16">
        <v>32.240030310590214</v>
      </c>
      <c r="EE16" s="16">
        <v>26.402116402116409</v>
      </c>
      <c r="EF16" s="16">
        <v>25.079365079365083</v>
      </c>
      <c r="EG16" s="16">
        <v>26.269841269841269</v>
      </c>
      <c r="EH16" s="16">
        <v>27.989417989417987</v>
      </c>
      <c r="EI16" s="16">
        <v>31.349206349206352</v>
      </c>
      <c r="EJ16" s="16">
        <v>33.201058201058203</v>
      </c>
      <c r="EK16" s="16">
        <v>42.804232804232804</v>
      </c>
      <c r="EL16" s="16">
        <v>45.026455026455025</v>
      </c>
      <c r="EM16" s="16">
        <v>32.910052910052912</v>
      </c>
      <c r="EN16" s="16">
        <v>26.587301587301589</v>
      </c>
      <c r="EO16" s="16">
        <v>26.402116402116409</v>
      </c>
      <c r="EP16" s="16">
        <v>27.539682539682541</v>
      </c>
      <c r="EQ16" s="16">
        <v>27.38095238095238</v>
      </c>
      <c r="ER16" s="16">
        <v>29.259259259259267</v>
      </c>
      <c r="ES16" s="16">
        <v>30.873015873015873</v>
      </c>
      <c r="ET16" s="16">
        <v>30.899470899470902</v>
      </c>
      <c r="EU16" s="16">
        <v>32.989417989417987</v>
      </c>
      <c r="EV16" s="16">
        <v>38.015873015873012</v>
      </c>
      <c r="EW16" s="16">
        <v>41.084656084656082</v>
      </c>
      <c r="EX16" s="16">
        <v>37.910052910052912</v>
      </c>
      <c r="EY16" s="16">
        <v>40.158730158730165</v>
      </c>
      <c r="EZ16" s="16">
        <v>40.238095238095248</v>
      </c>
      <c r="FA16" s="16">
        <v>39.576719576719583</v>
      </c>
      <c r="FB16" s="16">
        <v>39.44444444444445</v>
      </c>
      <c r="FC16" s="16">
        <v>39.682539682539684</v>
      </c>
      <c r="FD16" s="16">
        <v>39.074074074074076</v>
      </c>
      <c r="FE16" s="16">
        <v>37.354497354497354</v>
      </c>
      <c r="FF16" s="16">
        <v>39.841269841269842</v>
      </c>
      <c r="FG16" s="16">
        <v>39.3915343915344</v>
      </c>
      <c r="FH16" s="16">
        <v>38.650793650793652</v>
      </c>
      <c r="FI16" s="16">
        <v>38.148148148148145</v>
      </c>
      <c r="FJ16" s="16">
        <v>37.910052910052912</v>
      </c>
      <c r="FK16" s="16">
        <v>35.000000000000007</v>
      </c>
      <c r="FL16" s="16">
        <v>29.047619047619051</v>
      </c>
      <c r="FM16" s="16">
        <v>32.169312169312171</v>
      </c>
      <c r="FN16" s="16">
        <v>31.428571428571431</v>
      </c>
      <c r="FO16" s="16">
        <v>28.62433862433863</v>
      </c>
      <c r="FP16" s="16">
        <v>23.544973544973551</v>
      </c>
      <c r="FQ16" s="16">
        <v>26.693121693121697</v>
      </c>
      <c r="FR16" s="16">
        <v>27.195767195767193</v>
      </c>
      <c r="FS16" s="16">
        <v>29.4973544973545</v>
      </c>
      <c r="FT16" s="16">
        <v>31.455026455026459</v>
      </c>
      <c r="FU16" s="16">
        <v>30.529100529100528</v>
      </c>
      <c r="FV16" s="16">
        <v>29.682539682539684</v>
      </c>
      <c r="FW16" s="16">
        <v>32.962962962962962</v>
      </c>
      <c r="FX16" s="16">
        <v>34.735449735449741</v>
      </c>
      <c r="FY16" s="16">
        <v>36.402116402116405</v>
      </c>
      <c r="FZ16" s="16">
        <v>39.761904761904759</v>
      </c>
      <c r="GA16" s="16">
        <v>40.714285714285722</v>
      </c>
      <c r="GB16" s="16">
        <v>38.412698412698411</v>
      </c>
      <c r="GC16" s="16">
        <v>39.973544973544975</v>
      </c>
      <c r="GD16" s="16">
        <v>37.619047619047628</v>
      </c>
      <c r="GE16" s="16">
        <v>37.56613756613757</v>
      </c>
      <c r="GF16" s="16">
        <v>36.560846560846564</v>
      </c>
    </row>
    <row r="17" spans="1:188" ht="15" x14ac:dyDescent="0.25">
      <c r="A17" s="18" t="s">
        <v>2</v>
      </c>
      <c r="B17" s="22" t="s">
        <v>15</v>
      </c>
      <c r="C17" s="22" t="s">
        <v>14</v>
      </c>
      <c r="D17" s="16" t="s">
        <v>160</v>
      </c>
      <c r="E17" s="16" t="s">
        <v>160</v>
      </c>
      <c r="F17" s="16" t="s">
        <v>160</v>
      </c>
      <c r="G17" s="16" t="s">
        <v>160</v>
      </c>
      <c r="H17" s="16" t="s">
        <v>160</v>
      </c>
      <c r="I17" s="16" t="s">
        <v>160</v>
      </c>
      <c r="J17" s="16" t="s">
        <v>160</v>
      </c>
      <c r="K17" s="16" t="s">
        <v>160</v>
      </c>
      <c r="L17" s="16" t="s">
        <v>160</v>
      </c>
      <c r="M17" s="16" t="s">
        <v>160</v>
      </c>
      <c r="N17" s="16" t="s">
        <v>160</v>
      </c>
      <c r="O17" s="16" t="s">
        <v>160</v>
      </c>
      <c r="P17" s="16" t="s">
        <v>160</v>
      </c>
      <c r="Q17" s="16" t="s">
        <v>160</v>
      </c>
      <c r="R17" s="16" t="s">
        <v>160</v>
      </c>
      <c r="S17" s="16" t="s">
        <v>160</v>
      </c>
      <c r="T17" s="16" t="s">
        <v>160</v>
      </c>
      <c r="U17" s="16" t="s">
        <v>160</v>
      </c>
      <c r="V17" s="16" t="s">
        <v>160</v>
      </c>
      <c r="W17" s="16" t="s">
        <v>160</v>
      </c>
      <c r="X17" s="16" t="s">
        <v>160</v>
      </c>
      <c r="Y17" s="16" t="s">
        <v>160</v>
      </c>
      <c r="Z17" s="16" t="s">
        <v>160</v>
      </c>
      <c r="AA17" s="16" t="s">
        <v>160</v>
      </c>
      <c r="AB17" s="16" t="s">
        <v>160</v>
      </c>
      <c r="AC17" s="16" t="s">
        <v>160</v>
      </c>
      <c r="AD17" s="16" t="s">
        <v>160</v>
      </c>
      <c r="AE17" s="16" t="s">
        <v>160</v>
      </c>
      <c r="AF17" s="16" t="s">
        <v>160</v>
      </c>
      <c r="AG17" s="16" t="s">
        <v>160</v>
      </c>
      <c r="AH17" s="16" t="s">
        <v>160</v>
      </c>
      <c r="AI17" s="16" t="s">
        <v>160</v>
      </c>
      <c r="AJ17" s="16" t="s">
        <v>160</v>
      </c>
      <c r="AK17" s="16" t="s">
        <v>160</v>
      </c>
      <c r="AL17" s="16" t="s">
        <v>160</v>
      </c>
      <c r="AM17" s="16" t="s">
        <v>160</v>
      </c>
      <c r="AN17" s="16" t="s">
        <v>160</v>
      </c>
      <c r="AO17" s="16" t="s">
        <v>160</v>
      </c>
      <c r="AP17" s="16" t="s">
        <v>160</v>
      </c>
      <c r="AQ17" s="16" t="s">
        <v>160</v>
      </c>
      <c r="AR17" s="16" t="s">
        <v>160</v>
      </c>
      <c r="AS17" s="16" t="s">
        <v>160</v>
      </c>
      <c r="AT17" s="16" t="s">
        <v>160</v>
      </c>
      <c r="AU17" s="16" t="s">
        <v>160</v>
      </c>
      <c r="AV17" s="16" t="s">
        <v>160</v>
      </c>
      <c r="AW17" s="16" t="s">
        <v>160</v>
      </c>
      <c r="AX17" s="16" t="s">
        <v>160</v>
      </c>
      <c r="AY17" s="16" t="s">
        <v>160</v>
      </c>
      <c r="AZ17" s="16" t="s">
        <v>160</v>
      </c>
      <c r="BA17" s="16" t="s">
        <v>160</v>
      </c>
      <c r="BB17" s="16" t="s">
        <v>160</v>
      </c>
      <c r="BC17" s="16" t="s">
        <v>160</v>
      </c>
      <c r="BD17" s="16" t="s">
        <v>160</v>
      </c>
      <c r="BE17" s="16" t="s">
        <v>160</v>
      </c>
      <c r="BF17" s="16" t="s">
        <v>160</v>
      </c>
      <c r="BG17" s="16" t="s">
        <v>160</v>
      </c>
      <c r="BH17" s="16" t="s">
        <v>160</v>
      </c>
      <c r="BI17" s="16" t="s">
        <v>160</v>
      </c>
      <c r="BJ17" s="16" t="s">
        <v>160</v>
      </c>
      <c r="BK17" s="16" t="s">
        <v>160</v>
      </c>
      <c r="BL17" s="16" t="s">
        <v>160</v>
      </c>
      <c r="BM17" s="16" t="s">
        <v>160</v>
      </c>
      <c r="BN17" s="16" t="s">
        <v>160</v>
      </c>
      <c r="BO17" s="16">
        <v>12.979913136149124</v>
      </c>
      <c r="BP17" s="16">
        <v>13.285108417158504</v>
      </c>
      <c r="BQ17" s="16">
        <v>13.271248266143687</v>
      </c>
      <c r="BR17" s="16">
        <v>15.545694596389716</v>
      </c>
      <c r="BS17" s="16">
        <v>16.293247750314162</v>
      </c>
      <c r="BT17" s="16">
        <v>12.962392981957521</v>
      </c>
      <c r="BU17" s="16">
        <v>10.865368932752281</v>
      </c>
      <c r="BV17" s="16">
        <v>10.761767390894331</v>
      </c>
      <c r="BW17" s="16">
        <v>11.819718479615625</v>
      </c>
      <c r="BX17" s="16">
        <v>11.162964331854313</v>
      </c>
      <c r="BY17" s="16">
        <v>11.541741728592818</v>
      </c>
      <c r="BZ17" s="16">
        <v>12.016361508451292</v>
      </c>
      <c r="CA17" s="16">
        <v>12.111562054075053</v>
      </c>
      <c r="CB17" s="16">
        <v>11.891091715298833</v>
      </c>
      <c r="CC17" s="16">
        <v>11.56685007084408</v>
      </c>
      <c r="CD17" s="16">
        <v>11.406929871673087</v>
      </c>
      <c r="CE17" s="16">
        <v>10.929667685624665</v>
      </c>
      <c r="CF17" s="16">
        <v>10.599059421532052</v>
      </c>
      <c r="CG17" s="16">
        <v>10.589086451554255</v>
      </c>
      <c r="CH17" s="16">
        <v>10.981948027578193</v>
      </c>
      <c r="CI17" s="16">
        <v>11.00047643681313</v>
      </c>
      <c r="CJ17" s="16">
        <v>10.9020034721841</v>
      </c>
      <c r="CK17" s="16">
        <v>11.169517690337242</v>
      </c>
      <c r="CL17" s="16">
        <v>10.780230247143004</v>
      </c>
      <c r="CM17" s="16">
        <v>10.760868792273651</v>
      </c>
      <c r="CN17" s="16">
        <v>11.078993221164339</v>
      </c>
      <c r="CO17" s="16">
        <v>10.952326201996485</v>
      </c>
      <c r="CP17" s="16">
        <v>11.136312626995034</v>
      </c>
      <c r="CQ17" s="16">
        <v>11.632734952056477</v>
      </c>
      <c r="CR17" s="16">
        <v>11.727013360795624</v>
      </c>
      <c r="CS17" s="16">
        <v>11.206771488705169</v>
      </c>
      <c r="CT17" s="16">
        <v>11.149382840482165</v>
      </c>
      <c r="CU17" s="16">
        <v>11.308026471856527</v>
      </c>
      <c r="CV17" s="16">
        <v>11.025557431864083</v>
      </c>
      <c r="CW17" s="16">
        <v>10.197542467478774</v>
      </c>
      <c r="CX17" s="16">
        <v>10.193270381709764</v>
      </c>
      <c r="CY17" s="16">
        <v>10.15814259694705</v>
      </c>
      <c r="CZ17" s="16">
        <v>10.272557718712976</v>
      </c>
      <c r="DA17" s="16">
        <v>10.081669765273169</v>
      </c>
      <c r="DB17" s="16">
        <v>11.267030352822459</v>
      </c>
      <c r="DC17" s="16">
        <v>12.617385033592177</v>
      </c>
      <c r="DD17" s="16">
        <v>13.738608547564571</v>
      </c>
      <c r="DE17" s="16">
        <v>14.696467492864381</v>
      </c>
      <c r="DF17" s="16">
        <v>17.471559187955055</v>
      </c>
      <c r="DG17" s="16">
        <v>18.803149820567302</v>
      </c>
      <c r="DH17" s="16">
        <v>15.793964660017982</v>
      </c>
      <c r="DI17" s="16">
        <v>16.573771042486154</v>
      </c>
      <c r="DJ17" s="16">
        <v>17.438984535294111</v>
      </c>
      <c r="DK17" s="16">
        <v>14.830843272991196</v>
      </c>
      <c r="DL17" s="16">
        <v>13.691747877699395</v>
      </c>
      <c r="DM17" s="16">
        <v>14.393389827671635</v>
      </c>
      <c r="DN17" s="16">
        <v>14.870803869147018</v>
      </c>
      <c r="DO17" s="16">
        <v>15.172699605253003</v>
      </c>
      <c r="DP17" s="16">
        <v>16.234016021152446</v>
      </c>
      <c r="DQ17" s="16">
        <v>14.155207230401111</v>
      </c>
      <c r="DR17" s="16">
        <v>14.42707889409904</v>
      </c>
      <c r="DS17" s="16">
        <v>14.118132005597083</v>
      </c>
      <c r="DT17" s="16">
        <v>15.069329418418819</v>
      </c>
      <c r="DU17" s="16">
        <v>16.695727196995755</v>
      </c>
      <c r="DV17" s="16">
        <v>17.991285514058028</v>
      </c>
      <c r="DW17" s="16">
        <v>19.214487362713772</v>
      </c>
      <c r="DX17" s="16">
        <v>18.683577379966479</v>
      </c>
      <c r="DY17" s="16">
        <v>20.599258492727973</v>
      </c>
      <c r="DZ17" s="16">
        <v>22.679192481909077</v>
      </c>
      <c r="EA17" s="16">
        <v>22.23279917873759</v>
      </c>
      <c r="EB17" s="16">
        <v>23.379319899087101</v>
      </c>
      <c r="EC17" s="16">
        <v>28.487007975055494</v>
      </c>
      <c r="ED17" s="16">
        <v>27.444982897166359</v>
      </c>
      <c r="EE17" s="16">
        <v>22.7895363676191</v>
      </c>
      <c r="EF17" s="16">
        <v>21.589060077145913</v>
      </c>
      <c r="EG17" s="16">
        <v>23.051665095644591</v>
      </c>
      <c r="EH17" s="16">
        <v>24.005480305420264</v>
      </c>
      <c r="EI17" s="16">
        <v>27.086169576896115</v>
      </c>
      <c r="EJ17" s="16">
        <v>29.489570109691932</v>
      </c>
      <c r="EK17" s="16">
        <v>37.939573560709782</v>
      </c>
      <c r="EL17" s="16">
        <v>39.523011575762411</v>
      </c>
      <c r="EM17" s="16">
        <v>28.998615044127963</v>
      </c>
      <c r="EN17" s="16">
        <v>24.755550264384087</v>
      </c>
      <c r="EO17" s="16">
        <v>22.668757575964609</v>
      </c>
      <c r="EP17" s="16">
        <v>23.51399486289537</v>
      </c>
      <c r="EQ17" s="16">
        <v>23.550704528591478</v>
      </c>
      <c r="ER17" s="16">
        <v>24.87767109519017</v>
      </c>
      <c r="ES17" s="16">
        <v>27.355025053909543</v>
      </c>
      <c r="ET17" s="16">
        <v>25.711965177261774</v>
      </c>
      <c r="EU17" s="16">
        <v>26.337328065519579</v>
      </c>
      <c r="EV17" s="16">
        <v>29.751394670823888</v>
      </c>
      <c r="EW17" s="16">
        <v>33.953827373874994</v>
      </c>
      <c r="EX17" s="16">
        <v>29.461024185749999</v>
      </c>
      <c r="EY17" s="16">
        <v>31.26847852598015</v>
      </c>
      <c r="EZ17" s="16">
        <v>31.569028931112594</v>
      </c>
      <c r="FA17" s="16">
        <v>31.122596497294467</v>
      </c>
      <c r="FB17" s="16">
        <v>31.478922172228209</v>
      </c>
      <c r="FC17" s="16">
        <v>30.935441103442248</v>
      </c>
      <c r="FD17" s="16">
        <v>31.025239868215507</v>
      </c>
      <c r="FE17" s="16">
        <v>28.894319975045715</v>
      </c>
      <c r="FF17" s="16">
        <v>31.242035984685604</v>
      </c>
      <c r="FG17" s="16">
        <v>30.160926917689252</v>
      </c>
      <c r="FH17" s="16">
        <v>29.441490131438485</v>
      </c>
      <c r="FI17" s="16">
        <v>28.624388548278322</v>
      </c>
      <c r="FJ17" s="16">
        <v>27.905719124798406</v>
      </c>
      <c r="FK17" s="16">
        <v>25.556307575234214</v>
      </c>
      <c r="FL17" s="16">
        <v>21.712657239555124</v>
      </c>
      <c r="FM17" s="16">
        <v>22.411704136337939</v>
      </c>
      <c r="FN17" s="16">
        <v>22.119042171944201</v>
      </c>
      <c r="FO17" s="16">
        <v>19.884766331462533</v>
      </c>
      <c r="FP17" s="16">
        <v>15.600768505506274</v>
      </c>
      <c r="FQ17" s="16">
        <v>14.663601670286361</v>
      </c>
      <c r="FR17" s="16">
        <v>17.380968349843162</v>
      </c>
      <c r="FS17" s="16">
        <v>18.485291192264157</v>
      </c>
      <c r="FT17" s="16">
        <v>20.204453107530231</v>
      </c>
      <c r="FU17" s="16">
        <v>19.701739912956644</v>
      </c>
      <c r="FV17" s="16">
        <v>19.726842423855256</v>
      </c>
      <c r="FW17" s="16">
        <v>23.727819038249478</v>
      </c>
      <c r="FX17" s="16">
        <v>25.861321376795104</v>
      </c>
      <c r="FY17" s="16">
        <v>27.904399561781918</v>
      </c>
      <c r="FZ17" s="16">
        <v>29.840112522018106</v>
      </c>
      <c r="GA17" s="16">
        <v>28.53589038751791</v>
      </c>
      <c r="GB17" s="16">
        <v>25.798989793380546</v>
      </c>
      <c r="GC17" s="16">
        <v>27.605425920272843</v>
      </c>
      <c r="GD17" s="16">
        <v>27.624034957747767</v>
      </c>
      <c r="GE17" s="16">
        <v>27.099306870874752</v>
      </c>
      <c r="GF17" s="16">
        <v>24.893104413395417</v>
      </c>
    </row>
    <row r="18" spans="1:188" ht="15" x14ac:dyDescent="0.25">
      <c r="A18" s="10"/>
      <c r="B18" s="10"/>
      <c r="C18" s="10"/>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row>
    <row r="19" spans="1:188" ht="18" customHeight="1" x14ac:dyDescent="0.25">
      <c r="A19" s="23" t="s">
        <v>108</v>
      </c>
      <c r="B19" s="11" t="s">
        <v>15</v>
      </c>
      <c r="C19" s="11" t="s">
        <v>14</v>
      </c>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v>8.0411667051316549</v>
      </c>
      <c r="BP19" s="12">
        <v>7.8574009551337785</v>
      </c>
      <c r="BQ19" s="12">
        <v>8.0123578636192772</v>
      </c>
      <c r="BR19" s="12">
        <v>8.905602337795262</v>
      </c>
      <c r="BS19" s="12">
        <v>10.572682607879379</v>
      </c>
      <c r="BT19" s="12">
        <v>10.096019629184855</v>
      </c>
      <c r="BU19" s="12">
        <v>9.7327420097767465</v>
      </c>
      <c r="BV19" s="12">
        <v>9.2391893811988997</v>
      </c>
      <c r="BW19" s="12">
        <v>9.1779353538453616</v>
      </c>
      <c r="BX19" s="12">
        <v>9.0711543341047207</v>
      </c>
      <c r="BY19" s="12">
        <v>9.0308995015742948</v>
      </c>
      <c r="BZ19" s="12">
        <v>8.9241189876221174</v>
      </c>
      <c r="CA19" s="12">
        <v>8.9525462294161979</v>
      </c>
      <c r="CB19" s="12">
        <v>7.634493681404904</v>
      </c>
      <c r="CC19" s="12">
        <v>8.1562849426468951</v>
      </c>
      <c r="CD19" s="12">
        <v>7.6571193731235034</v>
      </c>
      <c r="CE19" s="12">
        <v>7.865191984483463</v>
      </c>
      <c r="CF19" s="12">
        <v>6.8507190702288128</v>
      </c>
      <c r="CG19" s="12">
        <v>7.9999995108481006</v>
      </c>
      <c r="CH19" s="12">
        <v>7.7952866664136149</v>
      </c>
      <c r="CI19" s="12">
        <v>7.94746871574017</v>
      </c>
      <c r="CJ19" s="12">
        <v>8.3475723272868461</v>
      </c>
      <c r="CK19" s="12">
        <v>7.8678551862852615</v>
      </c>
      <c r="CL19" s="12">
        <v>8.3450919767048042</v>
      </c>
      <c r="CM19" s="12">
        <v>7.7268527540149154</v>
      </c>
      <c r="CN19" s="12">
        <v>7.4148572530062369</v>
      </c>
      <c r="CO19" s="12">
        <v>7.5023074756671386</v>
      </c>
      <c r="CP19" s="12">
        <v>7.7247058780387015</v>
      </c>
      <c r="CQ19" s="12">
        <v>7.9200735983705624</v>
      </c>
      <c r="CR19" s="12">
        <v>8.3370865914013876</v>
      </c>
      <c r="CS19" s="12">
        <v>7.5499042723586243</v>
      </c>
      <c r="CT19" s="12">
        <v>7.7055871038730492</v>
      </c>
      <c r="CU19" s="12">
        <v>7.7203480848228594</v>
      </c>
      <c r="CV19" s="12">
        <v>6.9609316019035763</v>
      </c>
      <c r="CW19" s="12">
        <v>7.5744078535936152</v>
      </c>
      <c r="CX19" s="12">
        <v>7.4314578331277179</v>
      </c>
      <c r="CY19" s="12">
        <v>7.7221305670782678</v>
      </c>
      <c r="CZ19" s="12">
        <v>7.5099092748944232</v>
      </c>
      <c r="DA19" s="12">
        <v>8.1177269636020117</v>
      </c>
      <c r="DB19" s="12">
        <v>8.2283769863572935</v>
      </c>
      <c r="DC19" s="12">
        <v>9.7851943518222697</v>
      </c>
      <c r="DD19" s="12">
        <v>9.7742102477155441</v>
      </c>
      <c r="DE19" s="12">
        <v>10.934598821699563</v>
      </c>
      <c r="DF19" s="12">
        <v>12.166731010332187</v>
      </c>
      <c r="DG19" s="12">
        <v>14.297739086107681</v>
      </c>
      <c r="DH19" s="12">
        <v>14.150677059107615</v>
      </c>
      <c r="DI19" s="12">
        <v>11.589249075529477</v>
      </c>
      <c r="DJ19" s="12">
        <v>10.431328235573966</v>
      </c>
      <c r="DK19" s="12">
        <v>8.833060069784354</v>
      </c>
      <c r="DL19" s="12">
        <v>9.198459691131557</v>
      </c>
      <c r="DM19" s="12">
        <v>9.8075738606694856</v>
      </c>
      <c r="DN19" s="12">
        <v>10.437152280692827</v>
      </c>
      <c r="DO19" s="12">
        <v>11.106120635863356</v>
      </c>
      <c r="DP19" s="12">
        <v>11.62923046633791</v>
      </c>
      <c r="DQ19" s="12">
        <v>10.27463308749334</v>
      </c>
      <c r="DR19" s="12">
        <v>9.6690440081471518</v>
      </c>
      <c r="DS19" s="12">
        <v>8.9545959934290522</v>
      </c>
      <c r="DT19" s="12">
        <v>9.2230149550367688</v>
      </c>
      <c r="DU19" s="12">
        <v>10.132327247129323</v>
      </c>
      <c r="DV19" s="12">
        <v>9.783674574631128</v>
      </c>
      <c r="DW19" s="12">
        <v>10.651469786600227</v>
      </c>
      <c r="DX19" s="12">
        <v>11.173165146095773</v>
      </c>
      <c r="DY19" s="12">
        <v>12.173037032592678</v>
      </c>
      <c r="DZ19" s="12">
        <v>14.429271785934674</v>
      </c>
      <c r="EA19" s="12">
        <v>15.677190967124311</v>
      </c>
      <c r="EB19" s="12">
        <v>15.432539768734298</v>
      </c>
      <c r="EC19" s="12">
        <v>15.358362767113031</v>
      </c>
      <c r="ED19" s="12">
        <v>15.626456384345767</v>
      </c>
      <c r="EE19" s="12">
        <v>12.817558956479267</v>
      </c>
      <c r="EF19" s="12">
        <v>12.29308044640894</v>
      </c>
      <c r="EG19" s="12">
        <v>13.606700263867531</v>
      </c>
      <c r="EH19" s="12">
        <v>14.739626519801902</v>
      </c>
      <c r="EI19" s="12">
        <v>17.116146065606365</v>
      </c>
      <c r="EJ19" s="12">
        <v>16.827088828530417</v>
      </c>
      <c r="EK19" s="12">
        <v>20.602668672769202</v>
      </c>
      <c r="EL19" s="12">
        <v>25.225936120416922</v>
      </c>
      <c r="EM19" s="12">
        <v>17.005054065195594</v>
      </c>
      <c r="EN19" s="12">
        <v>13.795602014785375</v>
      </c>
      <c r="EO19" s="12">
        <v>15.226320580226904</v>
      </c>
      <c r="EP19" s="12">
        <v>17.392731684273407</v>
      </c>
      <c r="EQ19" s="12">
        <v>19.749039599414189</v>
      </c>
      <c r="ER19" s="12">
        <v>19.852130164505787</v>
      </c>
      <c r="ES19" s="12">
        <v>21.870437922373579</v>
      </c>
      <c r="ET19" s="12">
        <v>17.677897413715776</v>
      </c>
      <c r="EU19" s="12">
        <v>17.955143379168796</v>
      </c>
      <c r="EV19" s="12">
        <v>20.506080881789803</v>
      </c>
      <c r="EW19" s="12">
        <v>20.829079618331686</v>
      </c>
      <c r="EX19" s="12">
        <v>21.070175787152795</v>
      </c>
      <c r="EY19" s="12">
        <v>21.154466260594788</v>
      </c>
      <c r="EZ19" s="12">
        <v>21.261016017335006</v>
      </c>
      <c r="FA19" s="12">
        <v>20.880225834410918</v>
      </c>
      <c r="FB19" s="12">
        <v>20.639214916021182</v>
      </c>
      <c r="FC19" s="12">
        <v>20.370021709452754</v>
      </c>
      <c r="FD19" s="12">
        <v>19.658490824182053</v>
      </c>
      <c r="FE19" s="12">
        <v>19.770797619555719</v>
      </c>
      <c r="FF19" s="12">
        <v>19.837615079609989</v>
      </c>
      <c r="FG19" s="12">
        <v>19.571671553515884</v>
      </c>
      <c r="FH19" s="12">
        <v>19.874837442327713</v>
      </c>
      <c r="FI19" s="12">
        <v>18.850652433814346</v>
      </c>
      <c r="FJ19" s="12">
        <v>19.234580894426866</v>
      </c>
      <c r="FK19" s="12">
        <v>17.929256337640773</v>
      </c>
      <c r="FL19" s="12">
        <v>14.4839818293263</v>
      </c>
      <c r="FM19" s="12">
        <v>13.49170826972663</v>
      </c>
      <c r="FN19" s="12">
        <v>13.551171771637485</v>
      </c>
      <c r="FO19" s="12">
        <v>11.508709202329056</v>
      </c>
      <c r="FP19" s="12">
        <v>8.5723452875071295</v>
      </c>
      <c r="FQ19" s="12">
        <v>9.4774630233669903</v>
      </c>
      <c r="FR19" s="12">
        <v>11.358503861052988</v>
      </c>
      <c r="FS19" s="12">
        <v>12.590032645703602</v>
      </c>
      <c r="FT19" s="12">
        <v>13.684069670488089</v>
      </c>
      <c r="FU19" s="12">
        <v>13.343667485097679</v>
      </c>
      <c r="FV19" s="12">
        <v>13.586117311577601</v>
      </c>
      <c r="FW19" s="12">
        <v>15.179272567676341</v>
      </c>
      <c r="FX19" s="15">
        <v>15.334633007755352</v>
      </c>
      <c r="FY19" s="15">
        <v>16.817228403451697</v>
      </c>
      <c r="FZ19" s="15">
        <v>19.277620237978194</v>
      </c>
      <c r="GA19" s="15">
        <v>18.181991128318323</v>
      </c>
      <c r="GB19" s="15">
        <v>16.370554971240459</v>
      </c>
      <c r="GC19" s="15">
        <v>17.31477568336458</v>
      </c>
      <c r="GD19" s="15">
        <v>18.283752819997982</v>
      </c>
      <c r="GE19" s="15">
        <v>14.217097253530453</v>
      </c>
      <c r="GF19" s="15">
        <v>15.030442913727342</v>
      </c>
    </row>
    <row r="20" spans="1:188" ht="15" x14ac:dyDescent="0.25">
      <c r="A20" s="20" t="s">
        <v>5</v>
      </c>
      <c r="B20" s="21" t="s">
        <v>15</v>
      </c>
      <c r="C20" s="21" t="s">
        <v>14</v>
      </c>
      <c r="D20" s="16"/>
      <c r="E20" s="16"/>
      <c r="F20" s="16"/>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c r="BN20" s="16"/>
      <c r="BO20" s="16">
        <v>8.4657748955090248</v>
      </c>
      <c r="BP20" s="16">
        <v>8.0626132533524384</v>
      </c>
      <c r="BQ20" s="16">
        <v>8.2155671038490858</v>
      </c>
      <c r="BR20" s="16">
        <v>9.1791736618100508</v>
      </c>
      <c r="BS20" s="16">
        <v>11.147409615910247</v>
      </c>
      <c r="BT20" s="16">
        <v>10.422967317850656</v>
      </c>
      <c r="BU20" s="16">
        <v>10.161474162942051</v>
      </c>
      <c r="BV20" s="16">
        <v>9.4275500932302734</v>
      </c>
      <c r="BW20" s="16">
        <v>9.6158653706017869</v>
      </c>
      <c r="BX20" s="16">
        <v>9.5363819425442866</v>
      </c>
      <c r="BY20" s="16">
        <v>9.2717514103944776</v>
      </c>
      <c r="BZ20" s="16">
        <v>9.2839032093862404</v>
      </c>
      <c r="CA20" s="16">
        <v>9.4052342094951946</v>
      </c>
      <c r="CB20" s="16">
        <v>8.938096908024125</v>
      </c>
      <c r="CC20" s="16">
        <v>8.5963405668309232</v>
      </c>
      <c r="CD20" s="16">
        <v>8.6779436968116208</v>
      </c>
      <c r="CE20" s="16">
        <v>8.5847253218253901</v>
      </c>
      <c r="CF20" s="16">
        <v>8.3103958767114925</v>
      </c>
      <c r="CG20" s="16">
        <v>8.3017820255460837</v>
      </c>
      <c r="CH20" s="16">
        <v>8.2955299921042176</v>
      </c>
      <c r="CI20" s="16">
        <v>8.299872864470565</v>
      </c>
      <c r="CJ20" s="16">
        <v>8.2188020301748992</v>
      </c>
      <c r="CK20" s="16">
        <v>8.2863123159029559</v>
      </c>
      <c r="CL20" s="16">
        <v>8.0638621104127495</v>
      </c>
      <c r="CM20" s="16">
        <v>8.1561474544497994</v>
      </c>
      <c r="CN20" s="16">
        <v>8.304056278249826</v>
      </c>
      <c r="CO20" s="16">
        <v>8.3793033912565793</v>
      </c>
      <c r="CP20" s="16">
        <v>8.3546627245372012</v>
      </c>
      <c r="CQ20" s="16">
        <v>8.4623528168181057</v>
      </c>
      <c r="CR20" s="16">
        <v>8.5541897963151108</v>
      </c>
      <c r="CS20" s="16">
        <v>8.6486236943282151</v>
      </c>
      <c r="CT20" s="16">
        <v>8.5698014840456693</v>
      </c>
      <c r="CU20" s="16">
        <v>8.5853382549079456</v>
      </c>
      <c r="CV20" s="16">
        <v>8.2031900588427451</v>
      </c>
      <c r="CW20" s="16">
        <v>8.3231343242495193</v>
      </c>
      <c r="CX20" s="16">
        <v>8.3668906229965483</v>
      </c>
      <c r="CY20" s="16">
        <v>8.3502520604436548</v>
      </c>
      <c r="CZ20" s="16">
        <v>8.2702077594981045</v>
      </c>
      <c r="DA20" s="16">
        <v>8.4680196309927975</v>
      </c>
      <c r="DB20" s="16">
        <v>9.2333511428165309</v>
      </c>
      <c r="DC20" s="16">
        <v>10.54269155628319</v>
      </c>
      <c r="DD20" s="16">
        <v>11.938896722370911</v>
      </c>
      <c r="DE20" s="16">
        <v>11.932552354019412</v>
      </c>
      <c r="DF20" s="16">
        <v>13.469967762553424</v>
      </c>
      <c r="DG20" s="16">
        <v>14.214583816680447</v>
      </c>
      <c r="DH20" s="16">
        <v>12.752174726395678</v>
      </c>
      <c r="DI20" s="16">
        <v>13.590069022480405</v>
      </c>
      <c r="DJ20" s="16">
        <v>12.992640948903981</v>
      </c>
      <c r="DK20" s="16">
        <v>12.375466913167308</v>
      </c>
      <c r="DL20" s="16">
        <v>11.030368047372891</v>
      </c>
      <c r="DM20" s="16">
        <v>12.610079407482308</v>
      </c>
      <c r="DN20" s="16">
        <v>13.170641912201479</v>
      </c>
      <c r="DO20" s="16">
        <v>13.257766805892651</v>
      </c>
      <c r="DP20" s="16">
        <v>13.56200268949115</v>
      </c>
      <c r="DQ20" s="16">
        <v>12.582076957807883</v>
      </c>
      <c r="DR20" s="16">
        <v>11.484005764190833</v>
      </c>
      <c r="DS20" s="16">
        <v>10.746379772060507</v>
      </c>
      <c r="DT20" s="16">
        <v>10.648979029928547</v>
      </c>
      <c r="DU20" s="16">
        <v>11.917472985889892</v>
      </c>
      <c r="DV20" s="16">
        <v>10.725931680868291</v>
      </c>
      <c r="DW20" s="16">
        <v>11.332684126302356</v>
      </c>
      <c r="DX20" s="16">
        <v>10.845227746678008</v>
      </c>
      <c r="DY20" s="16">
        <v>12.686551448106661</v>
      </c>
      <c r="DZ20" s="16">
        <v>14.169523819720114</v>
      </c>
      <c r="EA20" s="16">
        <v>14.47007683736515</v>
      </c>
      <c r="EB20" s="16">
        <v>15.730615746853662</v>
      </c>
      <c r="EC20" s="16">
        <v>17.271015661629004</v>
      </c>
      <c r="ED20" s="16">
        <v>18.087978656297192</v>
      </c>
      <c r="EE20" s="16">
        <v>14.858199861810276</v>
      </c>
      <c r="EF20" s="16">
        <v>14.133877409712568</v>
      </c>
      <c r="EG20" s="16">
        <v>15.461049790968886</v>
      </c>
      <c r="EH20" s="16">
        <v>16.43547531146076</v>
      </c>
      <c r="EI20" s="16">
        <v>18.582655867458172</v>
      </c>
      <c r="EJ20" s="16">
        <v>19.166607252820665</v>
      </c>
      <c r="EK20" s="16">
        <v>23.858601656437045</v>
      </c>
      <c r="EL20" s="16">
        <v>28.560733141729497</v>
      </c>
      <c r="EM20" s="16">
        <v>20.87405290783305</v>
      </c>
      <c r="EN20" s="16">
        <v>16.244985442597375</v>
      </c>
      <c r="EO20" s="16">
        <v>15.616936948625353</v>
      </c>
      <c r="EP20" s="16">
        <v>18.345608048555281</v>
      </c>
      <c r="EQ20" s="16">
        <v>17.973710477887781</v>
      </c>
      <c r="ER20" s="16">
        <v>19.149967359798445</v>
      </c>
      <c r="ES20" s="16">
        <v>19.865619763541403</v>
      </c>
      <c r="ET20" s="16">
        <v>19.330908301980386</v>
      </c>
      <c r="EU20" s="16">
        <v>19.823042182963317</v>
      </c>
      <c r="EV20" s="16">
        <v>22.659498811483125</v>
      </c>
      <c r="EW20" s="16">
        <v>24.470002356937357</v>
      </c>
      <c r="EX20" s="16">
        <v>23.454057517860726</v>
      </c>
      <c r="EY20" s="16">
        <v>25.058151262403644</v>
      </c>
      <c r="EZ20" s="16">
        <v>24.990051045121131</v>
      </c>
      <c r="FA20" s="16">
        <v>23.685411429888084</v>
      </c>
      <c r="FB20" s="16">
        <v>22.979711156585321</v>
      </c>
      <c r="FC20" s="16">
        <v>22.756783582613664</v>
      </c>
      <c r="FD20" s="16">
        <v>23.25527237945046</v>
      </c>
      <c r="FE20" s="16">
        <v>22.725481385754797</v>
      </c>
      <c r="FF20" s="16">
        <v>22.450385591152113</v>
      </c>
      <c r="FG20" s="16">
        <v>22.27175794024949</v>
      </c>
      <c r="FH20" s="16">
        <v>22.128182758970834</v>
      </c>
      <c r="FI20" s="16">
        <v>20.802237915227167</v>
      </c>
      <c r="FJ20" s="16">
        <v>21.136729302078276</v>
      </c>
      <c r="FK20" s="16">
        <v>19.650362244279112</v>
      </c>
      <c r="FL20" s="16">
        <v>17.336964730496611</v>
      </c>
      <c r="FM20" s="16">
        <v>16.150026124531355</v>
      </c>
      <c r="FN20" s="16">
        <v>15.079646906203321</v>
      </c>
      <c r="FO20" s="16">
        <v>12.908137328868827</v>
      </c>
      <c r="FP20" s="16">
        <v>10.22606039421777</v>
      </c>
      <c r="FQ20" s="16">
        <v>12.454833974828857</v>
      </c>
      <c r="FR20" s="16">
        <v>13.726105301829337</v>
      </c>
      <c r="FS20" s="16">
        <v>15.146882054739887</v>
      </c>
      <c r="FT20" s="16">
        <v>16.500873881675606</v>
      </c>
      <c r="FU20" s="16">
        <v>15.91951518085018</v>
      </c>
      <c r="FV20" s="16">
        <v>16.209755674083826</v>
      </c>
      <c r="FW20" s="16">
        <v>18.121577893183005</v>
      </c>
      <c r="FX20" s="16">
        <v>18.987569877850571</v>
      </c>
      <c r="FY20" s="16">
        <v>21.416205293253629</v>
      </c>
      <c r="FZ20" s="16">
        <v>22.561101624137454</v>
      </c>
      <c r="GA20" s="16">
        <v>21.619214267489614</v>
      </c>
      <c r="GB20" s="16">
        <v>19.103623672045149</v>
      </c>
      <c r="GC20" s="16">
        <v>20.942631319220258</v>
      </c>
      <c r="GD20" s="16">
        <v>19.794603599361849</v>
      </c>
      <c r="GE20" s="16">
        <v>17.455295424750876</v>
      </c>
      <c r="GF20" s="16">
        <v>16.531173147052158</v>
      </c>
    </row>
    <row r="21" spans="1:188" ht="15" x14ac:dyDescent="0.25">
      <c r="A21" s="20" t="s">
        <v>6</v>
      </c>
      <c r="B21" s="4" t="s">
        <v>15</v>
      </c>
      <c r="C21" s="4" t="s">
        <v>14</v>
      </c>
      <c r="D21" s="16"/>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c r="BN21" s="16"/>
      <c r="BO21" s="16">
        <v>7.7964010042347454</v>
      </c>
      <c r="BP21" s="16">
        <v>7.766908594460034</v>
      </c>
      <c r="BQ21" s="16">
        <v>7.9068133691522471</v>
      </c>
      <c r="BR21" s="16">
        <v>8.7907023081377176</v>
      </c>
      <c r="BS21" s="16">
        <v>10.423211202355201</v>
      </c>
      <c r="BT21" s="16">
        <v>9.9520097331142523</v>
      </c>
      <c r="BU21" s="16">
        <v>9.4814080562873304</v>
      </c>
      <c r="BV21" s="16">
        <v>9.1341995702193355</v>
      </c>
      <c r="BW21" s="16">
        <v>8.9845617820715429</v>
      </c>
      <c r="BX21" s="16">
        <v>8.8482040481131587</v>
      </c>
      <c r="BY21" s="16">
        <v>8.9212709051362769</v>
      </c>
      <c r="BZ21" s="16">
        <v>8.7830110445533052</v>
      </c>
      <c r="CA21" s="16">
        <v>8.6317369227866063</v>
      </c>
      <c r="CB21" s="16">
        <v>6.7334276527308496</v>
      </c>
      <c r="CC21" s="16">
        <v>7.9375802412678942</v>
      </c>
      <c r="CD21" s="16">
        <v>6.897350098042117</v>
      </c>
      <c r="CE21" s="16">
        <v>7.562588527590731</v>
      </c>
      <c r="CF21" s="16">
        <v>6.287645966265262</v>
      </c>
      <c r="CG21" s="16">
        <v>7.8800309614552768</v>
      </c>
      <c r="CH21" s="16">
        <v>7.4771600437955374</v>
      </c>
      <c r="CI21" s="16">
        <v>7.7291479244019445</v>
      </c>
      <c r="CJ21" s="16">
        <v>8.4389745390169324</v>
      </c>
      <c r="CK21" s="16">
        <v>7.6003571790780553</v>
      </c>
      <c r="CL21" s="16">
        <v>8.5256432513472209</v>
      </c>
      <c r="CM21" s="16">
        <v>7.5207412146283756</v>
      </c>
      <c r="CN21" s="16">
        <v>6.9429615192099785</v>
      </c>
      <c r="CO21" s="16">
        <v>6.9672406640680222</v>
      </c>
      <c r="CP21" s="16">
        <v>7.3024025442883991</v>
      </c>
      <c r="CQ21" s="16">
        <v>7.6300354871462011</v>
      </c>
      <c r="CR21" s="16">
        <v>8.2152609434977837</v>
      </c>
      <c r="CS21" s="16">
        <v>6.8937626665205638</v>
      </c>
      <c r="CT21" s="16">
        <v>7.171003900327535</v>
      </c>
      <c r="CU21" s="16">
        <v>7.1727240591896599</v>
      </c>
      <c r="CV21" s="16">
        <v>6.3534854507441869</v>
      </c>
      <c r="CW21" s="16">
        <v>7.2328858117947732</v>
      </c>
      <c r="CX21" s="16">
        <v>6.858326176293601</v>
      </c>
      <c r="CY21" s="16">
        <v>7.3188831991320003</v>
      </c>
      <c r="CZ21" s="16">
        <v>7.0925483417136164</v>
      </c>
      <c r="DA21" s="16">
        <v>7.9204108558686945</v>
      </c>
      <c r="DB21" s="16">
        <v>7.5174162574922523</v>
      </c>
      <c r="DC21" s="16">
        <v>9.4061264930036188</v>
      </c>
      <c r="DD21" s="16">
        <v>8.8787036747707493</v>
      </c>
      <c r="DE21" s="16">
        <v>10.428304408027275</v>
      </c>
      <c r="DF21" s="16">
        <v>11.330177943184156</v>
      </c>
      <c r="DG21" s="16">
        <v>14.336845865113757</v>
      </c>
      <c r="DH21" s="16">
        <v>14.7531739188733</v>
      </c>
      <c r="DI21" s="16">
        <v>10.669734225600127</v>
      </c>
      <c r="DJ21" s="16">
        <v>9.0963382006608491</v>
      </c>
      <c r="DK21" s="16">
        <v>7.2447116325877126</v>
      </c>
      <c r="DL21" s="16">
        <v>8.5323926626533151</v>
      </c>
      <c r="DM21" s="16">
        <v>8.9377971884858258</v>
      </c>
      <c r="DN21" s="16">
        <v>9.2808786603347571</v>
      </c>
      <c r="DO21" s="16">
        <v>10.251456267832312</v>
      </c>
      <c r="DP21" s="16">
        <v>10.96832677618513</v>
      </c>
      <c r="DQ21" s="16">
        <v>9.3086446501179747</v>
      </c>
      <c r="DR21" s="16">
        <v>8.8541521571497999</v>
      </c>
      <c r="DS21" s="16">
        <v>8.2287079047232368</v>
      </c>
      <c r="DT21" s="16">
        <v>8.6231673222346874</v>
      </c>
      <c r="DU21" s="16">
        <v>9.314508287653279</v>
      </c>
      <c r="DV21" s="16">
        <v>9.3983237682305898</v>
      </c>
      <c r="DW21" s="16">
        <v>10.410085458773414</v>
      </c>
      <c r="DX21" s="16">
        <v>11.306438749523798</v>
      </c>
      <c r="DY21" s="16">
        <v>12.015884876099081</v>
      </c>
      <c r="DZ21" s="16">
        <v>14.545977381852445</v>
      </c>
      <c r="EA21" s="16">
        <v>16.237868790088843</v>
      </c>
      <c r="EB21" s="16">
        <v>15.279295551489488</v>
      </c>
      <c r="EC21" s="16">
        <v>14.277959615973682</v>
      </c>
      <c r="ED21" s="16">
        <v>13.838321045141184</v>
      </c>
      <c r="EE21" s="16">
        <v>11.580675549215414</v>
      </c>
      <c r="EF21" s="16">
        <v>11.237123357360229</v>
      </c>
      <c r="EG21" s="16">
        <v>12.471522743387913</v>
      </c>
      <c r="EH21" s="16">
        <v>13.557301078254943</v>
      </c>
      <c r="EI21" s="16">
        <v>15.958502652305901</v>
      </c>
      <c r="EJ21" s="16">
        <v>15.746339051271011</v>
      </c>
      <c r="EK21" s="16">
        <v>19.418841914810216</v>
      </c>
      <c r="EL21" s="16">
        <v>24.138942574052304</v>
      </c>
      <c r="EM21" s="16">
        <v>15.566838371052485</v>
      </c>
      <c r="EN21" s="16">
        <v>13.054333150358248</v>
      </c>
      <c r="EO21" s="16">
        <v>15.034696659460295</v>
      </c>
      <c r="EP21" s="16">
        <v>16.889040362578189</v>
      </c>
      <c r="EQ21" s="16">
        <v>20.74050475043629</v>
      </c>
      <c r="ER21" s="16">
        <v>20.251467641788885</v>
      </c>
      <c r="ES21" s="16">
        <v>22.742104912198233</v>
      </c>
      <c r="ET21" s="16">
        <v>16.803470294878686</v>
      </c>
      <c r="EU21" s="16">
        <v>17.300910277253603</v>
      </c>
      <c r="EV21" s="16">
        <v>19.717593759411603</v>
      </c>
      <c r="EW21" s="16">
        <v>19.02234812706843</v>
      </c>
      <c r="EX21" s="16">
        <v>19.786637906721239</v>
      </c>
      <c r="EY21" s="16">
        <v>19.252778142824376</v>
      </c>
      <c r="EZ21" s="16">
        <v>20.095794432950868</v>
      </c>
      <c r="FA21" s="16">
        <v>19.42653909593627</v>
      </c>
      <c r="FB21" s="16">
        <v>19.178003699088048</v>
      </c>
      <c r="FC21" s="16">
        <v>19.384194484956829</v>
      </c>
      <c r="FD21" s="16">
        <v>18.601915993322635</v>
      </c>
      <c r="FE21" s="16">
        <v>18.980529254888076</v>
      </c>
      <c r="FF21" s="16">
        <v>18.76231415372234</v>
      </c>
      <c r="FG21" s="16">
        <v>18.557514845062794</v>
      </c>
      <c r="FH21" s="16">
        <v>19.136166190647476</v>
      </c>
      <c r="FI21" s="16">
        <v>17.900030856518715</v>
      </c>
      <c r="FJ21" s="16">
        <v>18.304261011026803</v>
      </c>
      <c r="FK21" s="16">
        <v>17.513385887678815</v>
      </c>
      <c r="FL21" s="16">
        <v>13.341338998120147</v>
      </c>
      <c r="FM21" s="16">
        <v>12.692612010662286</v>
      </c>
      <c r="FN21" s="16">
        <v>12.753736984773662</v>
      </c>
      <c r="FO21" s="16">
        <v>11.153785474950519</v>
      </c>
      <c r="FP21" s="16">
        <v>8.0355514312517169</v>
      </c>
      <c r="FQ21" s="16">
        <v>8.4966253946749433</v>
      </c>
      <c r="FR21" s="16">
        <v>10.350802952443155</v>
      </c>
      <c r="FS21" s="16">
        <v>11.763258231198774</v>
      </c>
      <c r="FT21" s="16">
        <v>12.929885706099057</v>
      </c>
      <c r="FU21" s="16">
        <v>12.4651218538769</v>
      </c>
      <c r="FV21" s="16">
        <v>12.50190285015152</v>
      </c>
      <c r="FW21" s="16">
        <v>14.427333672646331</v>
      </c>
      <c r="FX21" s="16">
        <v>14.308158991274421</v>
      </c>
      <c r="FY21" s="16">
        <v>15.502609609271055</v>
      </c>
      <c r="FZ21" s="16">
        <v>18.659141416130673</v>
      </c>
      <c r="GA21" s="16">
        <v>17.400093028495171</v>
      </c>
      <c r="GB21" s="16">
        <v>15.809083381127561</v>
      </c>
      <c r="GC21" s="16">
        <v>16.41450493369652</v>
      </c>
      <c r="GD21" s="16">
        <v>17.824294976287089</v>
      </c>
      <c r="GE21" s="16">
        <v>13.40524947226648</v>
      </c>
      <c r="GF21" s="16">
        <v>14.469709614946789</v>
      </c>
    </row>
    <row r="22" spans="1:188" ht="15" x14ac:dyDescent="0.25">
      <c r="A22" s="4"/>
      <c r="B22" s="4"/>
      <c r="C22" s="4"/>
      <c r="D22" s="7"/>
      <c r="E22" s="7"/>
      <c r="F22" s="7"/>
      <c r="G22" s="7"/>
      <c r="H22" s="7"/>
      <c r="I22" s="7"/>
      <c r="J22" s="7"/>
      <c r="K22" s="7"/>
      <c r="L22" s="7"/>
      <c r="M22" s="7"/>
      <c r="N22" s="7"/>
      <c r="O22" s="7"/>
      <c r="P22" s="7"/>
      <c r="Q22" s="7"/>
      <c r="R22" s="7"/>
      <c r="S22" s="7"/>
      <c r="T22" s="7"/>
      <c r="U22" s="7"/>
      <c r="V22" s="7"/>
      <c r="W22" s="7"/>
      <c r="X22" s="7"/>
      <c r="Y22" s="7"/>
      <c r="Z22" s="7"/>
    </row>
    <row r="23" spans="1:188" ht="18" customHeight="1" x14ac:dyDescent="0.25">
      <c r="A23" s="53" t="s">
        <v>121</v>
      </c>
      <c r="B23" s="19"/>
      <c r="C23" s="19"/>
      <c r="D23" s="7"/>
      <c r="E23" s="7"/>
      <c r="F23" s="7"/>
      <c r="G23" s="7"/>
      <c r="H23" s="7"/>
      <c r="I23" s="7"/>
      <c r="J23" s="7"/>
      <c r="K23" s="7"/>
      <c r="L23" s="7"/>
      <c r="M23" s="7"/>
      <c r="N23" s="7"/>
      <c r="O23" s="7"/>
      <c r="P23" s="7"/>
      <c r="Q23" s="7"/>
      <c r="R23" s="7"/>
      <c r="S23" s="7"/>
      <c r="T23" s="7"/>
      <c r="U23" s="7"/>
      <c r="V23" s="7"/>
      <c r="W23" s="7"/>
      <c r="X23" s="7"/>
      <c r="Y23" s="7"/>
      <c r="Z23" s="7"/>
    </row>
    <row r="24" spans="1:188" ht="15" x14ac:dyDescent="0.25">
      <c r="A24" s="20" t="s">
        <v>1</v>
      </c>
      <c r="B24" s="21" t="s">
        <v>15</v>
      </c>
      <c r="C24" s="21" t="s">
        <v>13</v>
      </c>
      <c r="D24" s="16" t="s">
        <v>160</v>
      </c>
      <c r="E24" s="16" t="s">
        <v>160</v>
      </c>
      <c r="F24" s="16" t="s">
        <v>160</v>
      </c>
      <c r="G24" s="16" t="s">
        <v>160</v>
      </c>
      <c r="H24" s="16" t="s">
        <v>160</v>
      </c>
      <c r="I24" s="16" t="s">
        <v>160</v>
      </c>
      <c r="J24" s="16" t="s">
        <v>160</v>
      </c>
      <c r="K24" s="16" t="s">
        <v>160</v>
      </c>
      <c r="L24" s="16" t="s">
        <v>160</v>
      </c>
      <c r="M24" s="16" t="s">
        <v>160</v>
      </c>
      <c r="N24" s="16" t="s">
        <v>160</v>
      </c>
      <c r="O24" s="16" t="s">
        <v>160</v>
      </c>
      <c r="P24" s="16" t="s">
        <v>160</v>
      </c>
      <c r="Q24" s="16" t="s">
        <v>160</v>
      </c>
      <c r="R24" s="16" t="s">
        <v>160</v>
      </c>
      <c r="S24" s="16" t="s">
        <v>160</v>
      </c>
      <c r="T24" s="16" t="s">
        <v>160</v>
      </c>
      <c r="U24" s="16" t="s">
        <v>160</v>
      </c>
      <c r="V24" s="16" t="s">
        <v>160</v>
      </c>
      <c r="W24" s="16" t="s">
        <v>160</v>
      </c>
      <c r="X24" s="16">
        <v>4.3947644979459248</v>
      </c>
      <c r="Y24" s="16">
        <v>4.3947644979459248</v>
      </c>
      <c r="Z24" s="16">
        <v>5.4218018534441574</v>
      </c>
      <c r="AA24" s="16">
        <v>5.4218018534441574</v>
      </c>
      <c r="AB24" s="16">
        <v>5.5412248017579051</v>
      </c>
      <c r="AC24" s="16">
        <v>5.5412248017579051</v>
      </c>
      <c r="AD24" s="16">
        <v>5.5412248017579051</v>
      </c>
      <c r="AE24" s="16">
        <v>6.2099933123148938</v>
      </c>
      <c r="AF24" s="16">
        <v>6.2099933123148938</v>
      </c>
      <c r="AG24" s="16">
        <v>6.2099933123148938</v>
      </c>
      <c r="AH24" s="16">
        <v>6.2099933123148938</v>
      </c>
      <c r="AI24" s="16">
        <v>6.5899971338492405</v>
      </c>
      <c r="AJ24" s="16">
        <v>6.5899971338492405</v>
      </c>
      <c r="AK24" s="16">
        <v>6.5899971338492405</v>
      </c>
      <c r="AL24" s="16">
        <v>6.5899971338492405</v>
      </c>
      <c r="AM24" s="16">
        <v>6.5899971338492405</v>
      </c>
      <c r="AN24" s="16">
        <v>6.5899971338492405</v>
      </c>
      <c r="AO24" s="16">
        <v>6.5899971338492405</v>
      </c>
      <c r="AP24" s="16">
        <v>6.5899971338492405</v>
      </c>
      <c r="AQ24" s="16">
        <v>6.5899971338492405</v>
      </c>
      <c r="AR24" s="16">
        <v>6.5899971338492405</v>
      </c>
      <c r="AS24" s="16">
        <v>5.2240374510365912</v>
      </c>
      <c r="AT24" s="16">
        <v>5.2240374510365912</v>
      </c>
      <c r="AU24" s="16">
        <v>5.2240374510365912</v>
      </c>
      <c r="AV24" s="16">
        <v>5.273956243431738</v>
      </c>
      <c r="AW24" s="16">
        <v>5.5202063628546858</v>
      </c>
      <c r="AX24" s="16">
        <v>5.7910576096302666</v>
      </c>
      <c r="AY24" s="16">
        <v>5.7910576096302666</v>
      </c>
      <c r="AZ24" s="16">
        <v>5.7910576096302666</v>
      </c>
      <c r="BA24" s="16">
        <v>6.3012324448265975</v>
      </c>
      <c r="BB24" s="16">
        <v>6.3012324448265975</v>
      </c>
      <c r="BC24" s="16">
        <v>7.8274577242762975</v>
      </c>
      <c r="BD24" s="16">
        <v>7.8274577242762975</v>
      </c>
      <c r="BE24" s="16">
        <v>7.8274577242762975</v>
      </c>
      <c r="BF24" s="16">
        <v>7.8274577242762975</v>
      </c>
      <c r="BG24" s="16">
        <v>8.4799847138626152</v>
      </c>
      <c r="BH24" s="16">
        <v>8.4799847138626152</v>
      </c>
      <c r="BI24" s="16">
        <v>8.4799847138626152</v>
      </c>
      <c r="BJ24" s="16">
        <v>8.4799847138626152</v>
      </c>
      <c r="BK24" s="16">
        <v>7.5599503200535008</v>
      </c>
      <c r="BL24" s="16">
        <v>8.0500620999331236</v>
      </c>
      <c r="BM24" s="16">
        <v>8.0500620999331236</v>
      </c>
      <c r="BN24" s="16">
        <v>8.9483615171491344</v>
      </c>
      <c r="BO24" s="16">
        <v>9.2204069934078525</v>
      </c>
      <c r="BP24" s="16">
        <v>9.2204069934078525</v>
      </c>
      <c r="BQ24" s="16">
        <v>9.2204069934078525</v>
      </c>
      <c r="BR24" s="16">
        <v>9.2204069934078525</v>
      </c>
      <c r="BS24" s="16">
        <v>9.4181713958154187</v>
      </c>
      <c r="BT24" s="16">
        <v>10.51113021878284</v>
      </c>
      <c r="BU24" s="16">
        <v>10.51113021878284</v>
      </c>
      <c r="BV24" s="16">
        <v>10.511607910576096</v>
      </c>
      <c r="BW24" s="16">
        <v>10.511607910576096</v>
      </c>
      <c r="BX24" s="16">
        <v>10.511607910576096</v>
      </c>
      <c r="BY24" s="16">
        <v>10.511607910576096</v>
      </c>
      <c r="BZ24" s="16">
        <v>10.654915448552593</v>
      </c>
      <c r="CA24" s="16">
        <v>10.654915448552593</v>
      </c>
      <c r="CB24" s="16">
        <v>10.654915448552593</v>
      </c>
      <c r="CC24" s="16">
        <v>11.302187828413107</v>
      </c>
      <c r="CD24" s="16">
        <v>11.450272284322153</v>
      </c>
      <c r="CE24" s="16">
        <v>11.521926053310404</v>
      </c>
      <c r="CF24" s="16">
        <v>11.521926053310404</v>
      </c>
      <c r="CG24" s="16">
        <v>11.923187159644597</v>
      </c>
      <c r="CH24" s="16">
        <v>12.207413776631318</v>
      </c>
      <c r="CI24" s="16">
        <v>12.233686825260342</v>
      </c>
      <c r="CJ24" s="16">
        <v>12.72332091334671</v>
      </c>
      <c r="CK24" s="16">
        <v>13.277443393522498</v>
      </c>
      <c r="CL24" s="16">
        <v>13.341424752754946</v>
      </c>
      <c r="CM24" s="16">
        <v>13.602862665888296</v>
      </c>
      <c r="CN24" s="16">
        <v>13.942957722557022</v>
      </c>
      <c r="CO24" s="16">
        <v>14.217800985579446</v>
      </c>
      <c r="CP24" s="16">
        <v>14.511572581379841</v>
      </c>
      <c r="CQ24" s="16">
        <v>15.248023178864475</v>
      </c>
      <c r="CR24" s="16">
        <v>15.298315722503943</v>
      </c>
      <c r="CS24" s="16">
        <v>15.298315722503943</v>
      </c>
      <c r="CT24" s="16">
        <v>16.084639544532333</v>
      </c>
      <c r="CU24" s="16">
        <v>16.589870609009029</v>
      </c>
      <c r="CV24" s="16">
        <v>16.790992345995747</v>
      </c>
      <c r="CW24" s="16">
        <v>17.005340311305751</v>
      </c>
      <c r="CX24" s="16">
        <v>17.024915256495749</v>
      </c>
      <c r="CY24" s="16">
        <v>17.064065146875748</v>
      </c>
      <c r="CZ24" s="16">
        <v>14.7467751994467</v>
      </c>
      <c r="DA24" s="16">
        <v>15.841946398311499</v>
      </c>
      <c r="DB24" s="16">
        <v>17.102035659578501</v>
      </c>
      <c r="DC24" s="16">
        <v>16.598116145883701</v>
      </c>
      <c r="DD24" s="16">
        <v>12.5745341731621</v>
      </c>
      <c r="DE24" s="16">
        <v>13.9517104353836</v>
      </c>
      <c r="DF24" s="16">
        <v>11.8389413419044</v>
      </c>
      <c r="DG24" s="16">
        <v>13.653662340402001</v>
      </c>
      <c r="DH24" s="16">
        <v>12.736151167236899</v>
      </c>
      <c r="DI24" s="16">
        <v>13.838068929826299</v>
      </c>
      <c r="DJ24" s="16">
        <v>12.1462936922459</v>
      </c>
      <c r="DK24" s="16">
        <v>13.771798981939201</v>
      </c>
      <c r="DL24" s="16">
        <v>13.5314358466507</v>
      </c>
      <c r="DM24" s="16">
        <v>15.599149808981</v>
      </c>
      <c r="DN24" s="16">
        <v>12.527071364171899</v>
      </c>
      <c r="DO24" s="16">
        <v>12.001871594114901</v>
      </c>
      <c r="DP24" s="16">
        <v>16.067395437262402</v>
      </c>
      <c r="DQ24" s="16">
        <v>23.1940078585462</v>
      </c>
      <c r="DR24" s="16">
        <v>14.513468158347701</v>
      </c>
      <c r="DS24" s="16">
        <v>23.827524187546501</v>
      </c>
      <c r="DT24" s="16">
        <v>32.010359456308798</v>
      </c>
      <c r="DU24" s="16">
        <v>23.495041887502101</v>
      </c>
      <c r="DV24" s="16">
        <v>22.204081744707</v>
      </c>
      <c r="DW24" s="16">
        <v>24.829499237417402</v>
      </c>
      <c r="DX24" s="16">
        <v>36.3880126182965</v>
      </c>
      <c r="DY24" s="16">
        <v>25.389947888096501</v>
      </c>
      <c r="DZ24" s="16">
        <v>25.752011138613899</v>
      </c>
      <c r="EA24" s="16">
        <v>30.257216900669199</v>
      </c>
      <c r="EB24" s="16">
        <v>36.114107178125501</v>
      </c>
      <c r="EC24" s="16">
        <v>22.957457767719099</v>
      </c>
      <c r="ED24" s="16">
        <v>25.4285927807036</v>
      </c>
      <c r="EE24" s="16">
        <v>37.528691443127798</v>
      </c>
      <c r="EF24" s="16">
        <v>51.466157508307603</v>
      </c>
      <c r="EG24" s="16">
        <v>31.1273166212993</v>
      </c>
      <c r="EH24" s="16">
        <v>26.1379374075639</v>
      </c>
      <c r="EI24" s="16">
        <v>50.294760092516903</v>
      </c>
      <c r="EJ24" s="16">
        <v>56.296616501186698</v>
      </c>
      <c r="EK24" s="16">
        <v>36.991394910005802</v>
      </c>
      <c r="EL24" s="16">
        <v>33.713327424872297</v>
      </c>
      <c r="EM24" s="16">
        <v>46.376747158385903</v>
      </c>
      <c r="EN24" s="16">
        <v>54.073026023953901</v>
      </c>
      <c r="EO24" s="16">
        <v>27.980572129727701</v>
      </c>
      <c r="EP24" s="16">
        <v>29.590740763042501</v>
      </c>
      <c r="EQ24" s="16">
        <v>34.197503471679397</v>
      </c>
      <c r="ER24" s="16">
        <v>39.141729178542001</v>
      </c>
      <c r="ES24" s="16">
        <v>31.705696140789001</v>
      </c>
      <c r="ET24" s="16">
        <v>29.328024846957099</v>
      </c>
      <c r="EU24" s="16">
        <v>38.577264546151298</v>
      </c>
      <c r="EV24" s="16">
        <v>44.897021556577499</v>
      </c>
      <c r="EW24" s="16">
        <v>35.632963797895499</v>
      </c>
      <c r="EX24" s="16">
        <v>32.261387990517903</v>
      </c>
      <c r="EY24" s="16">
        <v>40.364029412759599</v>
      </c>
      <c r="EZ24" s="16">
        <v>47.828734761595598</v>
      </c>
      <c r="FA24" s="16">
        <v>35.769324383289799</v>
      </c>
      <c r="FB24" s="16">
        <v>33.438203888114302</v>
      </c>
      <c r="FC24" s="16">
        <v>37.982205298208797</v>
      </c>
      <c r="FD24" s="16">
        <v>53.402275080377102</v>
      </c>
      <c r="FE24" s="16">
        <v>33.293397543620898</v>
      </c>
      <c r="FF24" s="16">
        <v>33.304226279851001</v>
      </c>
      <c r="FG24" s="16">
        <v>43.472943501115701</v>
      </c>
      <c r="FH24" s="16">
        <v>48.089437078512901</v>
      </c>
      <c r="FI24" s="16">
        <v>36.9180317399356</v>
      </c>
      <c r="FJ24" s="16">
        <v>31.622108309454301</v>
      </c>
      <c r="FK24" s="16">
        <v>38.7654261832784</v>
      </c>
      <c r="FL24" s="16">
        <v>52.155881496176299</v>
      </c>
      <c r="FM24" s="16">
        <v>36.310677008206902</v>
      </c>
      <c r="FN24" s="16">
        <v>31.216572426272801</v>
      </c>
      <c r="FO24" s="16">
        <v>39.521674411344797</v>
      </c>
      <c r="FP24" s="16">
        <v>55.430987820830602</v>
      </c>
      <c r="FQ24" s="16">
        <v>39.454238063666303</v>
      </c>
      <c r="FR24" s="16">
        <v>31.921774600738502</v>
      </c>
      <c r="FS24" s="16">
        <v>39.2222163426718</v>
      </c>
      <c r="FT24" s="16">
        <v>28.0051525927224</v>
      </c>
      <c r="FU24" s="16">
        <v>35.923111499118399</v>
      </c>
      <c r="FV24" s="16">
        <v>33.607318545383997</v>
      </c>
      <c r="FW24" s="16">
        <v>44.114286757004002</v>
      </c>
      <c r="FX24" s="16">
        <v>61.750900806515297</v>
      </c>
      <c r="FY24" s="16">
        <v>38.356031409043602</v>
      </c>
      <c r="FZ24" s="16">
        <v>33.772792042638798</v>
      </c>
      <c r="GA24" s="16">
        <v>40.560813090912802</v>
      </c>
      <c r="GB24" s="16">
        <v>57.349278824142601</v>
      </c>
      <c r="GC24" s="16">
        <v>41.9017491716846</v>
      </c>
      <c r="GD24" s="16">
        <v>34.069654534295999</v>
      </c>
      <c r="GE24" s="16">
        <v>38.667502551448798</v>
      </c>
      <c r="GF24" s="16">
        <v>54.435788325350501</v>
      </c>
    </row>
    <row r="25" spans="1:188" ht="15" x14ac:dyDescent="0.25">
      <c r="A25" s="20" t="s">
        <v>2</v>
      </c>
      <c r="B25" s="21" t="s">
        <v>15</v>
      </c>
      <c r="C25" s="21" t="s">
        <v>14</v>
      </c>
      <c r="D25" s="16" t="s">
        <v>160</v>
      </c>
      <c r="E25" s="16" t="s">
        <v>160</v>
      </c>
      <c r="F25" s="16" t="s">
        <v>160</v>
      </c>
      <c r="G25" s="16" t="s">
        <v>160</v>
      </c>
      <c r="H25" s="16" t="s">
        <v>160</v>
      </c>
      <c r="I25" s="16" t="s">
        <v>160</v>
      </c>
      <c r="J25" s="16" t="s">
        <v>160</v>
      </c>
      <c r="K25" s="16" t="s">
        <v>160</v>
      </c>
      <c r="L25" s="16" t="s">
        <v>160</v>
      </c>
      <c r="M25" s="16" t="s">
        <v>160</v>
      </c>
      <c r="N25" s="16" t="s">
        <v>160</v>
      </c>
      <c r="O25" s="16" t="s">
        <v>160</v>
      </c>
      <c r="P25" s="16" t="s">
        <v>160</v>
      </c>
      <c r="Q25" s="16" t="s">
        <v>160</v>
      </c>
      <c r="R25" s="16" t="s">
        <v>160</v>
      </c>
      <c r="S25" s="16" t="s">
        <v>160</v>
      </c>
      <c r="T25" s="16" t="s">
        <v>160</v>
      </c>
      <c r="U25" s="16" t="s">
        <v>160</v>
      </c>
      <c r="V25" s="16" t="s">
        <v>160</v>
      </c>
      <c r="W25" s="16" t="s">
        <v>160</v>
      </c>
      <c r="X25" s="16">
        <v>2.3884589662749591</v>
      </c>
      <c r="Y25" s="16">
        <v>2.3884589662749591</v>
      </c>
      <c r="Z25" s="16">
        <v>2.3884589662749591</v>
      </c>
      <c r="AA25" s="16">
        <v>2.3884589662749591</v>
      </c>
      <c r="AB25" s="16">
        <v>3.1049966561574469</v>
      </c>
      <c r="AC25" s="16">
        <v>3.1049966561574469</v>
      </c>
      <c r="AD25" s="16">
        <v>3.5826884494124389</v>
      </c>
      <c r="AE25" s="16">
        <v>3.5826884494124389</v>
      </c>
      <c r="AF25" s="16">
        <v>3.5826884494124389</v>
      </c>
      <c r="AG25" s="16">
        <v>3.5826884494124389</v>
      </c>
      <c r="AH25" s="16">
        <v>3.5826884494124389</v>
      </c>
      <c r="AI25" s="16">
        <v>3.6851533390656344</v>
      </c>
      <c r="AJ25" s="16">
        <v>3.6851533390656344</v>
      </c>
      <c r="AK25" s="16">
        <v>3.6830037259959871</v>
      </c>
      <c r="AL25" s="16">
        <v>3.6798987293398295</v>
      </c>
      <c r="AM25" s="16">
        <v>3.6806152670297121</v>
      </c>
      <c r="AN25" s="16">
        <v>3.6806152670297121</v>
      </c>
      <c r="AO25" s="16">
        <v>3.6806152670297121</v>
      </c>
      <c r="AP25" s="16">
        <v>3.6806152670297121</v>
      </c>
      <c r="AQ25" s="16">
        <v>3.6806152670297121</v>
      </c>
      <c r="AR25" s="16">
        <v>3.6806152670297121</v>
      </c>
      <c r="AS25" s="16">
        <v>4.1332282411388173</v>
      </c>
      <c r="AT25" s="16">
        <v>4.1332282411388173</v>
      </c>
      <c r="AU25" s="16">
        <v>4.1332282411388173</v>
      </c>
      <c r="AV25" s="16">
        <v>4.2533677271424475</v>
      </c>
      <c r="AW25" s="16">
        <v>4.4102894812267124</v>
      </c>
      <c r="AX25" s="16">
        <v>4.9202254705264163</v>
      </c>
      <c r="AY25" s="16">
        <v>4.9202254705264163</v>
      </c>
      <c r="AZ25" s="16">
        <v>4.9202254705264163</v>
      </c>
      <c r="BA25" s="16">
        <v>5.0635330085029135</v>
      </c>
      <c r="BB25" s="16">
        <v>5.0635330085029135</v>
      </c>
      <c r="BC25" s="16">
        <v>5.6801896870684487</v>
      </c>
      <c r="BD25" s="16">
        <v>5.6801896870684487</v>
      </c>
      <c r="BE25" s="16">
        <v>5.6801896870684487</v>
      </c>
      <c r="BF25" s="16">
        <v>5.6801896870684487</v>
      </c>
      <c r="BG25" s="16">
        <v>7.3273578432649789</v>
      </c>
      <c r="BH25" s="16">
        <v>7.3273578432649789</v>
      </c>
      <c r="BI25" s="16">
        <v>7.3273578432649789</v>
      </c>
      <c r="BJ25" s="16">
        <v>7.3273578432649789</v>
      </c>
      <c r="BK25" s="16">
        <v>6.6090830923161095</v>
      </c>
      <c r="BL25" s="16">
        <v>7.0635416938082445</v>
      </c>
      <c r="BM25" s="16">
        <v>7.0635416938082445</v>
      </c>
      <c r="BN25" s="16">
        <v>6.7747311656741287</v>
      </c>
      <c r="BO25" s="16">
        <v>6.8513741600585956</v>
      </c>
      <c r="BP25" s="16">
        <v>6.8513741600585956</v>
      </c>
      <c r="BQ25" s="16">
        <v>6.8513741600585956</v>
      </c>
      <c r="BR25" s="16">
        <v>6.8513741600585956</v>
      </c>
      <c r="BS25" s="16">
        <v>6.8675095272974325</v>
      </c>
      <c r="BT25" s="16">
        <v>7.2948844516628979</v>
      </c>
      <c r="BU25" s="16">
        <v>7.2948844516628979</v>
      </c>
      <c r="BV25" s="16">
        <v>7.2948844516628979</v>
      </c>
      <c r="BW25" s="16">
        <v>7.2948844516628979</v>
      </c>
      <c r="BX25" s="16">
        <v>7.2948844516628979</v>
      </c>
      <c r="BY25" s="16">
        <v>7.2948844516628979</v>
      </c>
      <c r="BZ25" s="16">
        <v>7.3054998248463425</v>
      </c>
      <c r="CA25" s="16">
        <v>7.3054998248463425</v>
      </c>
      <c r="CB25" s="16">
        <v>7.3054998248463425</v>
      </c>
      <c r="CC25" s="16">
        <v>7.2418075857456774</v>
      </c>
      <c r="CD25" s="16">
        <v>7.2035922422852776</v>
      </c>
      <c r="CE25" s="16">
        <v>7.1696230480982548</v>
      </c>
      <c r="CF25" s="16">
        <v>7.1696230480982548</v>
      </c>
      <c r="CG25" s="16">
        <v>7.2842690784794542</v>
      </c>
      <c r="CH25" s="16">
        <v>7.3054998248463425</v>
      </c>
      <c r="CI25" s="16">
        <v>7.3207859622305014</v>
      </c>
      <c r="CJ25" s="16">
        <v>7.356453616126875</v>
      </c>
      <c r="CK25" s="16">
        <v>7.3855397386495119</v>
      </c>
      <c r="CL25" s="16">
        <v>7.3854636424210849</v>
      </c>
      <c r="CM25" s="16">
        <v>7.4316681065384183</v>
      </c>
      <c r="CN25" s="16">
        <v>7.5285951610656952</v>
      </c>
      <c r="CO25" s="16">
        <v>7.525144650611999</v>
      </c>
      <c r="CP25" s="16">
        <v>7.5252755238119988</v>
      </c>
      <c r="CQ25" s="16">
        <v>7.593449402320001</v>
      </c>
      <c r="CR25" s="16">
        <v>7.6240238556320001</v>
      </c>
      <c r="CS25" s="16">
        <v>7.6240238556320001</v>
      </c>
      <c r="CT25" s="16">
        <v>7.7324799945706673</v>
      </c>
      <c r="CU25" s="16">
        <v>9.1103976993935998</v>
      </c>
      <c r="CV25" s="16">
        <v>9.3817273533135985</v>
      </c>
      <c r="CW25" s="16">
        <v>9.3319691740151995</v>
      </c>
      <c r="CX25" s="16">
        <v>9.3319691740151995</v>
      </c>
      <c r="CY25" s="16">
        <v>9.3319691740151995</v>
      </c>
      <c r="CZ25" s="16">
        <v>11.264939550263501</v>
      </c>
      <c r="DA25" s="16">
        <v>11.1355702455698</v>
      </c>
      <c r="DB25" s="16">
        <v>12.7062598655787</v>
      </c>
      <c r="DC25" s="16">
        <v>11.717638028570599</v>
      </c>
      <c r="DD25" s="16">
        <v>8.8670466864111006</v>
      </c>
      <c r="DE25" s="16">
        <v>8.9947907779707101</v>
      </c>
      <c r="DF25" s="16">
        <v>8.6831358698181091</v>
      </c>
      <c r="DG25" s="16">
        <v>9.5111875597656805</v>
      </c>
      <c r="DH25" s="16">
        <v>9.0086604618864108</v>
      </c>
      <c r="DI25" s="16">
        <v>8.42729159910904</v>
      </c>
      <c r="DJ25" s="16">
        <v>9.0348501376907695</v>
      </c>
      <c r="DK25" s="16">
        <v>9.1799622453479301</v>
      </c>
      <c r="DL25" s="16">
        <v>9.7506600025428796</v>
      </c>
      <c r="DM25" s="16">
        <v>8.7179356106100698</v>
      </c>
      <c r="DN25" s="16">
        <v>9.2444418684748104</v>
      </c>
      <c r="DO25" s="16">
        <v>9.8554054802843893</v>
      </c>
      <c r="DP25" s="16">
        <v>11.3959414305506</v>
      </c>
      <c r="DQ25" s="16">
        <v>11.022565105581499</v>
      </c>
      <c r="DR25" s="16">
        <v>9.4364701792092003</v>
      </c>
      <c r="DS25" s="16">
        <v>9.8545030653656909</v>
      </c>
      <c r="DT25" s="16">
        <v>9.5360830863470607</v>
      </c>
      <c r="DU25" s="16">
        <v>9.0831700103338893</v>
      </c>
      <c r="DV25" s="16">
        <v>9.9448085546740295</v>
      </c>
      <c r="DW25" s="16">
        <v>9.6008452688424502</v>
      </c>
      <c r="DX25" s="16">
        <v>11.9553300676464</v>
      </c>
      <c r="DY25" s="16">
        <v>10.9245800071488</v>
      </c>
      <c r="DZ25" s="16">
        <v>11.862072808321001</v>
      </c>
      <c r="EA25" s="16">
        <v>12.522118106125101</v>
      </c>
      <c r="EB25" s="16">
        <v>14.0563533283115</v>
      </c>
      <c r="EC25" s="16">
        <v>13.8327879096844</v>
      </c>
      <c r="ED25" s="16">
        <v>14.0558825071122</v>
      </c>
      <c r="EE25" s="16">
        <v>16.6117824773414</v>
      </c>
      <c r="EF25" s="16">
        <v>17.610162936223801</v>
      </c>
      <c r="EG25" s="16">
        <v>14.826917247650799</v>
      </c>
      <c r="EH25" s="16">
        <v>14.682711637859001</v>
      </c>
      <c r="EI25" s="16">
        <v>19.259321508248501</v>
      </c>
      <c r="EJ25" s="16">
        <v>17.479568041474401</v>
      </c>
      <c r="EK25" s="16">
        <v>15.763666505410001</v>
      </c>
      <c r="EL25" s="16">
        <v>15.7239645879297</v>
      </c>
      <c r="EM25" s="16">
        <v>19.180791188396402</v>
      </c>
      <c r="EN25" s="16">
        <v>17.6940728508775</v>
      </c>
      <c r="EO25" s="16">
        <v>15.549011237510699</v>
      </c>
      <c r="EP25" s="16">
        <v>16.054698809762101</v>
      </c>
      <c r="EQ25" s="16">
        <v>16.621621942684701</v>
      </c>
      <c r="ER25" s="16">
        <v>16.526159977092298</v>
      </c>
      <c r="ES25" s="16">
        <v>15.256428960904101</v>
      </c>
      <c r="ET25" s="16">
        <v>16.2237418302321</v>
      </c>
      <c r="EU25" s="16">
        <v>15.124577879917799</v>
      </c>
      <c r="EV25" s="16">
        <v>16.9131472468538</v>
      </c>
      <c r="EW25" s="16">
        <v>16.159109213799599</v>
      </c>
      <c r="EX25" s="16">
        <v>17.621286745858399</v>
      </c>
      <c r="EY25" s="16">
        <v>16.930169816826499</v>
      </c>
      <c r="EZ25" s="16">
        <v>16.609934747507999</v>
      </c>
      <c r="FA25" s="16">
        <v>15.452315825767201</v>
      </c>
      <c r="FB25" s="16">
        <v>15.705731819939899</v>
      </c>
      <c r="FC25" s="16">
        <v>15.7427945893239</v>
      </c>
      <c r="FD25" s="16">
        <v>16.678874836149799</v>
      </c>
      <c r="FE25" s="16">
        <v>16.546132220488499</v>
      </c>
      <c r="FF25" s="16">
        <v>16.716066482184299</v>
      </c>
      <c r="FG25" s="16">
        <v>20.9065650474599</v>
      </c>
      <c r="FH25" s="16">
        <v>15.567553351788799</v>
      </c>
      <c r="FI25" s="16">
        <v>14.531851781405299</v>
      </c>
      <c r="FJ25" s="16">
        <v>14.478873653251799</v>
      </c>
      <c r="FK25" s="16">
        <v>15.9911523685576</v>
      </c>
      <c r="FL25" s="16">
        <v>15.737240331655901</v>
      </c>
      <c r="FM25" s="16">
        <v>14.2104489571408</v>
      </c>
      <c r="FN25" s="16">
        <v>14.4169462710829</v>
      </c>
      <c r="FO25" s="16">
        <v>15.6635257593344</v>
      </c>
      <c r="FP25" s="16">
        <v>16.011854806879601</v>
      </c>
      <c r="FQ25" s="16">
        <v>14.5173702771386</v>
      </c>
      <c r="FR25" s="16">
        <v>14.2523945959659</v>
      </c>
      <c r="FS25" s="16">
        <v>17.7751879755602</v>
      </c>
      <c r="FT25" s="16">
        <v>16.7918089666721</v>
      </c>
      <c r="FU25" s="16">
        <v>14.324655225842699</v>
      </c>
      <c r="FV25" s="16">
        <v>14.608499311815001</v>
      </c>
      <c r="FW25" s="16">
        <v>15.7779871373147</v>
      </c>
      <c r="FX25" s="16">
        <v>15.807135724235</v>
      </c>
      <c r="FY25" s="16">
        <v>13.3470619628054</v>
      </c>
      <c r="FZ25" s="16">
        <v>13.6767890141472</v>
      </c>
      <c r="GA25" s="16">
        <v>13.832669607053999</v>
      </c>
      <c r="GB25" s="16">
        <v>12.484360663089699</v>
      </c>
      <c r="GC25" s="16">
        <v>12.847018647396901</v>
      </c>
      <c r="GD25" s="16">
        <v>11.770408473906199</v>
      </c>
      <c r="GE25" s="16">
        <v>11.171145636506701</v>
      </c>
      <c r="GF25" s="16">
        <v>11.582401528988701</v>
      </c>
    </row>
    <row r="26" spans="1:188" ht="15" x14ac:dyDescent="0.25">
      <c r="A26" s="20" t="s">
        <v>3</v>
      </c>
      <c r="B26" s="21" t="s">
        <v>15</v>
      </c>
      <c r="C26" s="21" t="s">
        <v>14</v>
      </c>
      <c r="D26" s="16" t="s">
        <v>160</v>
      </c>
      <c r="E26" s="16" t="s">
        <v>160</v>
      </c>
      <c r="F26" s="16" t="s">
        <v>160</v>
      </c>
      <c r="G26" s="16" t="s">
        <v>160</v>
      </c>
      <c r="H26" s="16" t="s">
        <v>160</v>
      </c>
      <c r="I26" s="16" t="s">
        <v>160</v>
      </c>
      <c r="J26" s="16" t="s">
        <v>160</v>
      </c>
      <c r="K26" s="16" t="s">
        <v>160</v>
      </c>
      <c r="L26" s="16" t="s">
        <v>160</v>
      </c>
      <c r="M26" s="16" t="s">
        <v>160</v>
      </c>
      <c r="N26" s="16" t="s">
        <v>160</v>
      </c>
      <c r="O26" s="16" t="s">
        <v>160</v>
      </c>
      <c r="P26" s="16" t="s">
        <v>160</v>
      </c>
      <c r="Q26" s="16" t="s">
        <v>160</v>
      </c>
      <c r="R26" s="16" t="s">
        <v>160</v>
      </c>
      <c r="S26" s="16" t="s">
        <v>160</v>
      </c>
      <c r="T26" s="16" t="s">
        <v>160</v>
      </c>
      <c r="U26" s="16" t="s">
        <v>160</v>
      </c>
      <c r="V26" s="16" t="s">
        <v>160</v>
      </c>
      <c r="W26" s="16" t="s">
        <v>160</v>
      </c>
      <c r="X26" s="16" t="s">
        <v>160</v>
      </c>
      <c r="Y26" s="16" t="s">
        <v>160</v>
      </c>
      <c r="Z26" s="16" t="s">
        <v>160</v>
      </c>
      <c r="AA26" s="16" t="s">
        <v>160</v>
      </c>
      <c r="AB26" s="16" t="s">
        <v>160</v>
      </c>
      <c r="AC26" s="16" t="s">
        <v>160</v>
      </c>
      <c r="AD26" s="16" t="s">
        <v>160</v>
      </c>
      <c r="AE26" s="16" t="s">
        <v>160</v>
      </c>
      <c r="AF26" s="16" t="s">
        <v>160</v>
      </c>
      <c r="AG26" s="16" t="s">
        <v>160</v>
      </c>
      <c r="AH26" s="16" t="s">
        <v>160</v>
      </c>
      <c r="AI26" s="16" t="s">
        <v>160</v>
      </c>
      <c r="AJ26" s="16" t="s">
        <v>160</v>
      </c>
      <c r="AK26" s="16" t="s">
        <v>160</v>
      </c>
      <c r="AL26" s="16" t="s">
        <v>160</v>
      </c>
      <c r="AM26" s="16" t="s">
        <v>160</v>
      </c>
      <c r="AN26" s="16" t="s">
        <v>160</v>
      </c>
      <c r="AO26" s="16" t="s">
        <v>160</v>
      </c>
      <c r="AP26" s="16" t="s">
        <v>160</v>
      </c>
      <c r="AQ26" s="16" t="s">
        <v>160</v>
      </c>
      <c r="AR26" s="16" t="s">
        <v>160</v>
      </c>
      <c r="AS26" s="16" t="s">
        <v>160</v>
      </c>
      <c r="AT26" s="16" t="s">
        <v>160</v>
      </c>
      <c r="AU26" s="16" t="s">
        <v>160</v>
      </c>
      <c r="AV26" s="16" t="s">
        <v>160</v>
      </c>
      <c r="AW26" s="16" t="s">
        <v>160</v>
      </c>
      <c r="AX26" s="16" t="s">
        <v>160</v>
      </c>
      <c r="AY26" s="16" t="s">
        <v>160</v>
      </c>
      <c r="AZ26" s="16" t="s">
        <v>160</v>
      </c>
      <c r="BA26" s="16" t="s">
        <v>160</v>
      </c>
      <c r="BB26" s="16" t="s">
        <v>160</v>
      </c>
      <c r="BC26" s="16" t="s">
        <v>160</v>
      </c>
      <c r="BD26" s="16" t="s">
        <v>160</v>
      </c>
      <c r="BE26" s="16" t="s">
        <v>160</v>
      </c>
      <c r="BF26" s="16" t="s">
        <v>160</v>
      </c>
      <c r="BG26" s="16" t="s">
        <v>160</v>
      </c>
      <c r="BH26" s="16" t="s">
        <v>160</v>
      </c>
      <c r="BI26" s="16" t="s">
        <v>160</v>
      </c>
      <c r="BJ26" s="16" t="s">
        <v>160</v>
      </c>
      <c r="BK26" s="16" t="s">
        <v>160</v>
      </c>
      <c r="BL26" s="16" t="s">
        <v>160</v>
      </c>
      <c r="BM26" s="16" t="s">
        <v>160</v>
      </c>
      <c r="BN26" s="16" t="s">
        <v>160</v>
      </c>
      <c r="BO26" s="16" t="s">
        <v>160</v>
      </c>
      <c r="BP26" s="16" t="s">
        <v>160</v>
      </c>
      <c r="BQ26" s="16" t="s">
        <v>160</v>
      </c>
      <c r="BR26" s="16" t="s">
        <v>160</v>
      </c>
      <c r="BS26" s="16" t="s">
        <v>160</v>
      </c>
      <c r="BT26" s="16" t="s">
        <v>160</v>
      </c>
      <c r="BU26" s="16" t="s">
        <v>160</v>
      </c>
      <c r="BV26" s="16" t="s">
        <v>160</v>
      </c>
      <c r="BW26" s="16" t="s">
        <v>160</v>
      </c>
      <c r="BX26" s="16" t="s">
        <v>160</v>
      </c>
      <c r="BY26" s="16" t="s">
        <v>160</v>
      </c>
      <c r="BZ26" s="16" t="s">
        <v>160</v>
      </c>
      <c r="CA26" s="16" t="s">
        <v>160</v>
      </c>
      <c r="CB26" s="16" t="s">
        <v>160</v>
      </c>
      <c r="CC26" s="16" t="s">
        <v>160</v>
      </c>
      <c r="CD26" s="16" t="s">
        <v>160</v>
      </c>
      <c r="CE26" s="16" t="s">
        <v>160</v>
      </c>
      <c r="CF26" s="16" t="s">
        <v>160</v>
      </c>
      <c r="CG26" s="16" t="s">
        <v>160</v>
      </c>
      <c r="CH26" s="16" t="s">
        <v>160</v>
      </c>
      <c r="CI26" s="16" t="s">
        <v>160</v>
      </c>
      <c r="CJ26" s="16" t="s">
        <v>160</v>
      </c>
      <c r="CK26" s="16" t="s">
        <v>160</v>
      </c>
      <c r="CL26" s="16" t="s">
        <v>160</v>
      </c>
      <c r="CM26" s="16" t="s">
        <v>160</v>
      </c>
      <c r="CN26" s="16" t="s">
        <v>160</v>
      </c>
      <c r="CO26" s="16" t="s">
        <v>160</v>
      </c>
      <c r="CP26" s="16" t="s">
        <v>160</v>
      </c>
      <c r="CQ26" s="16" t="s">
        <v>160</v>
      </c>
      <c r="CR26" s="16" t="s">
        <v>160</v>
      </c>
      <c r="CS26" s="16" t="s">
        <v>160</v>
      </c>
      <c r="CT26" s="16" t="s">
        <v>160</v>
      </c>
      <c r="CU26" s="16" t="s">
        <v>160</v>
      </c>
      <c r="CV26" s="16" t="s">
        <v>160</v>
      </c>
      <c r="CW26" s="16" t="s">
        <v>160</v>
      </c>
      <c r="CX26" s="16" t="s">
        <v>160</v>
      </c>
      <c r="CY26" s="16" t="s">
        <v>160</v>
      </c>
      <c r="CZ26" s="16">
        <v>3.46817695253822</v>
      </c>
      <c r="DA26" s="16">
        <v>3.8881341814199599</v>
      </c>
      <c r="DB26" s="16">
        <v>3.9879057112465501</v>
      </c>
      <c r="DC26" s="16">
        <v>3.40411506061161</v>
      </c>
      <c r="DD26" s="16">
        <v>3.7251444600766002</v>
      </c>
      <c r="DE26" s="16">
        <v>3.7226869788201502</v>
      </c>
      <c r="DF26" s="16">
        <v>3.2420327070440398</v>
      </c>
      <c r="DG26" s="16">
        <v>3.4697580822262801</v>
      </c>
      <c r="DH26" s="16">
        <v>3.4334948028866501</v>
      </c>
      <c r="DI26" s="16">
        <v>3.5785472896333701</v>
      </c>
      <c r="DJ26" s="16">
        <v>3.6821783996581501</v>
      </c>
      <c r="DK26" s="16">
        <v>3.9318156694516699</v>
      </c>
      <c r="DL26" s="16">
        <v>4.0523239971883598</v>
      </c>
      <c r="DM26" s="16">
        <v>3.1401672915356298</v>
      </c>
      <c r="DN26" s="16">
        <v>3.6494045960628201</v>
      </c>
      <c r="DO26" s="16">
        <v>3.9396125294698598</v>
      </c>
      <c r="DP26" s="16">
        <v>4.52414370209772</v>
      </c>
      <c r="DQ26" s="16">
        <v>4.6724222420255401</v>
      </c>
      <c r="DR26" s="16">
        <v>4.5256660796060402</v>
      </c>
      <c r="DS26" s="16">
        <v>4.6786253293295497</v>
      </c>
      <c r="DT26" s="16">
        <v>3.7665276861055998</v>
      </c>
      <c r="DU26" s="16">
        <v>4.4900371943436301</v>
      </c>
      <c r="DV26" s="16">
        <v>5.3940283336509802</v>
      </c>
      <c r="DW26" s="16">
        <v>5.9066428856364404</v>
      </c>
      <c r="DX26" s="16">
        <v>6.2023713968552103</v>
      </c>
      <c r="DY26" s="16">
        <v>7.0409901107819897</v>
      </c>
      <c r="DZ26" s="16">
        <v>7.1586192389096102</v>
      </c>
      <c r="EA26" s="16">
        <v>7.5835875285899101</v>
      </c>
      <c r="EB26" s="16">
        <v>8.1297105722064007</v>
      </c>
      <c r="EC26" s="16">
        <v>8.3964264859109008</v>
      </c>
      <c r="ED26" s="16">
        <v>8.0621821536805793</v>
      </c>
      <c r="EE26" s="16">
        <v>7.57456216232623</v>
      </c>
      <c r="EF26" s="16">
        <v>7.7918630599416101</v>
      </c>
      <c r="EG26" s="16">
        <v>9.4380222222492698</v>
      </c>
      <c r="EH26" s="16">
        <v>8.9829238988154199</v>
      </c>
      <c r="EI26" s="16">
        <v>8.3559658955096996</v>
      </c>
      <c r="EJ26" s="16">
        <v>7.9886715132638599</v>
      </c>
      <c r="EK26" s="16">
        <v>7.9683697182292104</v>
      </c>
      <c r="EL26" s="16">
        <v>8.4742930196992603</v>
      </c>
      <c r="EM26" s="16">
        <v>8.8676711212700692</v>
      </c>
      <c r="EN26" s="16">
        <v>8.3150627059326805</v>
      </c>
      <c r="EO26" s="16">
        <v>9.9722783954486491</v>
      </c>
      <c r="EP26" s="16">
        <v>9.3846644418429896</v>
      </c>
      <c r="EQ26" s="16">
        <v>9.0477026173647808</v>
      </c>
      <c r="ER26" s="16">
        <v>8.4609801171588899</v>
      </c>
      <c r="ES26" s="16">
        <v>8.0838736736355497</v>
      </c>
      <c r="ET26" s="16">
        <v>8.1701969779439505</v>
      </c>
      <c r="EU26" s="16">
        <v>7.5971971740276096</v>
      </c>
      <c r="EV26" s="16">
        <v>7.6255061332800196</v>
      </c>
      <c r="EW26" s="16">
        <v>7.2645017597314299</v>
      </c>
      <c r="EX26" s="16">
        <v>7.6648586153197096</v>
      </c>
      <c r="EY26" s="16">
        <v>7.8209331153630597</v>
      </c>
      <c r="EZ26" s="16">
        <v>7.6956043316722402</v>
      </c>
      <c r="FA26" s="16">
        <v>7.9914227190090399</v>
      </c>
      <c r="FB26" s="16">
        <v>7.9370800679278402</v>
      </c>
      <c r="FC26" s="16">
        <v>7.6562105614834</v>
      </c>
      <c r="FD26" s="16">
        <v>8.1788100540884496</v>
      </c>
      <c r="FE26" s="16">
        <v>7.8411630249581998</v>
      </c>
      <c r="FF26" s="16">
        <v>8.1493720004155303</v>
      </c>
      <c r="FG26" s="16">
        <v>7.9953264216785103</v>
      </c>
      <c r="FH26" s="16">
        <v>8.2638299218041595</v>
      </c>
      <c r="FI26" s="16">
        <v>6.8922937541243696</v>
      </c>
      <c r="FJ26" s="16">
        <v>7.2873684969086598</v>
      </c>
      <c r="FK26" s="16">
        <v>7.3786857095454197</v>
      </c>
      <c r="FL26" s="16">
        <v>6.8590469300905399</v>
      </c>
      <c r="FM26" s="16">
        <v>7.3347884122118199</v>
      </c>
      <c r="FN26" s="16">
        <v>7.3815268599452599</v>
      </c>
      <c r="FO26" s="16">
        <v>6.5900828957524498</v>
      </c>
      <c r="FP26" s="16">
        <v>6.1061019441047897</v>
      </c>
      <c r="FQ26" s="16">
        <v>5.9644697581757304</v>
      </c>
      <c r="FR26" s="16">
        <v>5.9478309370134701</v>
      </c>
      <c r="FS26" s="16">
        <v>6.5738394114813801</v>
      </c>
      <c r="FT26" s="16">
        <v>7.0004017733501396</v>
      </c>
      <c r="FU26" s="16">
        <v>6.8418391702887504</v>
      </c>
      <c r="FV26" s="16">
        <v>6.8023488603603504</v>
      </c>
      <c r="FW26" s="16">
        <v>7.2489610258593</v>
      </c>
      <c r="FX26" s="16">
        <v>7.0821887402871804</v>
      </c>
      <c r="FY26" s="16">
        <v>8.1736753789229102</v>
      </c>
      <c r="FZ26" s="16">
        <v>7.2616477458658704</v>
      </c>
      <c r="GA26" s="16">
        <v>7.1782627117097704</v>
      </c>
      <c r="GB26" s="16">
        <v>6.3872889811565701</v>
      </c>
      <c r="GC26" s="16">
        <v>6.7374895164963204</v>
      </c>
      <c r="GD26" s="16">
        <v>6.6878705912078704</v>
      </c>
      <c r="GE26" s="16">
        <v>7.0237154751256696</v>
      </c>
      <c r="GF26" s="16">
        <v>6.8677578586686101</v>
      </c>
    </row>
    <row r="27" spans="1:188" ht="15" x14ac:dyDescent="0.25">
      <c r="A27" s="20" t="s">
        <v>16</v>
      </c>
      <c r="B27" s="21" t="s">
        <v>15</v>
      </c>
      <c r="C27" s="21" t="s">
        <v>14</v>
      </c>
      <c r="D27" s="16" t="s">
        <v>160</v>
      </c>
      <c r="E27" s="16" t="s">
        <v>160</v>
      </c>
      <c r="F27" s="16" t="s">
        <v>160</v>
      </c>
      <c r="G27" s="16" t="s">
        <v>160</v>
      </c>
      <c r="H27" s="16" t="s">
        <v>160</v>
      </c>
      <c r="I27" s="16" t="s">
        <v>160</v>
      </c>
      <c r="J27" s="16" t="s">
        <v>160</v>
      </c>
      <c r="K27" s="16" t="s">
        <v>160</v>
      </c>
      <c r="L27" s="16" t="s">
        <v>160</v>
      </c>
      <c r="M27" s="16" t="s">
        <v>160</v>
      </c>
      <c r="N27" s="16" t="s">
        <v>160</v>
      </c>
      <c r="O27" s="16" t="s">
        <v>160</v>
      </c>
      <c r="P27" s="16" t="s">
        <v>160</v>
      </c>
      <c r="Q27" s="16" t="s">
        <v>160</v>
      </c>
      <c r="R27" s="16" t="s">
        <v>160</v>
      </c>
      <c r="S27" s="16" t="s">
        <v>160</v>
      </c>
      <c r="T27" s="16" t="s">
        <v>160</v>
      </c>
      <c r="U27" s="16" t="s">
        <v>160</v>
      </c>
      <c r="V27" s="16" t="s">
        <v>160</v>
      </c>
      <c r="W27" s="16" t="s">
        <v>160</v>
      </c>
      <c r="X27" s="16" t="s">
        <v>160</v>
      </c>
      <c r="Y27" s="16" t="s">
        <v>160</v>
      </c>
      <c r="Z27" s="16" t="s">
        <v>160</v>
      </c>
      <c r="AA27" s="16" t="s">
        <v>160</v>
      </c>
      <c r="AB27" s="16" t="s">
        <v>160</v>
      </c>
      <c r="AC27" s="16" t="s">
        <v>160</v>
      </c>
      <c r="AD27" s="16" t="s">
        <v>160</v>
      </c>
      <c r="AE27" s="16" t="s">
        <v>160</v>
      </c>
      <c r="AF27" s="16" t="s">
        <v>160</v>
      </c>
      <c r="AG27" s="16" t="s">
        <v>160</v>
      </c>
      <c r="AH27" s="16" t="s">
        <v>160</v>
      </c>
      <c r="AI27" s="16" t="s">
        <v>160</v>
      </c>
      <c r="AJ27" s="16" t="s">
        <v>160</v>
      </c>
      <c r="AK27" s="16" t="s">
        <v>160</v>
      </c>
      <c r="AL27" s="16" t="s">
        <v>160</v>
      </c>
      <c r="AM27" s="16" t="s">
        <v>160</v>
      </c>
      <c r="AN27" s="16" t="s">
        <v>160</v>
      </c>
      <c r="AO27" s="16" t="s">
        <v>160</v>
      </c>
      <c r="AP27" s="16" t="s">
        <v>160</v>
      </c>
      <c r="AQ27" s="16" t="s">
        <v>160</v>
      </c>
      <c r="AR27" s="16" t="s">
        <v>160</v>
      </c>
      <c r="AS27" s="16" t="s">
        <v>160</v>
      </c>
      <c r="AT27" s="16" t="s">
        <v>160</v>
      </c>
      <c r="AU27" s="16" t="s">
        <v>160</v>
      </c>
      <c r="AV27" s="16" t="s">
        <v>160</v>
      </c>
      <c r="AW27" s="16" t="s">
        <v>160</v>
      </c>
      <c r="AX27" s="16" t="s">
        <v>160</v>
      </c>
      <c r="AY27" s="16" t="s">
        <v>160</v>
      </c>
      <c r="AZ27" s="16" t="s">
        <v>160</v>
      </c>
      <c r="BA27" s="16" t="s">
        <v>160</v>
      </c>
      <c r="BB27" s="16" t="s">
        <v>160</v>
      </c>
      <c r="BC27" s="16" t="s">
        <v>160</v>
      </c>
      <c r="BD27" s="16" t="s">
        <v>160</v>
      </c>
      <c r="BE27" s="16" t="s">
        <v>160</v>
      </c>
      <c r="BF27" s="16" t="s">
        <v>160</v>
      </c>
      <c r="BG27" s="16" t="s">
        <v>160</v>
      </c>
      <c r="BH27" s="16" t="s">
        <v>160</v>
      </c>
      <c r="BI27" s="16" t="s">
        <v>160</v>
      </c>
      <c r="BJ27" s="16" t="s">
        <v>160</v>
      </c>
      <c r="BK27" s="16" t="s">
        <v>160</v>
      </c>
      <c r="BL27" s="16" t="s">
        <v>160</v>
      </c>
      <c r="BM27" s="16" t="s">
        <v>160</v>
      </c>
      <c r="BN27" s="16" t="s">
        <v>160</v>
      </c>
      <c r="BO27" s="16" t="s">
        <v>160</v>
      </c>
      <c r="BP27" s="16" t="s">
        <v>160</v>
      </c>
      <c r="BQ27" s="16" t="s">
        <v>160</v>
      </c>
      <c r="BR27" s="16" t="s">
        <v>160</v>
      </c>
      <c r="BS27" s="16" t="s">
        <v>160</v>
      </c>
      <c r="BT27" s="16" t="s">
        <v>160</v>
      </c>
      <c r="BU27" s="16" t="s">
        <v>160</v>
      </c>
      <c r="BV27" s="16" t="s">
        <v>160</v>
      </c>
      <c r="BW27" s="16" t="s">
        <v>160</v>
      </c>
      <c r="BX27" s="16" t="s">
        <v>160</v>
      </c>
      <c r="BY27" s="16" t="s">
        <v>160</v>
      </c>
      <c r="BZ27" s="16" t="s">
        <v>160</v>
      </c>
      <c r="CA27" s="16" t="s">
        <v>160</v>
      </c>
      <c r="CB27" s="16" t="s">
        <v>160</v>
      </c>
      <c r="CC27" s="16" t="s">
        <v>160</v>
      </c>
      <c r="CD27" s="16" t="s">
        <v>160</v>
      </c>
      <c r="CE27" s="16" t="s">
        <v>160</v>
      </c>
      <c r="CF27" s="16" t="s">
        <v>160</v>
      </c>
      <c r="CG27" s="16" t="s">
        <v>160</v>
      </c>
      <c r="CH27" s="16" t="s">
        <v>160</v>
      </c>
      <c r="CI27" s="16" t="s">
        <v>160</v>
      </c>
      <c r="CJ27" s="16" t="s">
        <v>160</v>
      </c>
      <c r="CK27" s="16" t="s">
        <v>160</v>
      </c>
      <c r="CL27" s="16" t="s">
        <v>160</v>
      </c>
      <c r="CM27" s="16" t="s">
        <v>160</v>
      </c>
      <c r="CN27" s="16" t="s">
        <v>160</v>
      </c>
      <c r="CO27" s="16" t="s">
        <v>160</v>
      </c>
      <c r="CP27" s="16" t="s">
        <v>160</v>
      </c>
      <c r="CQ27" s="16" t="s">
        <v>160</v>
      </c>
      <c r="CR27" s="16" t="s">
        <v>160</v>
      </c>
      <c r="CS27" s="16" t="s">
        <v>160</v>
      </c>
      <c r="CT27" s="16" t="s">
        <v>160</v>
      </c>
      <c r="CU27" s="16" t="s">
        <v>160</v>
      </c>
      <c r="CV27" s="16" t="s">
        <v>160</v>
      </c>
      <c r="CW27" s="16" t="s">
        <v>160</v>
      </c>
      <c r="CX27" s="16" t="s">
        <v>160</v>
      </c>
      <c r="CY27" s="16" t="s">
        <v>160</v>
      </c>
      <c r="CZ27" s="16">
        <v>2.8857044021856701</v>
      </c>
      <c r="DA27" s="16">
        <v>2.9368037765066402</v>
      </c>
      <c r="DB27" s="16">
        <v>2.6985493376196401</v>
      </c>
      <c r="DC27" s="16">
        <v>2.8276170928194699</v>
      </c>
      <c r="DD27" s="16">
        <v>2.8712435686876199</v>
      </c>
      <c r="DE27" s="16">
        <v>2.7193609686724698</v>
      </c>
      <c r="DF27" s="16">
        <v>2.58079605959044</v>
      </c>
      <c r="DG27" s="16">
        <v>2.7754585920094401</v>
      </c>
      <c r="DH27" s="16">
        <v>2.7021105354058701</v>
      </c>
      <c r="DI27" s="16">
        <v>2.7012306886619499</v>
      </c>
      <c r="DJ27" s="16">
        <v>2.6694529482230802</v>
      </c>
      <c r="DK27" s="16">
        <v>3.0126890769955601</v>
      </c>
      <c r="DL27" s="16">
        <v>3.0246255612297399</v>
      </c>
      <c r="DM27" s="16">
        <v>2.8563850720108501</v>
      </c>
      <c r="DN27" s="16">
        <v>3.0345856607238502</v>
      </c>
      <c r="DO27" s="16">
        <v>3.0246994867639101</v>
      </c>
      <c r="DP27" s="16">
        <v>3.1421556398776298</v>
      </c>
      <c r="DQ27" s="16">
        <v>3.12506741022918</v>
      </c>
      <c r="DR27" s="16">
        <v>3.1919910937183702</v>
      </c>
      <c r="DS27" s="16">
        <v>3.6385251013408202</v>
      </c>
      <c r="DT27" s="16">
        <v>3.9212747927311402</v>
      </c>
      <c r="DU27" s="16">
        <v>3.43973637537681</v>
      </c>
      <c r="DV27" s="16">
        <v>3.3699515354137599</v>
      </c>
      <c r="DW27" s="16">
        <v>3.71763174669216</v>
      </c>
      <c r="DX27" s="16">
        <v>3.6481025620682801</v>
      </c>
      <c r="DY27" s="16">
        <v>3.4524263703167999</v>
      </c>
      <c r="DZ27" s="16">
        <v>3.3270390828203098</v>
      </c>
      <c r="EA27" s="16">
        <v>4.3450275395862796</v>
      </c>
      <c r="EB27" s="16">
        <v>4.3682541890193898</v>
      </c>
      <c r="EC27" s="16">
        <v>4.4355997512206597</v>
      </c>
      <c r="ED27" s="16">
        <v>4.5758472984573002</v>
      </c>
      <c r="EE27" s="16">
        <v>4.9818731358545403</v>
      </c>
      <c r="EF27" s="16">
        <v>5.1580254912439596</v>
      </c>
      <c r="EG27" s="16">
        <v>5.2764326177141099</v>
      </c>
      <c r="EH27" s="16">
        <v>5.4208757008128501</v>
      </c>
      <c r="EI27" s="16">
        <v>5.1227355169208701</v>
      </c>
      <c r="EJ27" s="16">
        <v>4.9620371893212702</v>
      </c>
      <c r="EK27" s="16">
        <v>5.0840085547616196</v>
      </c>
      <c r="EL27" s="16">
        <v>5.5676371063731898</v>
      </c>
      <c r="EM27" s="16">
        <v>5.7709588928724802</v>
      </c>
      <c r="EN27" s="16">
        <v>6.7394823961530097</v>
      </c>
      <c r="EO27" s="16">
        <v>7.0672935753401998</v>
      </c>
      <c r="EP27" s="16">
        <v>6.9317288124376102</v>
      </c>
      <c r="EQ27" s="16">
        <v>6.8803808655771004</v>
      </c>
      <c r="ER27" s="16">
        <v>7.1983924802743502</v>
      </c>
      <c r="ES27" s="16">
        <v>6.4021822640511097</v>
      </c>
      <c r="ET27" s="16">
        <v>7.4238496190529597</v>
      </c>
      <c r="EU27" s="16">
        <v>7.6097249604170401</v>
      </c>
      <c r="EV27" s="16">
        <v>7.3002029099636898</v>
      </c>
      <c r="EW27" s="16">
        <v>7.2017651869250798</v>
      </c>
      <c r="EX27" s="16">
        <v>7.3214247532802403</v>
      </c>
      <c r="EY27" s="16">
        <v>6.2707512792917797</v>
      </c>
      <c r="EZ27" s="16">
        <v>6.5842521569967696</v>
      </c>
      <c r="FA27" s="16">
        <v>6.7874037699829497</v>
      </c>
      <c r="FB27" s="16">
        <v>6.7273789680334799</v>
      </c>
      <c r="FC27" s="16">
        <v>6.2166901870093296</v>
      </c>
      <c r="FD27" s="16">
        <v>6.8860279667826303</v>
      </c>
      <c r="FE27" s="16">
        <v>6.9163319003898502</v>
      </c>
      <c r="FF27" s="16">
        <v>7.0515429410733104</v>
      </c>
      <c r="FG27" s="16">
        <v>7.1665711787133404</v>
      </c>
      <c r="FH27" s="16">
        <v>6.8512562449545298</v>
      </c>
      <c r="FI27" s="16">
        <v>6.4575227657296299</v>
      </c>
      <c r="FJ27" s="16">
        <v>7.14046628731416</v>
      </c>
      <c r="FK27" s="16">
        <v>6.8900095654508702</v>
      </c>
      <c r="FL27" s="16">
        <v>6.1766678000316499</v>
      </c>
      <c r="FM27" s="16">
        <v>6.3929420567992299</v>
      </c>
      <c r="FN27" s="16">
        <v>6.4110636032830497</v>
      </c>
      <c r="FO27" s="16">
        <v>5.6992092743227003</v>
      </c>
      <c r="FP27" s="16">
        <v>5.87623132018894</v>
      </c>
      <c r="FQ27" s="16">
        <v>5.8537755705773202</v>
      </c>
      <c r="FR27" s="16">
        <v>5.7887196193706902</v>
      </c>
      <c r="FS27" s="16">
        <v>5.3534452333021401</v>
      </c>
      <c r="FT27" s="16">
        <v>6.5572987048942002</v>
      </c>
      <c r="FU27" s="16">
        <v>5.5290566373270398</v>
      </c>
      <c r="FV27" s="16">
        <v>6.2145297177649201</v>
      </c>
      <c r="FW27" s="16">
        <v>6.4416674513080796</v>
      </c>
      <c r="FX27" s="16">
        <v>6.1255940397661197</v>
      </c>
      <c r="FY27" s="16">
        <v>6.2457682948597997</v>
      </c>
      <c r="FZ27" s="16">
        <v>6.8547829553964297</v>
      </c>
      <c r="GA27" s="16">
        <v>7.1280705606868899</v>
      </c>
      <c r="GB27" s="16">
        <v>6.5875300496418401</v>
      </c>
      <c r="GC27" s="16">
        <v>6.9160130471757499</v>
      </c>
      <c r="GD27" s="16">
        <v>6.6178880694994202</v>
      </c>
      <c r="GE27" s="16">
        <v>6.94456553904429</v>
      </c>
      <c r="GF27" s="16">
        <v>6.7483614436319703</v>
      </c>
    </row>
    <row r="28" spans="1:188" ht="15" x14ac:dyDescent="0.25">
      <c r="A28" s="4"/>
      <c r="B28" s="4"/>
      <c r="C28" s="4"/>
    </row>
    <row r="29" spans="1:188" ht="15" x14ac:dyDescent="0.25">
      <c r="A29" s="4"/>
      <c r="B29" s="4"/>
      <c r="C29" s="4"/>
    </row>
    <row r="30" spans="1:188" ht="15" x14ac:dyDescent="0.25">
      <c r="A30" s="24" t="s">
        <v>17</v>
      </c>
      <c r="B30" s="6"/>
      <c r="C30" s="6"/>
    </row>
    <row r="31" spans="1:188" ht="17.25" x14ac:dyDescent="0.25">
      <c r="A31" s="25" t="s">
        <v>87</v>
      </c>
      <c r="B31" s="6"/>
      <c r="C31" s="6"/>
    </row>
    <row r="32" spans="1:188" ht="17.25" x14ac:dyDescent="0.25">
      <c r="A32" s="25" t="s">
        <v>18</v>
      </c>
      <c r="B32" s="6"/>
      <c r="C32" s="6"/>
    </row>
    <row r="33" spans="1:188" ht="17.25" x14ac:dyDescent="0.25">
      <c r="A33" s="25" t="s">
        <v>20</v>
      </c>
      <c r="B33" s="6"/>
      <c r="C33" s="6"/>
    </row>
    <row r="34" spans="1:188" ht="17.25" x14ac:dyDescent="0.25">
      <c r="A34" s="25" t="s">
        <v>19</v>
      </c>
      <c r="B34" s="6"/>
      <c r="C34" s="6"/>
    </row>
    <row r="35" spans="1:188" ht="15" x14ac:dyDescent="0.25">
      <c r="A35" s="61"/>
      <c r="B35" s="6"/>
      <c r="C35" s="6"/>
    </row>
    <row r="36" spans="1:188" ht="15" x14ac:dyDescent="0.25">
      <c r="A36" s="5"/>
      <c r="B36" s="6"/>
      <c r="C36" s="6"/>
    </row>
    <row r="37" spans="1:188" ht="15" x14ac:dyDescent="0.25">
      <c r="A37" s="121"/>
      <c r="B37" s="6"/>
      <c r="C37" s="6"/>
    </row>
    <row r="38" spans="1:188" ht="15.75" x14ac:dyDescent="0.25">
      <c r="A38" s="130"/>
      <c r="B38" s="6"/>
      <c r="C38" s="6"/>
    </row>
    <row r="39" spans="1:188" ht="15" x14ac:dyDescent="0.25">
      <c r="A39" s="122"/>
      <c r="B39" s="6"/>
      <c r="C39" s="6"/>
    </row>
    <row r="40" spans="1:188" ht="15" x14ac:dyDescent="0.25">
      <c r="A40" s="123"/>
      <c r="B40" s="127"/>
      <c r="C40" s="6"/>
      <c r="FX40" s="126"/>
      <c r="FY40" s="126"/>
      <c r="FZ40" s="126"/>
      <c r="GA40" s="126"/>
      <c r="GB40" s="126"/>
      <c r="GC40" s="126"/>
      <c r="GD40" s="126"/>
      <c r="GE40" s="126"/>
      <c r="GF40" s="126"/>
    </row>
    <row r="41" spans="1:188" ht="15" x14ac:dyDescent="0.25">
      <c r="A41" s="123"/>
      <c r="B41" s="127"/>
      <c r="C41" s="6"/>
      <c r="FX41" s="126"/>
      <c r="FY41" s="126"/>
      <c r="FZ41" s="126"/>
      <c r="GA41" s="126"/>
      <c r="GB41" s="126"/>
      <c r="GC41" s="126"/>
      <c r="GD41" s="126"/>
      <c r="GE41" s="126"/>
      <c r="GF41" s="126"/>
    </row>
    <row r="42" spans="1:188" ht="15" x14ac:dyDescent="0.25">
      <c r="A42" s="123"/>
      <c r="B42" s="127"/>
      <c r="C42" s="6"/>
      <c r="FX42" s="131"/>
      <c r="FY42" s="131"/>
      <c r="FZ42" s="131"/>
      <c r="GA42" s="131"/>
      <c r="GB42" s="131"/>
      <c r="GC42" s="131"/>
      <c r="GD42" s="131"/>
      <c r="GE42" s="131"/>
      <c r="GF42" s="131"/>
    </row>
    <row r="43" spans="1:188" ht="15" x14ac:dyDescent="0.25">
      <c r="A43" s="123"/>
      <c r="B43" s="127"/>
      <c r="C43" s="6"/>
      <c r="FX43" s="131"/>
      <c r="FY43" s="131"/>
      <c r="FZ43" s="131"/>
      <c r="GA43" s="131"/>
      <c r="GB43" s="131"/>
      <c r="GC43" s="131"/>
      <c r="GD43" s="131"/>
      <c r="GE43" s="131"/>
      <c r="GF43" s="131"/>
    </row>
    <row r="44" spans="1:188" ht="15" x14ac:dyDescent="0.25">
      <c r="A44" s="128"/>
      <c r="B44" s="6"/>
      <c r="C44" s="6"/>
      <c r="FX44" s="126"/>
      <c r="FY44" s="126"/>
      <c r="FZ44" s="126"/>
      <c r="GA44" s="126"/>
      <c r="GB44" s="126"/>
      <c r="GC44" s="126"/>
      <c r="GD44" s="126"/>
      <c r="GE44" s="126"/>
      <c r="GF44" s="126"/>
    </row>
    <row r="45" spans="1:188" ht="15" x14ac:dyDescent="0.25">
      <c r="A45" s="122"/>
      <c r="B45" s="6"/>
      <c r="C45" s="6"/>
      <c r="FX45" s="126"/>
      <c r="FY45" s="126"/>
      <c r="FZ45" s="126"/>
      <c r="GA45" s="126"/>
      <c r="GB45" s="126"/>
      <c r="GC45" s="126"/>
      <c r="GD45" s="126"/>
      <c r="GE45" s="126"/>
      <c r="GF45" s="126"/>
    </row>
    <row r="46" spans="1:188" x14ac:dyDescent="0.3">
      <c r="A46" s="129"/>
      <c r="B46" s="127"/>
      <c r="C46" s="6"/>
      <c r="FX46" s="126"/>
      <c r="FY46" s="126"/>
      <c r="FZ46" s="126"/>
      <c r="GA46" s="126"/>
      <c r="GB46" s="126"/>
      <c r="GC46" s="126"/>
      <c r="GD46" s="126"/>
      <c r="GE46" s="126"/>
      <c r="GF46" s="126"/>
    </row>
    <row r="47" spans="1:188" x14ac:dyDescent="0.3">
      <c r="A47" s="129"/>
      <c r="B47" s="127"/>
      <c r="C47" s="6"/>
      <c r="FX47" s="126"/>
      <c r="FY47" s="126"/>
      <c r="FZ47" s="126"/>
      <c r="GA47" s="126"/>
      <c r="GB47" s="126"/>
      <c r="GC47" s="126"/>
      <c r="GD47" s="126"/>
      <c r="GE47" s="126"/>
      <c r="GF47" s="126"/>
    </row>
    <row r="48" spans="1:188" x14ac:dyDescent="0.3">
      <c r="A48" s="129"/>
      <c r="B48" s="127"/>
      <c r="C48" s="6"/>
      <c r="FX48" s="131"/>
      <c r="FY48" s="131"/>
      <c r="FZ48" s="131"/>
      <c r="GA48" s="131"/>
      <c r="GB48" s="131"/>
      <c r="GC48" s="131"/>
      <c r="GD48" s="131"/>
      <c r="GE48" s="131"/>
      <c r="GF48" s="131"/>
    </row>
    <row r="49" spans="1:188" x14ac:dyDescent="0.3">
      <c r="A49" s="129"/>
      <c r="B49" s="127"/>
      <c r="C49" s="6"/>
      <c r="FX49" s="131"/>
      <c r="FY49" s="131"/>
      <c r="FZ49" s="131"/>
      <c r="GA49" s="131"/>
      <c r="GB49" s="131"/>
      <c r="GC49" s="131"/>
      <c r="GD49" s="131"/>
      <c r="GE49" s="131"/>
      <c r="GF49" s="131"/>
    </row>
    <row r="50" spans="1:188" ht="16.5" customHeight="1" x14ac:dyDescent="0.3">
      <c r="A50" s="5"/>
      <c r="B50" s="6"/>
      <c r="C50" s="6"/>
    </row>
    <row r="51" spans="1:188" x14ac:dyDescent="0.3">
      <c r="A51" s="5"/>
      <c r="B51" s="6"/>
      <c r="C51" s="6"/>
    </row>
    <row r="52" spans="1:188" x14ac:dyDescent="0.3">
      <c r="A52" s="5"/>
      <c r="B52" s="6"/>
      <c r="C52" s="6"/>
    </row>
    <row r="53" spans="1:188" x14ac:dyDescent="0.3">
      <c r="A53" s="5"/>
      <c r="B53" s="6"/>
      <c r="C53" s="6"/>
    </row>
  </sheetData>
  <mergeCells count="1">
    <mergeCell ref="A9:C9"/>
  </mergeCells>
  <hyperlinks>
    <hyperlink ref="A6" location="Contents!A1" display="Return to contents page"/>
  </hyperlink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GH55"/>
  <sheetViews>
    <sheetView zoomScale="85" zoomScaleNormal="85" workbookViewId="0">
      <pane xSplit="3" ySplit="9" topLeftCell="FH10" activePane="bottomRight" state="frozen"/>
      <selection activeCell="A8" sqref="A8"/>
      <selection pane="topRight" activeCell="A8" sqref="A8"/>
      <selection pane="bottomLeft" activeCell="A8" sqref="A8"/>
      <selection pane="bottomRight" activeCell="GF28" sqref="GF28"/>
    </sheetView>
  </sheetViews>
  <sheetFormatPr defaultColWidth="7.59765625" defaultRowHeight="14.4" x14ac:dyDescent="0.3"/>
  <cols>
    <col min="1" max="1" width="18.5" style="2" customWidth="1"/>
    <col min="2" max="2" width="7.19921875" style="2" bestFit="1" customWidth="1"/>
    <col min="3" max="3" width="38.59765625" style="2" customWidth="1"/>
    <col min="4" max="40" width="7.59765625" style="8"/>
    <col min="41" max="179" width="7.59765625" style="1"/>
    <col min="180" max="183" width="7.8984375" style="1" customWidth="1"/>
    <col min="184" max="189" width="8.69921875" style="1" customWidth="1"/>
    <col min="190" max="190" width="9.19921875" style="1" bestFit="1" customWidth="1"/>
    <col min="191" max="16384" width="7.59765625" style="1"/>
  </cols>
  <sheetData>
    <row r="1" spans="1:190" ht="15" x14ac:dyDescent="0.25">
      <c r="A1" s="4"/>
      <c r="B1" s="1"/>
      <c r="C1" s="1"/>
      <c r="D1" s="1"/>
      <c r="E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row>
    <row r="2" spans="1:190" ht="15" x14ac:dyDescent="0.25">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row>
    <row r="3" spans="1:190" ht="15" x14ac:dyDescent="0.25">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row>
    <row r="4" spans="1:190" ht="15" x14ac:dyDescent="0.25">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row>
    <row r="5" spans="1:190" ht="15" x14ac:dyDescent="0.25">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row>
    <row r="6" spans="1:190" ht="15" x14ac:dyDescent="0.25">
      <c r="A6" s="57" t="s">
        <v>75</v>
      </c>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row>
    <row r="7" spans="1:190" ht="21" x14ac:dyDescent="0.25">
      <c r="A7" s="17" t="s">
        <v>165</v>
      </c>
      <c r="B7" s="17"/>
      <c r="C7" s="17"/>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row>
    <row r="8" spans="1:190" ht="15" x14ac:dyDescent="0.25">
      <c r="A8" s="27" t="s">
        <v>23</v>
      </c>
      <c r="B8" s="13"/>
      <c r="C8" s="13"/>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row>
    <row r="9" spans="1:190" ht="15" x14ac:dyDescent="0.25">
      <c r="A9" s="158" t="s">
        <v>25</v>
      </c>
      <c r="B9" s="158"/>
      <c r="C9" s="158"/>
      <c r="D9" s="26">
        <v>27089</v>
      </c>
      <c r="E9" s="26">
        <v>27181</v>
      </c>
      <c r="F9" s="26">
        <v>27273</v>
      </c>
      <c r="G9" s="26">
        <v>27364</v>
      </c>
      <c r="H9" s="26">
        <v>27454</v>
      </c>
      <c r="I9" s="26">
        <v>27546</v>
      </c>
      <c r="J9" s="26">
        <v>27638</v>
      </c>
      <c r="K9" s="26">
        <v>27729</v>
      </c>
      <c r="L9" s="26">
        <v>27820</v>
      </c>
      <c r="M9" s="26">
        <v>27912</v>
      </c>
      <c r="N9" s="26">
        <v>28004</v>
      </c>
      <c r="O9" s="26">
        <v>28095</v>
      </c>
      <c r="P9" s="26">
        <v>28185</v>
      </c>
      <c r="Q9" s="26">
        <v>28277</v>
      </c>
      <c r="R9" s="26">
        <v>28369</v>
      </c>
      <c r="S9" s="26">
        <v>28460</v>
      </c>
      <c r="T9" s="26">
        <v>28550</v>
      </c>
      <c r="U9" s="26">
        <v>28642</v>
      </c>
      <c r="V9" s="26">
        <v>28734</v>
      </c>
      <c r="W9" s="26">
        <v>28825</v>
      </c>
      <c r="X9" s="26">
        <v>28915</v>
      </c>
      <c r="Y9" s="26">
        <v>29007</v>
      </c>
      <c r="Z9" s="26">
        <v>29099</v>
      </c>
      <c r="AA9" s="26">
        <v>29190</v>
      </c>
      <c r="AB9" s="26">
        <v>29281</v>
      </c>
      <c r="AC9" s="26">
        <v>29373</v>
      </c>
      <c r="AD9" s="26">
        <v>29465</v>
      </c>
      <c r="AE9" s="26">
        <v>29556</v>
      </c>
      <c r="AF9" s="26">
        <v>29646</v>
      </c>
      <c r="AG9" s="26">
        <v>29738</v>
      </c>
      <c r="AH9" s="26">
        <v>29830</v>
      </c>
      <c r="AI9" s="26">
        <v>29921</v>
      </c>
      <c r="AJ9" s="26">
        <v>30011</v>
      </c>
      <c r="AK9" s="26">
        <v>30103</v>
      </c>
      <c r="AL9" s="26">
        <v>30195</v>
      </c>
      <c r="AM9" s="26">
        <v>30286</v>
      </c>
      <c r="AN9" s="26">
        <v>30376</v>
      </c>
      <c r="AO9" s="26">
        <v>30468</v>
      </c>
      <c r="AP9" s="26">
        <v>30560</v>
      </c>
      <c r="AQ9" s="26">
        <v>30651</v>
      </c>
      <c r="AR9" s="26">
        <v>30742</v>
      </c>
      <c r="AS9" s="26">
        <v>30834</v>
      </c>
      <c r="AT9" s="26">
        <v>30926</v>
      </c>
      <c r="AU9" s="26">
        <v>31017</v>
      </c>
      <c r="AV9" s="26">
        <v>31107</v>
      </c>
      <c r="AW9" s="26">
        <v>31199</v>
      </c>
      <c r="AX9" s="26">
        <v>31291</v>
      </c>
      <c r="AY9" s="26">
        <v>31382</v>
      </c>
      <c r="AZ9" s="26">
        <v>31472</v>
      </c>
      <c r="BA9" s="26">
        <v>31564</v>
      </c>
      <c r="BB9" s="26">
        <v>31656</v>
      </c>
      <c r="BC9" s="26">
        <v>31747</v>
      </c>
      <c r="BD9" s="26">
        <v>31837</v>
      </c>
      <c r="BE9" s="26">
        <v>31929</v>
      </c>
      <c r="BF9" s="26">
        <v>32021</v>
      </c>
      <c r="BG9" s="26">
        <v>32112</v>
      </c>
      <c r="BH9" s="26">
        <v>32203</v>
      </c>
      <c r="BI9" s="26">
        <v>32295</v>
      </c>
      <c r="BJ9" s="26">
        <v>32387</v>
      </c>
      <c r="BK9" s="26">
        <v>32478</v>
      </c>
      <c r="BL9" s="26">
        <v>32568</v>
      </c>
      <c r="BM9" s="26">
        <v>32660</v>
      </c>
      <c r="BN9" s="26">
        <v>32752</v>
      </c>
      <c r="BO9" s="26">
        <v>32843</v>
      </c>
      <c r="BP9" s="26">
        <v>32933</v>
      </c>
      <c r="BQ9" s="26">
        <v>33025</v>
      </c>
      <c r="BR9" s="26">
        <v>33117</v>
      </c>
      <c r="BS9" s="26">
        <v>33208</v>
      </c>
      <c r="BT9" s="26">
        <v>33298</v>
      </c>
      <c r="BU9" s="26">
        <v>33390</v>
      </c>
      <c r="BV9" s="26">
        <v>33482</v>
      </c>
      <c r="BW9" s="26">
        <v>33573</v>
      </c>
      <c r="BX9" s="26">
        <v>33664</v>
      </c>
      <c r="BY9" s="26">
        <v>33756</v>
      </c>
      <c r="BZ9" s="26">
        <v>33848</v>
      </c>
      <c r="CA9" s="26">
        <v>33939</v>
      </c>
      <c r="CB9" s="26">
        <v>34029</v>
      </c>
      <c r="CC9" s="26">
        <v>34121</v>
      </c>
      <c r="CD9" s="26">
        <v>34213</v>
      </c>
      <c r="CE9" s="26">
        <v>34304</v>
      </c>
      <c r="CF9" s="26">
        <v>34394</v>
      </c>
      <c r="CG9" s="26">
        <v>34486</v>
      </c>
      <c r="CH9" s="26">
        <v>34578</v>
      </c>
      <c r="CI9" s="26">
        <v>34669</v>
      </c>
      <c r="CJ9" s="26">
        <v>34759</v>
      </c>
      <c r="CK9" s="26">
        <v>34851</v>
      </c>
      <c r="CL9" s="26">
        <v>34943</v>
      </c>
      <c r="CM9" s="26">
        <v>35034</v>
      </c>
      <c r="CN9" s="26">
        <v>35125</v>
      </c>
      <c r="CO9" s="26">
        <v>35217</v>
      </c>
      <c r="CP9" s="26">
        <v>35309</v>
      </c>
      <c r="CQ9" s="26">
        <v>35400</v>
      </c>
      <c r="CR9" s="26">
        <v>35490</v>
      </c>
      <c r="CS9" s="26">
        <v>35582</v>
      </c>
      <c r="CT9" s="26">
        <v>35674</v>
      </c>
      <c r="CU9" s="26">
        <v>35765</v>
      </c>
      <c r="CV9" s="26">
        <v>35855</v>
      </c>
      <c r="CW9" s="26">
        <v>35947</v>
      </c>
      <c r="CX9" s="26">
        <v>36039</v>
      </c>
      <c r="CY9" s="26">
        <v>36130</v>
      </c>
      <c r="CZ9" s="26">
        <v>36220</v>
      </c>
      <c r="DA9" s="26">
        <v>36312</v>
      </c>
      <c r="DB9" s="26">
        <v>36404</v>
      </c>
      <c r="DC9" s="26">
        <v>36495</v>
      </c>
      <c r="DD9" s="26">
        <v>36586</v>
      </c>
      <c r="DE9" s="26">
        <v>36678</v>
      </c>
      <c r="DF9" s="26">
        <v>36770</v>
      </c>
      <c r="DG9" s="26">
        <v>36861</v>
      </c>
      <c r="DH9" s="26">
        <v>36951</v>
      </c>
      <c r="DI9" s="26">
        <v>37043</v>
      </c>
      <c r="DJ9" s="26">
        <v>37135</v>
      </c>
      <c r="DK9" s="26">
        <v>37226</v>
      </c>
      <c r="DL9" s="26">
        <v>37316</v>
      </c>
      <c r="DM9" s="26">
        <v>37408</v>
      </c>
      <c r="DN9" s="26">
        <v>37500</v>
      </c>
      <c r="DO9" s="26">
        <v>37591</v>
      </c>
      <c r="DP9" s="26">
        <v>37681</v>
      </c>
      <c r="DQ9" s="26">
        <v>37773</v>
      </c>
      <c r="DR9" s="26">
        <v>37865</v>
      </c>
      <c r="DS9" s="26">
        <v>37956</v>
      </c>
      <c r="DT9" s="26">
        <v>38047</v>
      </c>
      <c r="DU9" s="26">
        <v>38139</v>
      </c>
      <c r="DV9" s="26">
        <v>38231</v>
      </c>
      <c r="DW9" s="26">
        <v>38322</v>
      </c>
      <c r="DX9" s="26">
        <v>38412</v>
      </c>
      <c r="DY9" s="26">
        <v>38504</v>
      </c>
      <c r="DZ9" s="26">
        <v>38596</v>
      </c>
      <c r="EA9" s="26">
        <v>38687</v>
      </c>
      <c r="EB9" s="26">
        <v>38777</v>
      </c>
      <c r="EC9" s="26">
        <v>38869</v>
      </c>
      <c r="ED9" s="26">
        <v>38961</v>
      </c>
      <c r="EE9" s="26">
        <v>39052</v>
      </c>
      <c r="EF9" s="26">
        <v>39142</v>
      </c>
      <c r="EG9" s="26">
        <v>39234</v>
      </c>
      <c r="EH9" s="26">
        <v>39326</v>
      </c>
      <c r="EI9" s="26">
        <v>39417</v>
      </c>
      <c r="EJ9" s="26">
        <v>39508</v>
      </c>
      <c r="EK9" s="26">
        <v>39600</v>
      </c>
      <c r="EL9" s="26">
        <v>39692</v>
      </c>
      <c r="EM9" s="26">
        <v>39783</v>
      </c>
      <c r="EN9" s="26">
        <v>39873</v>
      </c>
      <c r="EO9" s="26">
        <v>39965</v>
      </c>
      <c r="EP9" s="26">
        <v>40057</v>
      </c>
      <c r="EQ9" s="26">
        <v>40148</v>
      </c>
      <c r="ER9" s="26">
        <v>40238</v>
      </c>
      <c r="ES9" s="26">
        <v>40330</v>
      </c>
      <c r="ET9" s="26">
        <v>40422</v>
      </c>
      <c r="EU9" s="26">
        <v>40513</v>
      </c>
      <c r="EV9" s="26">
        <v>40603</v>
      </c>
      <c r="EW9" s="26">
        <v>40695</v>
      </c>
      <c r="EX9" s="26">
        <v>40787</v>
      </c>
      <c r="EY9" s="26">
        <v>40878</v>
      </c>
      <c r="EZ9" s="26">
        <v>40969</v>
      </c>
      <c r="FA9" s="26">
        <v>41061</v>
      </c>
      <c r="FB9" s="26">
        <v>41153</v>
      </c>
      <c r="FC9" s="26">
        <v>41244</v>
      </c>
      <c r="FD9" s="26">
        <v>41334</v>
      </c>
      <c r="FE9" s="26">
        <v>41426</v>
      </c>
      <c r="FF9" s="26">
        <v>41518</v>
      </c>
      <c r="FG9" s="26">
        <v>41609</v>
      </c>
      <c r="FH9" s="26">
        <v>41699</v>
      </c>
      <c r="FI9" s="26">
        <v>41791</v>
      </c>
      <c r="FJ9" s="26">
        <v>41883</v>
      </c>
      <c r="FK9" s="26">
        <v>41974</v>
      </c>
      <c r="FL9" s="26">
        <v>42064</v>
      </c>
      <c r="FM9" s="26">
        <v>42156</v>
      </c>
      <c r="FN9" s="26">
        <v>42248</v>
      </c>
      <c r="FO9" s="26">
        <v>42339</v>
      </c>
      <c r="FP9" s="26">
        <v>42430</v>
      </c>
      <c r="FQ9" s="26">
        <v>42522</v>
      </c>
      <c r="FR9" s="26">
        <v>42614</v>
      </c>
      <c r="FS9" s="26">
        <v>42705</v>
      </c>
      <c r="FT9" s="26">
        <v>42795</v>
      </c>
      <c r="FU9" s="26">
        <v>42887</v>
      </c>
      <c r="FV9" s="26">
        <v>42979</v>
      </c>
      <c r="FW9" s="26">
        <v>43070</v>
      </c>
      <c r="FX9" s="26">
        <v>43160</v>
      </c>
      <c r="FY9" s="26">
        <v>43252</v>
      </c>
      <c r="FZ9" s="26">
        <v>43344</v>
      </c>
      <c r="GA9" s="26">
        <v>43435</v>
      </c>
      <c r="GB9" s="26">
        <v>43525</v>
      </c>
      <c r="GC9" s="26">
        <v>43617</v>
      </c>
      <c r="GD9" s="26">
        <v>43709</v>
      </c>
      <c r="GE9" s="26">
        <v>43800</v>
      </c>
      <c r="GF9" s="26">
        <v>43891</v>
      </c>
    </row>
    <row r="10" spans="1:190" ht="15" x14ac:dyDescent="0.25">
      <c r="A10" s="11"/>
      <c r="B10" s="14" t="s">
        <v>7</v>
      </c>
      <c r="C10" s="14" t="s">
        <v>12</v>
      </c>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row>
    <row r="11" spans="1:190" ht="18" customHeight="1" x14ac:dyDescent="0.25">
      <c r="A11" s="23" t="s">
        <v>106</v>
      </c>
      <c r="B11" s="11" t="s">
        <v>15</v>
      </c>
      <c r="C11" s="11" t="s">
        <v>13</v>
      </c>
      <c r="D11" s="15">
        <v>40.390995866993684</v>
      </c>
      <c r="E11" s="15">
        <v>47.160314047210228</v>
      </c>
      <c r="F11" s="15">
        <v>47.460509546247792</v>
      </c>
      <c r="G11" s="15">
        <v>45.923471461667717</v>
      </c>
      <c r="H11" s="15">
        <v>46.918273812098207</v>
      </c>
      <c r="I11" s="15">
        <v>53.97667788782244</v>
      </c>
      <c r="J11" s="15">
        <v>59.887419402070186</v>
      </c>
      <c r="K11" s="15">
        <v>58.560445749676624</v>
      </c>
      <c r="L11" s="15">
        <v>67.642958418922092</v>
      </c>
      <c r="M11" s="15">
        <v>64.756310080525523</v>
      </c>
      <c r="N11" s="15">
        <v>62.769714343700961</v>
      </c>
      <c r="O11" s="15">
        <v>61.07509227679212</v>
      </c>
      <c r="P11" s="15">
        <v>59.518075257459543</v>
      </c>
      <c r="Q11" s="15">
        <v>62.287557784026077</v>
      </c>
      <c r="R11" s="15">
        <v>60.155732265633134</v>
      </c>
      <c r="S11" s="15">
        <v>58.082499907429664</v>
      </c>
      <c r="T11" s="15">
        <v>56.948309185644064</v>
      </c>
      <c r="U11" s="15">
        <v>56.90541678521781</v>
      </c>
      <c r="V11" s="15">
        <v>57.80745893008546</v>
      </c>
      <c r="W11" s="15">
        <v>56.332724029420007</v>
      </c>
      <c r="X11" s="15">
        <v>55.083154974446444</v>
      </c>
      <c r="Y11" s="15">
        <v>56.791665631025893</v>
      </c>
      <c r="Z11" s="15">
        <v>61.748090267005168</v>
      </c>
      <c r="AA11" s="15">
        <v>62.38247330767264</v>
      </c>
      <c r="AB11" s="15">
        <v>68.263463763148621</v>
      </c>
      <c r="AC11" s="15">
        <v>71.705537787821427</v>
      </c>
      <c r="AD11" s="15">
        <v>72.758587237314742</v>
      </c>
      <c r="AE11" s="15">
        <v>71.128129875335105</v>
      </c>
      <c r="AF11" s="15">
        <v>70.75457826099769</v>
      </c>
      <c r="AG11" s="15">
        <v>71.285562007384101</v>
      </c>
      <c r="AH11" s="15">
        <v>70.952789622391933</v>
      </c>
      <c r="AI11" s="15">
        <v>69.431649435408858</v>
      </c>
      <c r="AJ11" s="15">
        <v>68.418321340776743</v>
      </c>
      <c r="AK11" s="15">
        <v>68.599254957122682</v>
      </c>
      <c r="AL11" s="15">
        <v>70.996637967436584</v>
      </c>
      <c r="AM11" s="15">
        <v>70.116899164365705</v>
      </c>
      <c r="AN11" s="15">
        <v>69.548503641644743</v>
      </c>
      <c r="AO11" s="15">
        <v>68.886378251190436</v>
      </c>
      <c r="AP11" s="15">
        <v>68.316680214452859</v>
      </c>
      <c r="AQ11" s="15">
        <v>67.536071101650009</v>
      </c>
      <c r="AR11" s="15">
        <v>67.064042766978844</v>
      </c>
      <c r="AS11" s="15">
        <v>65.65437003535672</v>
      </c>
      <c r="AT11" s="15">
        <v>73.637348318982703</v>
      </c>
      <c r="AU11" s="15">
        <v>77.62352796651183</v>
      </c>
      <c r="AV11" s="15">
        <v>75.037829328780091</v>
      </c>
      <c r="AW11" s="15">
        <v>76.382258136766694</v>
      </c>
      <c r="AX11" s="15">
        <v>73.926004788153634</v>
      </c>
      <c r="AY11" s="15">
        <v>67.974914850363405</v>
      </c>
      <c r="AZ11" s="15">
        <v>66.267528341720364</v>
      </c>
      <c r="BA11" s="15">
        <v>60.274060345396968</v>
      </c>
      <c r="BB11" s="15">
        <v>54.251698870033287</v>
      </c>
      <c r="BC11" s="15">
        <v>53.382645908981331</v>
      </c>
      <c r="BD11" s="15">
        <v>55.007360464754385</v>
      </c>
      <c r="BE11" s="15">
        <v>55.638127047128734</v>
      </c>
      <c r="BF11" s="15">
        <v>54.769195268444534</v>
      </c>
      <c r="BG11" s="15">
        <v>53.653406683234955</v>
      </c>
      <c r="BH11" s="15">
        <v>52.649794686217462</v>
      </c>
      <c r="BI11" s="15">
        <v>51.333199731891682</v>
      </c>
      <c r="BJ11" s="15">
        <v>50.329162385814499</v>
      </c>
      <c r="BK11" s="15">
        <v>49.135423096585967</v>
      </c>
      <c r="BL11" s="15">
        <v>48.325420447941468</v>
      </c>
      <c r="BM11" s="15">
        <v>49.652925583702228</v>
      </c>
      <c r="BN11" s="15">
        <v>48.010784727693739</v>
      </c>
      <c r="BO11" s="15">
        <v>47.368681807718438</v>
      </c>
      <c r="BP11" s="15">
        <v>47.38740353172291</v>
      </c>
      <c r="BQ11" s="15">
        <v>46.794001775379677</v>
      </c>
      <c r="BR11" s="15">
        <v>47.08936042685086</v>
      </c>
      <c r="BS11" s="15">
        <v>53.061173184516377</v>
      </c>
      <c r="BT11" s="15">
        <v>50.206372973428252</v>
      </c>
      <c r="BU11" s="15">
        <v>47.382348062560609</v>
      </c>
      <c r="BV11" s="15">
        <v>47.47848259772848</v>
      </c>
      <c r="BW11" s="15">
        <v>48.867115640578042</v>
      </c>
      <c r="BX11" s="15">
        <v>47.925322315676297</v>
      </c>
      <c r="BY11" s="15">
        <v>47.789995937277638</v>
      </c>
      <c r="BZ11" s="15">
        <v>48.631137487467903</v>
      </c>
      <c r="CA11" s="15">
        <v>49.619935227315153</v>
      </c>
      <c r="CB11" s="15">
        <v>49.241946735542903</v>
      </c>
      <c r="CC11" s="15">
        <v>48.37550350574908</v>
      </c>
      <c r="CD11" s="15">
        <v>46.424299163252471</v>
      </c>
      <c r="CE11" s="15">
        <v>45.433082521999026</v>
      </c>
      <c r="CF11" s="15">
        <v>43.826123407487117</v>
      </c>
      <c r="CG11" s="15">
        <v>43.738967896965548</v>
      </c>
      <c r="CH11" s="15">
        <v>44.531892482873246</v>
      </c>
      <c r="CI11" s="15">
        <v>44.109100867122436</v>
      </c>
      <c r="CJ11" s="15">
        <v>43.258612681989732</v>
      </c>
      <c r="CK11" s="15">
        <v>42.849083996429549</v>
      </c>
      <c r="CL11" s="15">
        <v>41.850595312793125</v>
      </c>
      <c r="CM11" s="15">
        <v>41.679067196470754</v>
      </c>
      <c r="CN11" s="15">
        <v>41.768420061662688</v>
      </c>
      <c r="CO11" s="15">
        <v>41.34251102886509</v>
      </c>
      <c r="CP11" s="15">
        <v>41.050660397455488</v>
      </c>
      <c r="CQ11" s="15">
        <v>41.14264040252128</v>
      </c>
      <c r="CR11" s="15">
        <v>41.176710597871192</v>
      </c>
      <c r="CS11" s="15">
        <v>40.804712022998899</v>
      </c>
      <c r="CT11" s="15">
        <v>40.589224058236894</v>
      </c>
      <c r="CU11" s="15">
        <v>40.745056400999289</v>
      </c>
      <c r="CV11" s="15">
        <v>39.778959063026626</v>
      </c>
      <c r="CW11" s="15">
        <v>37.318091034255204</v>
      </c>
      <c r="CX11" s="15">
        <v>37.096840615935953</v>
      </c>
      <c r="CY11" s="15">
        <v>36.941455736294813</v>
      </c>
      <c r="CZ11" s="15">
        <v>36.220912189584965</v>
      </c>
      <c r="DA11" s="15">
        <v>35.929883508650938</v>
      </c>
      <c r="DB11" s="15">
        <v>38.571950649962389</v>
      </c>
      <c r="DC11" s="15">
        <v>41.005105623947387</v>
      </c>
      <c r="DD11" s="15">
        <v>42.659242993535472</v>
      </c>
      <c r="DE11" s="15">
        <v>44.200862898949921</v>
      </c>
      <c r="DF11" s="15">
        <v>49.321281454718658</v>
      </c>
      <c r="DG11" s="15">
        <v>48.649621829936279</v>
      </c>
      <c r="DH11" s="15">
        <v>44.456494004639126</v>
      </c>
      <c r="DI11" s="15">
        <v>46.937411329615891</v>
      </c>
      <c r="DJ11" s="15">
        <v>44.755255860438041</v>
      </c>
      <c r="DK11" s="15">
        <v>40.410726329591554</v>
      </c>
      <c r="DL11" s="15">
        <v>40.324458541707571</v>
      </c>
      <c r="DM11" s="15">
        <v>43.893986216387063</v>
      </c>
      <c r="DN11" s="15">
        <v>42.648605865600523</v>
      </c>
      <c r="DO11" s="15">
        <v>42.126445727862105</v>
      </c>
      <c r="DP11" s="15">
        <v>44.64256846738904</v>
      </c>
      <c r="DQ11" s="15">
        <v>40.273244197951321</v>
      </c>
      <c r="DR11" s="15">
        <v>42.931213630877195</v>
      </c>
      <c r="DS11" s="15">
        <v>41.755789918262749</v>
      </c>
      <c r="DT11" s="15">
        <v>43.859192031379052</v>
      </c>
      <c r="DU11" s="15">
        <v>46.883880017723001</v>
      </c>
      <c r="DV11" s="15">
        <v>46.897283239714021</v>
      </c>
      <c r="DW11" s="15">
        <v>46.136871221070379</v>
      </c>
      <c r="DX11" s="15">
        <v>45.902694248293713</v>
      </c>
      <c r="DY11" s="15">
        <v>48.731938868468156</v>
      </c>
      <c r="DZ11" s="15">
        <v>54.52600866907715</v>
      </c>
      <c r="EA11" s="15">
        <v>52.528446723373278</v>
      </c>
      <c r="EB11" s="15">
        <v>54.83157884410403</v>
      </c>
      <c r="EC11" s="15">
        <v>61.936111772166065</v>
      </c>
      <c r="ED11" s="15">
        <v>60.993782114736703</v>
      </c>
      <c r="EE11" s="15">
        <v>51.794230594160638</v>
      </c>
      <c r="EF11" s="15">
        <v>52.00938517861286</v>
      </c>
      <c r="EG11" s="15">
        <v>55.644746956734231</v>
      </c>
      <c r="EH11" s="15">
        <v>56.378970320444303</v>
      </c>
      <c r="EI11" s="15">
        <v>58.700588766750542</v>
      </c>
      <c r="EJ11" s="15">
        <v>60.635396891130306</v>
      </c>
      <c r="EK11" s="15">
        <v>67.298895589753243</v>
      </c>
      <c r="EL11" s="15">
        <v>69.298090719157116</v>
      </c>
      <c r="EM11" s="15">
        <v>54.056122817809076</v>
      </c>
      <c r="EN11" s="15">
        <v>53.458409436388621</v>
      </c>
      <c r="EO11" s="15">
        <v>54.832863626705951</v>
      </c>
      <c r="EP11" s="15">
        <v>55.225430234790544</v>
      </c>
      <c r="EQ11" s="15">
        <v>54.81620235094298</v>
      </c>
      <c r="ER11" s="15">
        <v>58.402904306899359</v>
      </c>
      <c r="ES11" s="15">
        <v>59.063616539240599</v>
      </c>
      <c r="ET11" s="15">
        <v>57.629427179049635</v>
      </c>
      <c r="EU11" s="15">
        <v>60.139442460124172</v>
      </c>
      <c r="EV11" s="15">
        <v>65.430187928603388</v>
      </c>
      <c r="EW11" s="15">
        <v>67.366210239978727</v>
      </c>
      <c r="EX11" s="15">
        <v>64.80438111624602</v>
      </c>
      <c r="EY11" s="15">
        <v>65.638156254749703</v>
      </c>
      <c r="EZ11" s="15">
        <v>66.802005883735987</v>
      </c>
      <c r="FA11" s="15">
        <v>66.829928004527432</v>
      </c>
      <c r="FB11" s="15">
        <v>66.02316786740117</v>
      </c>
      <c r="FC11" s="15">
        <v>65.643646506481986</v>
      </c>
      <c r="FD11" s="15">
        <v>66.36299932594477</v>
      </c>
      <c r="FE11" s="15">
        <v>64.562841744309253</v>
      </c>
      <c r="FF11" s="15">
        <v>67.512970292769822</v>
      </c>
      <c r="FG11" s="15">
        <v>65.17299681802514</v>
      </c>
      <c r="FH11" s="15">
        <v>65.567387772551044</v>
      </c>
      <c r="FI11" s="15">
        <v>65.280845729544566</v>
      </c>
      <c r="FJ11" s="15">
        <v>65.677902645684227</v>
      </c>
      <c r="FK11" s="15">
        <v>62.11910987051607</v>
      </c>
      <c r="FL11" s="15">
        <v>55.63298625860633</v>
      </c>
      <c r="FM11" s="15">
        <v>60.237334841694661</v>
      </c>
      <c r="FN11" s="15">
        <v>61.021550325663881</v>
      </c>
      <c r="FO11" s="15">
        <v>57.045174132918177</v>
      </c>
      <c r="FP11" s="15">
        <v>52.560086671260606</v>
      </c>
      <c r="FQ11" s="15">
        <v>55.171083014273641</v>
      </c>
      <c r="FR11" s="15">
        <v>54.060050677699422</v>
      </c>
      <c r="FS11" s="15">
        <v>56.039380474722236</v>
      </c>
      <c r="FT11" s="15">
        <v>57.772386822592644</v>
      </c>
      <c r="FU11" s="15">
        <v>56.652171307486753</v>
      </c>
      <c r="FV11" s="15">
        <v>55.433435213007698</v>
      </c>
      <c r="FW11" s="15">
        <v>58.73542526823767</v>
      </c>
      <c r="FX11" s="15">
        <v>60.003653131142528</v>
      </c>
      <c r="FY11" s="15">
        <v>61.628884433860435</v>
      </c>
      <c r="FZ11" s="15">
        <v>64.497260714669608</v>
      </c>
      <c r="GA11" s="15">
        <v>63.991120718197173</v>
      </c>
      <c r="GB11" s="15">
        <v>59.517949543433716</v>
      </c>
      <c r="GC11" s="15">
        <v>62.589003597235411</v>
      </c>
      <c r="GD11" s="15">
        <v>61.664798934529941</v>
      </c>
      <c r="GE11" s="15">
        <v>62.357130054045022</v>
      </c>
      <c r="GF11" s="15">
        <v>60.430682599249351</v>
      </c>
    </row>
    <row r="12" spans="1:190" ht="15" x14ac:dyDescent="0.25">
      <c r="A12" s="18" t="s">
        <v>10</v>
      </c>
      <c r="B12" s="22" t="s">
        <v>15</v>
      </c>
      <c r="C12" s="22" t="s">
        <v>13</v>
      </c>
      <c r="D12" s="16">
        <v>40.267751549942062</v>
      </c>
      <c r="E12" s="16">
        <v>47.106472221934112</v>
      </c>
      <c r="F12" s="16">
        <v>47.600611493857336</v>
      </c>
      <c r="G12" s="16">
        <v>46.065919530568067</v>
      </c>
      <c r="H12" s="16">
        <v>46.73848326770436</v>
      </c>
      <c r="I12" s="16">
        <v>53.432214498227147</v>
      </c>
      <c r="J12" s="16">
        <v>60.012922848397452</v>
      </c>
      <c r="K12" s="16">
        <v>57.626929119873978</v>
      </c>
      <c r="L12" s="16">
        <v>67.738096304294388</v>
      </c>
      <c r="M12" s="16">
        <v>64.839635519649605</v>
      </c>
      <c r="N12" s="16">
        <v>62.847634513526792</v>
      </c>
      <c r="O12" s="16">
        <v>61.156666839072962</v>
      </c>
      <c r="P12" s="16">
        <v>59.597683984117367</v>
      </c>
      <c r="Q12" s="16">
        <v>62.340039637712323</v>
      </c>
      <c r="R12" s="16">
        <v>60.206252990241993</v>
      </c>
      <c r="S12" s="16">
        <v>58.138248141766205</v>
      </c>
      <c r="T12" s="16">
        <v>56.998282617843707</v>
      </c>
      <c r="U12" s="16">
        <v>56.841584586309409</v>
      </c>
      <c r="V12" s="16">
        <v>57.843903295494783</v>
      </c>
      <c r="W12" s="16">
        <v>56.372850279469823</v>
      </c>
      <c r="X12" s="16">
        <v>55.121232849561693</v>
      </c>
      <c r="Y12" s="16">
        <v>56.570949144638831</v>
      </c>
      <c r="Z12" s="16">
        <v>61.816065662176037</v>
      </c>
      <c r="AA12" s="16">
        <v>62.307163737795165</v>
      </c>
      <c r="AB12" s="16">
        <v>68.221469743395275</v>
      </c>
      <c r="AC12" s="16">
        <v>71.744518116588821</v>
      </c>
      <c r="AD12" s="16">
        <v>72.801202530508107</v>
      </c>
      <c r="AE12" s="16">
        <v>71.183235126729002</v>
      </c>
      <c r="AF12" s="16">
        <v>70.705048973061764</v>
      </c>
      <c r="AG12" s="16">
        <v>71.320958393684833</v>
      </c>
      <c r="AH12" s="16">
        <v>70.998638609909534</v>
      </c>
      <c r="AI12" s="16">
        <v>69.499301247533978</v>
      </c>
      <c r="AJ12" s="16">
        <v>68.449664555952978</v>
      </c>
      <c r="AK12" s="16">
        <v>68.643529614841469</v>
      </c>
      <c r="AL12" s="16">
        <v>71.035076216682413</v>
      </c>
      <c r="AM12" s="16">
        <v>70.159499261734837</v>
      </c>
      <c r="AN12" s="16">
        <v>69.585704107641874</v>
      </c>
      <c r="AO12" s="16">
        <v>68.919566980965016</v>
      </c>
      <c r="AP12" s="16">
        <v>68.365793988347519</v>
      </c>
      <c r="AQ12" s="16">
        <v>67.722700515115022</v>
      </c>
      <c r="AR12" s="16">
        <v>67.251936839783866</v>
      </c>
      <c r="AS12" s="16">
        <v>65.814091808590575</v>
      </c>
      <c r="AT12" s="16">
        <v>73.78768844815724</v>
      </c>
      <c r="AU12" s="16">
        <v>77.772032820449468</v>
      </c>
      <c r="AV12" s="16">
        <v>75.171345602777379</v>
      </c>
      <c r="AW12" s="16">
        <v>76.307268074710578</v>
      </c>
      <c r="AX12" s="16">
        <v>74.032903062853876</v>
      </c>
      <c r="AY12" s="16">
        <v>68.077459632800867</v>
      </c>
      <c r="AZ12" s="16">
        <v>66.399153899315166</v>
      </c>
      <c r="BA12" s="16">
        <v>60.469910633004005</v>
      </c>
      <c r="BB12" s="16">
        <v>54.345936065408353</v>
      </c>
      <c r="BC12" s="16">
        <v>53.481619812483892</v>
      </c>
      <c r="BD12" s="16">
        <v>55.067120008421796</v>
      </c>
      <c r="BE12" s="16">
        <v>55.683485847996401</v>
      </c>
      <c r="BF12" s="16">
        <v>54.813974838038916</v>
      </c>
      <c r="BG12" s="16">
        <v>53.706960676205703</v>
      </c>
      <c r="BH12" s="16">
        <v>52.71361603477925</v>
      </c>
      <c r="BI12" s="16">
        <v>51.39073694328637</v>
      </c>
      <c r="BJ12" s="16">
        <v>50.370242664485161</v>
      </c>
      <c r="BK12" s="16">
        <v>49.168238157568268</v>
      </c>
      <c r="BL12" s="16">
        <v>48.360324096844074</v>
      </c>
      <c r="BM12" s="16">
        <v>49.699254643215902</v>
      </c>
      <c r="BN12" s="16">
        <v>48.064508959159475</v>
      </c>
      <c r="BO12" s="16">
        <v>47.428983761572752</v>
      </c>
      <c r="BP12" s="16">
        <v>47.452410480111567</v>
      </c>
      <c r="BQ12" s="16">
        <v>46.886690260268864</v>
      </c>
      <c r="BR12" s="16">
        <v>47.12474093132969</v>
      </c>
      <c r="BS12" s="16">
        <v>53.069302012743819</v>
      </c>
      <c r="BT12" s="16">
        <v>50.769224448974931</v>
      </c>
      <c r="BU12" s="16">
        <v>47.966545168607446</v>
      </c>
      <c r="BV12" s="16">
        <v>48.098755659547408</v>
      </c>
      <c r="BW12" s="16">
        <v>49.430510084246563</v>
      </c>
      <c r="BX12" s="16">
        <v>48.425958079000111</v>
      </c>
      <c r="BY12" s="16">
        <v>48.263454863969905</v>
      </c>
      <c r="BZ12" s="16">
        <v>49.122384900872021</v>
      </c>
      <c r="CA12" s="16">
        <v>50.128138585447729</v>
      </c>
      <c r="CB12" s="16">
        <v>49.78188490521211</v>
      </c>
      <c r="CC12" s="16">
        <v>48.928945930870391</v>
      </c>
      <c r="CD12" s="16">
        <v>47.12750381842033</v>
      </c>
      <c r="CE12" s="16">
        <v>46.211744864203723</v>
      </c>
      <c r="CF12" s="16">
        <v>44.586926533921485</v>
      </c>
      <c r="CG12" s="16">
        <v>44.536004069375508</v>
      </c>
      <c r="CH12" s="16">
        <v>45.371880377257554</v>
      </c>
      <c r="CI12" s="16">
        <v>44.932260356331582</v>
      </c>
      <c r="CJ12" s="16">
        <v>44.08907639027953</v>
      </c>
      <c r="CK12" s="16">
        <v>43.674445577831762</v>
      </c>
      <c r="CL12" s="16">
        <v>42.719875427355674</v>
      </c>
      <c r="CM12" s="16">
        <v>42.588721223419391</v>
      </c>
      <c r="CN12" s="16">
        <v>42.818741880379051</v>
      </c>
      <c r="CO12" s="16">
        <v>42.556295332334422</v>
      </c>
      <c r="CP12" s="16">
        <v>42.251894991942258</v>
      </c>
      <c r="CQ12" s="16">
        <v>42.349455149168044</v>
      </c>
      <c r="CR12" s="16">
        <v>42.389903060836708</v>
      </c>
      <c r="CS12" s="16">
        <v>42.037852970706481</v>
      </c>
      <c r="CT12" s="16">
        <v>41.825968631136391</v>
      </c>
      <c r="CU12" s="16">
        <v>42.009640062715341</v>
      </c>
      <c r="CV12" s="16">
        <v>41.052996893999193</v>
      </c>
      <c r="CW12" s="16">
        <v>38.547834359299692</v>
      </c>
      <c r="CX12" s="16">
        <v>38.356814367430019</v>
      </c>
      <c r="CY12" s="16">
        <v>38.184424287467323</v>
      </c>
      <c r="CZ12" s="16">
        <v>37.513134459794571</v>
      </c>
      <c r="DA12" s="16">
        <v>37.220191379519484</v>
      </c>
      <c r="DB12" s="16">
        <v>39.806716337249796</v>
      </c>
      <c r="DC12" s="16">
        <v>42.15368935365845</v>
      </c>
      <c r="DD12" s="16">
        <v>43.755458469603951</v>
      </c>
      <c r="DE12" s="16">
        <v>45.24978494617158</v>
      </c>
      <c r="DF12" s="16">
        <v>50.285252600988798</v>
      </c>
      <c r="DG12" s="16">
        <v>49.708366337879944</v>
      </c>
      <c r="DH12" s="16">
        <v>45.587195019196656</v>
      </c>
      <c r="DI12" s="16">
        <v>48.094840416921471</v>
      </c>
      <c r="DJ12" s="16">
        <v>45.929208965578574</v>
      </c>
      <c r="DK12" s="16">
        <v>41.619041718036435</v>
      </c>
      <c r="DL12" s="16">
        <v>41.548658150133711</v>
      </c>
      <c r="DM12" s="16">
        <v>45.073736027135865</v>
      </c>
      <c r="DN12" s="16">
        <v>43.864027897500925</v>
      </c>
      <c r="DO12" s="16">
        <v>43.304492494228342</v>
      </c>
      <c r="DP12" s="16">
        <v>45.885579950265679</v>
      </c>
      <c r="DQ12" s="16">
        <v>41.55899844976485</v>
      </c>
      <c r="DR12" s="16">
        <v>44.215577861614697</v>
      </c>
      <c r="DS12" s="16">
        <v>43.034156985955718</v>
      </c>
      <c r="DT12" s="16">
        <v>45.107802745156526</v>
      </c>
      <c r="DU12" s="16">
        <v>48.120064571561585</v>
      </c>
      <c r="DV12" s="16">
        <v>48.130521199473066</v>
      </c>
      <c r="DW12" s="16">
        <v>47.403113565675042</v>
      </c>
      <c r="DX12" s="16">
        <v>47.158262841329957</v>
      </c>
      <c r="DY12" s="16">
        <v>49.954978381667502</v>
      </c>
      <c r="DZ12" s="16">
        <v>55.73749067176616</v>
      </c>
      <c r="EA12" s="16">
        <v>53.692332449528578</v>
      </c>
      <c r="EB12" s="16">
        <v>56.319716448296575</v>
      </c>
      <c r="EC12" s="16">
        <v>63.045182104440123</v>
      </c>
      <c r="ED12" s="16">
        <v>62.110933993817738</v>
      </c>
      <c r="EE12" s="16">
        <v>53.071684754917804</v>
      </c>
      <c r="EF12" s="16">
        <v>53.09615393400194</v>
      </c>
      <c r="EG12" s="16">
        <v>56.770276293552278</v>
      </c>
      <c r="EH12" s="16">
        <v>57.51921354880789</v>
      </c>
      <c r="EI12" s="16">
        <v>59.825662505477261</v>
      </c>
      <c r="EJ12" s="16">
        <v>61.786232301438098</v>
      </c>
      <c r="EK12" s="16">
        <v>68.451320238350391</v>
      </c>
      <c r="EL12" s="16">
        <v>70.430738208789606</v>
      </c>
      <c r="EM12" s="16">
        <v>55.335619641641856</v>
      </c>
      <c r="EN12" s="16">
        <v>54.708983944375156</v>
      </c>
      <c r="EO12" s="16">
        <v>56.216601044484726</v>
      </c>
      <c r="EP12" s="16">
        <v>56.822381006699459</v>
      </c>
      <c r="EQ12" s="16">
        <v>56.495095812928035</v>
      </c>
      <c r="ER12" s="16">
        <v>60.090181366561644</v>
      </c>
      <c r="ES12" s="16">
        <v>60.772653178404816</v>
      </c>
      <c r="ET12" s="16">
        <v>59.332969360142329</v>
      </c>
      <c r="EU12" s="16">
        <v>61.707331810350318</v>
      </c>
      <c r="EV12" s="16">
        <v>67.044414524702233</v>
      </c>
      <c r="EW12" s="16">
        <v>69.008123683922364</v>
      </c>
      <c r="EX12" s="16">
        <v>66.620519479008536</v>
      </c>
      <c r="EY12" s="16">
        <v>67.633436576328037</v>
      </c>
      <c r="EZ12" s="16">
        <v>68.717727877682961</v>
      </c>
      <c r="FA12" s="16">
        <v>68.79283015234158</v>
      </c>
      <c r="FB12" s="16">
        <v>68.090198114265235</v>
      </c>
      <c r="FC12" s="16">
        <v>67.927536920721835</v>
      </c>
      <c r="FD12" s="16">
        <v>68.472133436768459</v>
      </c>
      <c r="FE12" s="16">
        <v>66.690728457382207</v>
      </c>
      <c r="FF12" s="16">
        <v>69.677222419513768</v>
      </c>
      <c r="FG12" s="16">
        <v>67.390533100408589</v>
      </c>
      <c r="FH12" s="16">
        <v>67.62067019777966</v>
      </c>
      <c r="FI12" s="16">
        <v>67.66330722474622</v>
      </c>
      <c r="FJ12" s="16">
        <v>68.193601379776226</v>
      </c>
      <c r="FK12" s="16">
        <v>64.642259480181053</v>
      </c>
      <c r="FL12" s="16">
        <v>58.287539542034772</v>
      </c>
      <c r="FM12" s="16">
        <v>62.879213038102677</v>
      </c>
      <c r="FN12" s="16">
        <v>63.573776370979367</v>
      </c>
      <c r="FO12" s="16">
        <v>60.048354818945739</v>
      </c>
      <c r="FP12" s="16">
        <v>55.657621535889071</v>
      </c>
      <c r="FQ12" s="16">
        <v>58.345454286882237</v>
      </c>
      <c r="FR12" s="16">
        <v>56.982770867887815</v>
      </c>
      <c r="FS12" s="16">
        <v>59.107606168814662</v>
      </c>
      <c r="FT12" s="16">
        <v>61.102096324025489</v>
      </c>
      <c r="FU12" s="16">
        <v>59.889518420208901</v>
      </c>
      <c r="FV12" s="16">
        <v>58.30288308652873</v>
      </c>
      <c r="FW12" s="16">
        <v>61.854820087970744</v>
      </c>
      <c r="FX12" s="16">
        <v>62.631282521162397</v>
      </c>
      <c r="FY12" s="16">
        <v>64.540671792796445</v>
      </c>
      <c r="FZ12" s="16">
        <v>67.410366501416448</v>
      </c>
      <c r="GA12" s="16">
        <v>66.680964554688046</v>
      </c>
      <c r="GB12" s="16">
        <v>62.407435018140255</v>
      </c>
      <c r="GC12" s="16">
        <v>65.340272745240142</v>
      </c>
      <c r="GD12" s="16">
        <v>64.615409783322932</v>
      </c>
      <c r="GE12" s="16">
        <v>65.864022662889525</v>
      </c>
      <c r="GF12" s="16">
        <v>63.957496310817639</v>
      </c>
    </row>
    <row r="13" spans="1:190" ht="15" x14ac:dyDescent="0.25">
      <c r="A13" s="18" t="s">
        <v>11</v>
      </c>
      <c r="B13" s="22" t="s">
        <v>15</v>
      </c>
      <c r="C13" s="22" t="s">
        <v>13</v>
      </c>
      <c r="D13" s="16">
        <v>41.449991335991776</v>
      </c>
      <c r="E13" s="16">
        <v>47.701046168510445</v>
      </c>
      <c r="F13" s="16">
        <v>45.981620076416341</v>
      </c>
      <c r="G13" s="16">
        <v>44.499126037460492</v>
      </c>
      <c r="H13" s="16">
        <v>48.816727346654176</v>
      </c>
      <c r="I13" s="16">
        <v>60.404757844248529</v>
      </c>
      <c r="J13" s="16">
        <v>58.284339077311671</v>
      </c>
      <c r="K13" s="16">
        <v>69.229409333455223</v>
      </c>
      <c r="L13" s="16">
        <v>66.306644852463336</v>
      </c>
      <c r="M13" s="16">
        <v>63.469434769043119</v>
      </c>
      <c r="N13" s="16">
        <v>61.519529022277084</v>
      </c>
      <c r="O13" s="16">
        <v>59.864295126371189</v>
      </c>
      <c r="P13" s="16">
        <v>58.338256927271892</v>
      </c>
      <c r="Q13" s="16">
        <v>61.207491701712954</v>
      </c>
      <c r="R13" s="16">
        <v>59.112470118838345</v>
      </c>
      <c r="S13" s="16">
        <v>57.082035259672622</v>
      </c>
      <c r="T13" s="16">
        <v>55.962779789974213</v>
      </c>
      <c r="U13" s="16">
        <v>58.318889544059658</v>
      </c>
      <c r="V13" s="16">
        <v>56.905757242678341</v>
      </c>
      <c r="W13" s="16">
        <v>55.458562619705063</v>
      </c>
      <c r="X13" s="16">
        <v>54.227244648937962</v>
      </c>
      <c r="Y13" s="16">
        <v>62.692414942782804</v>
      </c>
      <c r="Z13" s="16">
        <v>59.699815842994148</v>
      </c>
      <c r="AA13" s="16">
        <v>64.333768572135497</v>
      </c>
      <c r="AB13" s="16">
        <v>69.380968186411906</v>
      </c>
      <c r="AC13" s="16">
        <v>70.452896342305223</v>
      </c>
      <c r="AD13" s="16">
        <v>71.230484059172753</v>
      </c>
      <c r="AE13" s="16">
        <v>69.412011218749996</v>
      </c>
      <c r="AF13" s="16">
        <v>72.503779421456699</v>
      </c>
      <c r="AG13" s="16">
        <v>69.730780537240676</v>
      </c>
      <c r="AH13" s="16">
        <v>68.699454035814171</v>
      </c>
      <c r="AI13" s="16">
        <v>66.915375494578342</v>
      </c>
      <c r="AJ13" s="16">
        <v>67.077706924244609</v>
      </c>
      <c r="AK13" s="16">
        <v>66.352012489618673</v>
      </c>
      <c r="AL13" s="16">
        <v>68.84888892716809</v>
      </c>
      <c r="AM13" s="16">
        <v>68.043143207788205</v>
      </c>
      <c r="AN13" s="16">
        <v>67.486656541652934</v>
      </c>
      <c r="AO13" s="16">
        <v>66.840613391638342</v>
      </c>
      <c r="AP13" s="16">
        <v>66.303544919973405</v>
      </c>
      <c r="AQ13" s="16">
        <v>65.679850313318497</v>
      </c>
      <c r="AR13" s="16">
        <v>65.223287189085184</v>
      </c>
      <c r="AS13" s="16">
        <v>63.828814645843245</v>
      </c>
      <c r="AT13" s="16">
        <v>71.98540740501241</v>
      </c>
      <c r="AU13" s="16">
        <v>76.075569423566819</v>
      </c>
      <c r="AV13" s="16">
        <v>73.582813629339441</v>
      </c>
      <c r="AW13" s="16">
        <v>77.270412020576117</v>
      </c>
      <c r="AX13" s="16">
        <v>72.59115487845898</v>
      </c>
      <c r="AY13" s="16">
        <v>66.638836705008842</v>
      </c>
      <c r="AZ13" s="16">
        <v>64.641591539055653</v>
      </c>
      <c r="BA13" s="16">
        <v>57.588326019130342</v>
      </c>
      <c r="BB13" s="16">
        <v>52.9152749213589</v>
      </c>
      <c r="BC13" s="16">
        <v>52.01889742986598</v>
      </c>
      <c r="BD13" s="16">
        <v>53.800663681613266</v>
      </c>
      <c r="BE13" s="16">
        <v>54.545262321731677</v>
      </c>
      <c r="BF13" s="16">
        <v>53.693524945604906</v>
      </c>
      <c r="BG13" s="16">
        <v>52.609139208406354</v>
      </c>
      <c r="BH13" s="16">
        <v>51.691721847548102</v>
      </c>
      <c r="BI13" s="16">
        <v>50.54158072438446</v>
      </c>
      <c r="BJ13" s="16">
        <v>49.807657682403018</v>
      </c>
      <c r="BK13" s="16">
        <v>48.7738428394021</v>
      </c>
      <c r="BL13" s="16">
        <v>47.963982947852884</v>
      </c>
      <c r="BM13" s="16">
        <v>49.22236224309038</v>
      </c>
      <c r="BN13" s="16">
        <v>47.602386969508466</v>
      </c>
      <c r="BO13" s="16">
        <v>46.972459523029045</v>
      </c>
      <c r="BP13" s="16">
        <v>47.007890443208922</v>
      </c>
      <c r="BQ13" s="16">
        <v>46.350491451566576</v>
      </c>
      <c r="BR13" s="16">
        <v>46.958063355557258</v>
      </c>
      <c r="BS13" s="16">
        <v>53.036009385168136</v>
      </c>
      <c r="BT13" s="16">
        <v>48.764658905210105</v>
      </c>
      <c r="BU13" s="16">
        <v>46.02867845771619</v>
      </c>
      <c r="BV13" s="16">
        <v>46.171161716033225</v>
      </c>
      <c r="BW13" s="16">
        <v>47.765647244899718</v>
      </c>
      <c r="BX13" s="16">
        <v>46.956820979122583</v>
      </c>
      <c r="BY13" s="16">
        <v>46.8979803445595</v>
      </c>
      <c r="BZ13" s="16">
        <v>47.774355911075688</v>
      </c>
      <c r="CA13" s="16">
        <v>48.797182438344336</v>
      </c>
      <c r="CB13" s="16">
        <v>48.399703041487399</v>
      </c>
      <c r="CC13" s="16">
        <v>47.547106213824122</v>
      </c>
      <c r="CD13" s="16">
        <v>45.442922358669655</v>
      </c>
      <c r="CE13" s="16">
        <v>44.375427620624649</v>
      </c>
      <c r="CF13" s="16">
        <v>42.730100969478251</v>
      </c>
      <c r="CG13" s="16">
        <v>42.734702172263518</v>
      </c>
      <c r="CH13" s="16">
        <v>43.513883497552627</v>
      </c>
      <c r="CI13" s="16">
        <v>43.144350610662414</v>
      </c>
      <c r="CJ13" s="16">
        <v>42.317850472001894</v>
      </c>
      <c r="CK13" s="16">
        <v>41.919876956591217</v>
      </c>
      <c r="CL13" s="16">
        <v>40.958067110424466</v>
      </c>
      <c r="CM13" s="16">
        <v>40.83719221424797</v>
      </c>
      <c r="CN13" s="16">
        <v>41.036382358004026</v>
      </c>
      <c r="CO13" s="16">
        <v>40.78728275893944</v>
      </c>
      <c r="CP13" s="16">
        <v>40.538073291980545</v>
      </c>
      <c r="CQ13" s="16">
        <v>40.652769649237364</v>
      </c>
      <c r="CR13" s="16">
        <v>40.686939399044412</v>
      </c>
      <c r="CS13" s="16">
        <v>40.332713244908703</v>
      </c>
      <c r="CT13" s="16">
        <v>40.129423359601709</v>
      </c>
      <c r="CU13" s="16">
        <v>40.282302623146222</v>
      </c>
      <c r="CV13" s="16">
        <v>39.318104463360427</v>
      </c>
      <c r="CW13" s="16">
        <v>36.880457669451005</v>
      </c>
      <c r="CX13" s="16">
        <v>36.653960388810532</v>
      </c>
      <c r="CY13" s="16">
        <v>36.506005348771197</v>
      </c>
      <c r="CZ13" s="16">
        <v>35.775526518596436</v>
      </c>
      <c r="DA13" s="16">
        <v>35.483308126464316</v>
      </c>
      <c r="DB13" s="16">
        <v>38.155229150278274</v>
      </c>
      <c r="DC13" s="16">
        <v>40.623848111710281</v>
      </c>
      <c r="DD13" s="16">
        <v>42.303649804772846</v>
      </c>
      <c r="DE13" s="16">
        <v>43.873859184756149</v>
      </c>
      <c r="DF13" s="16">
        <v>49.041928940052529</v>
      </c>
      <c r="DG13" s="16">
        <v>48.352728604739333</v>
      </c>
      <c r="DH13" s="16">
        <v>44.133467818985466</v>
      </c>
      <c r="DI13" s="16">
        <v>46.606283204854556</v>
      </c>
      <c r="DJ13" s="16">
        <v>44.425190458015592</v>
      </c>
      <c r="DK13" s="16">
        <v>40.072359982121078</v>
      </c>
      <c r="DL13" s="16">
        <v>39.97148812737246</v>
      </c>
      <c r="DM13" s="16">
        <v>43.562424797298043</v>
      </c>
      <c r="DN13" s="16">
        <v>42.306415333378894</v>
      </c>
      <c r="DO13" s="16">
        <v>41.793667879770517</v>
      </c>
      <c r="DP13" s="16">
        <v>44.294245479528222</v>
      </c>
      <c r="DQ13" s="16">
        <v>39.913054229738229</v>
      </c>
      <c r="DR13" s="16">
        <v>42.572991622303299</v>
      </c>
      <c r="DS13" s="16">
        <v>41.392505371181691</v>
      </c>
      <c r="DT13" s="16">
        <v>43.460580865691519</v>
      </c>
      <c r="DU13" s="16">
        <v>46.48934688405587</v>
      </c>
      <c r="DV13" s="16">
        <v>46.513787480310057</v>
      </c>
      <c r="DW13" s="16">
        <v>45.796692285432776</v>
      </c>
      <c r="DX13" s="16">
        <v>45.55837035764381</v>
      </c>
      <c r="DY13" s="16">
        <v>48.409374735703786</v>
      </c>
      <c r="DZ13" s="16">
        <v>54.213566970113881</v>
      </c>
      <c r="EA13" s="16">
        <v>52.232727843540154</v>
      </c>
      <c r="EB13" s="16">
        <v>54.458611894879873</v>
      </c>
      <c r="EC13" s="16">
        <v>61.652242510494588</v>
      </c>
      <c r="ED13" s="16">
        <v>60.730893081454631</v>
      </c>
      <c r="EE13" s="16">
        <v>51.476441550111772</v>
      </c>
      <c r="EF13" s="16">
        <v>51.730551973127561</v>
      </c>
      <c r="EG13" s="16">
        <v>55.363017116570127</v>
      </c>
      <c r="EH13" s="16">
        <v>56.095946272092228</v>
      </c>
      <c r="EI13" s="16">
        <v>58.420971397177965</v>
      </c>
      <c r="EJ13" s="16">
        <v>60.350430299261006</v>
      </c>
      <c r="EK13" s="16">
        <v>67.031327904148796</v>
      </c>
      <c r="EL13" s="16">
        <v>69.035569264353256</v>
      </c>
      <c r="EM13" s="16">
        <v>53.739267737840684</v>
      </c>
      <c r="EN13" s="16">
        <v>53.111126772063919</v>
      </c>
      <c r="EO13" s="16">
        <v>54.480646949543463</v>
      </c>
      <c r="EP13" s="16">
        <v>54.823558820566355</v>
      </c>
      <c r="EQ13" s="16">
        <v>54.386395043741892</v>
      </c>
      <c r="ER13" s="16">
        <v>57.970206342879472</v>
      </c>
      <c r="ES13" s="16">
        <v>58.633121338805594</v>
      </c>
      <c r="ET13" s="16">
        <v>57.206660362539964</v>
      </c>
      <c r="EU13" s="16">
        <v>59.741324899078428</v>
      </c>
      <c r="EV13" s="16">
        <v>65.039172403571499</v>
      </c>
      <c r="EW13" s="16">
        <v>66.991308468799716</v>
      </c>
      <c r="EX13" s="16">
        <v>64.39640717499833</v>
      </c>
      <c r="EY13" s="16">
        <v>65.157866112621122</v>
      </c>
      <c r="EZ13" s="16">
        <v>66.336091353561969</v>
      </c>
      <c r="FA13" s="16">
        <v>66.36039717328876</v>
      </c>
      <c r="FB13" s="16">
        <v>65.531932788989337</v>
      </c>
      <c r="FC13" s="16">
        <v>65.078693566708679</v>
      </c>
      <c r="FD13" s="16">
        <v>65.833597722538258</v>
      </c>
      <c r="FE13" s="16">
        <v>64.035665116486157</v>
      </c>
      <c r="FF13" s="16">
        <v>66.999462631028123</v>
      </c>
      <c r="FG13" s="16">
        <v>64.625092585238562</v>
      </c>
      <c r="FH13" s="16">
        <v>65.055084390736724</v>
      </c>
      <c r="FI13" s="16">
        <v>64.676689310677759</v>
      </c>
      <c r="FJ13" s="16">
        <v>65.042753075930676</v>
      </c>
      <c r="FK13" s="16">
        <v>61.470557640111707</v>
      </c>
      <c r="FL13" s="16">
        <v>54.936779328974737</v>
      </c>
      <c r="FM13" s="16">
        <v>59.542240970428274</v>
      </c>
      <c r="FN13" s="16">
        <v>60.350780823331704</v>
      </c>
      <c r="FO13" s="16">
        <v>56.2396794489973</v>
      </c>
      <c r="FP13" s="16">
        <v>51.709345960957734</v>
      </c>
      <c r="FQ13" s="16">
        <v>54.267580440353981</v>
      </c>
      <c r="FR13" s="16">
        <v>53.237689793741559</v>
      </c>
      <c r="FS13" s="16">
        <v>55.16577621991182</v>
      </c>
      <c r="FT13" s="16">
        <v>56.841996563933975</v>
      </c>
      <c r="FU13" s="16">
        <v>55.733907062951054</v>
      </c>
      <c r="FV13" s="16">
        <v>54.598202835899428</v>
      </c>
      <c r="FW13" s="16">
        <v>57.842617273980885</v>
      </c>
      <c r="FX13" s="16">
        <v>59.245034397871251</v>
      </c>
      <c r="FY13" s="16">
        <v>60.811408900909754</v>
      </c>
      <c r="FZ13" s="16">
        <v>63.698768287435456</v>
      </c>
      <c r="GA13" s="16">
        <v>63.28600814407455</v>
      </c>
      <c r="GB13" s="16">
        <v>58.72915219776349</v>
      </c>
      <c r="GC13" s="16">
        <v>61.841051915302401</v>
      </c>
      <c r="GD13" s="16">
        <v>60.87675326633083</v>
      </c>
      <c r="GE13" s="16">
        <v>61.388410786001153</v>
      </c>
      <c r="GF13" s="16">
        <v>59.469709364344943</v>
      </c>
    </row>
    <row r="14" spans="1:190" ht="15" x14ac:dyDescent="0.25">
      <c r="A14" s="10"/>
      <c r="B14" s="10"/>
      <c r="C14" s="10"/>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row>
    <row r="15" spans="1:190" ht="18" customHeight="1" x14ac:dyDescent="0.25">
      <c r="A15" s="23" t="s">
        <v>107</v>
      </c>
      <c r="B15" s="11"/>
      <c r="C15" s="11"/>
      <c r="D15" s="16"/>
      <c r="E15" s="16"/>
      <c r="F15" s="16"/>
      <c r="G15" s="16"/>
      <c r="H15" s="16"/>
      <c r="I15" s="16"/>
      <c r="J15" s="16"/>
      <c r="K15" s="16"/>
      <c r="L15" s="16"/>
      <c r="M15" s="16"/>
      <c r="N15" s="16"/>
      <c r="O15" s="16"/>
      <c r="P15" s="16"/>
      <c r="Q15" s="16"/>
      <c r="R15" s="16"/>
      <c r="S15" s="15"/>
      <c r="T15" s="15"/>
      <c r="U15" s="15"/>
      <c r="V15" s="15"/>
      <c r="W15" s="15"/>
      <c r="X15" s="15"/>
      <c r="Y15" s="15"/>
      <c r="Z15" s="15"/>
      <c r="AA15" s="15"/>
      <c r="AB15" s="15"/>
      <c r="AC15" s="15"/>
      <c r="AD15" s="15"/>
      <c r="AE15" s="15"/>
      <c r="AF15" s="15"/>
      <c r="AG15" s="15"/>
      <c r="AH15" s="15"/>
      <c r="AI15" s="15"/>
      <c r="AJ15" s="15"/>
      <c r="AK15" s="15"/>
      <c r="AL15" s="15"/>
      <c r="AM15" s="15"/>
      <c r="AN15" s="15"/>
    </row>
    <row r="16" spans="1:190" ht="15" x14ac:dyDescent="0.25">
      <c r="A16" s="18" t="s">
        <v>4</v>
      </c>
      <c r="B16" s="22" t="s">
        <v>15</v>
      </c>
      <c r="C16" s="22" t="s">
        <v>13</v>
      </c>
      <c r="D16" s="16">
        <v>19.368694264283871</v>
      </c>
      <c r="E16" s="16">
        <v>27.183382386665016</v>
      </c>
      <c r="F16" s="16">
        <v>27.7827643143711</v>
      </c>
      <c r="G16" s="16">
        <v>26.887019831829576</v>
      </c>
      <c r="H16" s="16">
        <v>26.787738149296302</v>
      </c>
      <c r="I16" s="16">
        <v>26.929261711922489</v>
      </c>
      <c r="J16" s="16">
        <v>25.983950217404981</v>
      </c>
      <c r="K16" s="16">
        <v>26.805231039944299</v>
      </c>
      <c r="L16" s="16">
        <v>34.909079475964845</v>
      </c>
      <c r="M16" s="16">
        <v>33.415346947158639</v>
      </c>
      <c r="N16" s="16">
        <v>32.388761831353804</v>
      </c>
      <c r="O16" s="16">
        <v>31.517315360912416</v>
      </c>
      <c r="P16" s="16">
        <v>30.713887757325317</v>
      </c>
      <c r="Q16" s="16">
        <v>33.828809583184452</v>
      </c>
      <c r="R16" s="16">
        <v>32.670910701375782</v>
      </c>
      <c r="S16" s="16">
        <v>31.548708299151627</v>
      </c>
      <c r="T16" s="16">
        <v>30.930106243967174</v>
      </c>
      <c r="U16" s="16">
        <v>30.132481618928548</v>
      </c>
      <c r="V16" s="16">
        <v>29.40233769078813</v>
      </c>
      <c r="W16" s="16">
        <v>28.654594280090826</v>
      </c>
      <c r="X16" s="16">
        <v>28.0183910462627</v>
      </c>
      <c r="Y16" s="16">
        <v>28.423894650950519</v>
      </c>
      <c r="Z16" s="16">
        <v>29.737497463393918</v>
      </c>
      <c r="AA16" s="16">
        <v>32.907119746675541</v>
      </c>
      <c r="AB16" s="16">
        <v>41.280432684388458</v>
      </c>
      <c r="AC16" s="16">
        <v>44.501509272780545</v>
      </c>
      <c r="AD16" s="16">
        <v>47.474794154715532</v>
      </c>
      <c r="AE16" s="16">
        <v>47.763769429244121</v>
      </c>
      <c r="AF16" s="16">
        <v>47.781747745639215</v>
      </c>
      <c r="AG16" s="16">
        <v>48.115622117928943</v>
      </c>
      <c r="AH16" s="16">
        <v>48.296598050636696</v>
      </c>
      <c r="AI16" s="16">
        <v>47.02792079299045</v>
      </c>
      <c r="AJ16" s="16">
        <v>47.43624229018544</v>
      </c>
      <c r="AK16" s="16">
        <v>49.869273700753681</v>
      </c>
      <c r="AL16" s="16">
        <v>55.438769516727149</v>
      </c>
      <c r="AM16" s="16">
        <v>53.98422905970844</v>
      </c>
      <c r="AN16" s="16">
        <v>53.54272235914965</v>
      </c>
      <c r="AO16" s="16">
        <v>53.030163124689537</v>
      </c>
      <c r="AP16" s="16">
        <v>52.604062476949487</v>
      </c>
      <c r="AQ16" s="16">
        <v>52.109234182404897</v>
      </c>
      <c r="AR16" s="16">
        <v>51.747005056634499</v>
      </c>
      <c r="AS16" s="16">
        <v>50.640655149165347</v>
      </c>
      <c r="AT16" s="16">
        <v>54.219742422611631</v>
      </c>
      <c r="AU16" s="16">
        <v>55.774036100282295</v>
      </c>
      <c r="AV16" s="16">
        <v>53.429768440563151</v>
      </c>
      <c r="AW16" s="16">
        <v>56.101141245895803</v>
      </c>
      <c r="AX16" s="16">
        <v>54.701930383055483</v>
      </c>
      <c r="AY16" s="16">
        <v>49.37808858052724</v>
      </c>
      <c r="AZ16" s="16">
        <v>47.748300902792074</v>
      </c>
      <c r="BA16" s="16">
        <v>42.464978236844424</v>
      </c>
      <c r="BB16" s="16">
        <v>38.150476013301912</v>
      </c>
      <c r="BC16" s="16">
        <v>37.458356733743685</v>
      </c>
      <c r="BD16" s="16">
        <v>38.613052798786093</v>
      </c>
      <c r="BE16" s="16">
        <v>38.998841113178202</v>
      </c>
      <c r="BF16" s="16">
        <v>38.389864839385687</v>
      </c>
      <c r="BG16" s="16">
        <v>37.614549344137735</v>
      </c>
      <c r="BH16" s="16">
        <v>37.933463486042271</v>
      </c>
      <c r="BI16" s="16">
        <v>37.639230203062866</v>
      </c>
      <c r="BJ16" s="16">
        <v>37.305351722301964</v>
      </c>
      <c r="BK16" s="16">
        <v>36.593365907159288</v>
      </c>
      <c r="BL16" s="16">
        <v>35.561840768003329</v>
      </c>
      <c r="BM16" s="16">
        <v>35.144693065539265</v>
      </c>
      <c r="BN16" s="16">
        <v>33.949972634251978</v>
      </c>
      <c r="BO16" s="16">
        <v>30.454454876083656</v>
      </c>
      <c r="BP16" s="16">
        <v>30.882444636783958</v>
      </c>
      <c r="BQ16" s="16">
        <v>30.317841912356883</v>
      </c>
      <c r="BR16" s="16">
        <v>35.162453739968051</v>
      </c>
      <c r="BS16" s="16">
        <v>36.4598753481161</v>
      </c>
      <c r="BT16" s="16">
        <v>28.826798245452753</v>
      </c>
      <c r="BU16" s="16">
        <v>24.141924080241367</v>
      </c>
      <c r="BV16" s="16">
        <v>23.830836466310913</v>
      </c>
      <c r="BW16" s="16">
        <v>26.203069229588973</v>
      </c>
      <c r="BX16" s="16">
        <v>24.636016395277466</v>
      </c>
      <c r="BY16" s="16">
        <v>25.386479830887644</v>
      </c>
      <c r="BZ16" s="16">
        <v>26.342027198231207</v>
      </c>
      <c r="CA16" s="16">
        <v>26.491656689966618</v>
      </c>
      <c r="CB16" s="16">
        <v>25.980521887335957</v>
      </c>
      <c r="CC16" s="16">
        <v>25.132470328857679</v>
      </c>
      <c r="CD16" s="16">
        <v>24.648814170632587</v>
      </c>
      <c r="CE16" s="16">
        <v>23.565723112059949</v>
      </c>
      <c r="CF16" s="16">
        <v>22.760352007525039</v>
      </c>
      <c r="CG16" s="16">
        <v>22.730209721999167</v>
      </c>
      <c r="CH16" s="16">
        <v>22.943684025982297</v>
      </c>
      <c r="CI16" s="16">
        <v>22.67433448031975</v>
      </c>
      <c r="CJ16" s="16">
        <v>22.153635252596221</v>
      </c>
      <c r="CK16" s="16">
        <v>21.902764215982049</v>
      </c>
      <c r="CL16" s="16">
        <v>21.262912667325601</v>
      </c>
      <c r="CM16" s="16">
        <v>21.025965408367281</v>
      </c>
      <c r="CN16" s="16">
        <v>22.009549161602067</v>
      </c>
      <c r="CO16" s="16">
        <v>21.976798905626637</v>
      </c>
      <c r="CP16" s="16">
        <v>21.966861839298154</v>
      </c>
      <c r="CQ16" s="16">
        <v>22.634454622364753</v>
      </c>
      <c r="CR16" s="16">
        <v>23.281224876519584</v>
      </c>
      <c r="CS16" s="16">
        <v>22.597845888536924</v>
      </c>
      <c r="CT16" s="16">
        <v>22.114683577710046</v>
      </c>
      <c r="CU16" s="16">
        <v>22.616127462973253</v>
      </c>
      <c r="CV16" s="16">
        <v>21.593051377568354</v>
      </c>
      <c r="CW16" s="16">
        <v>19.053193665544747</v>
      </c>
      <c r="CX16" s="16">
        <v>18.87810179452342</v>
      </c>
      <c r="CY16" s="16">
        <v>18.825674712130009</v>
      </c>
      <c r="CZ16" s="16">
        <v>18.556005479670297</v>
      </c>
      <c r="DA16" s="16">
        <v>18.396790874411767</v>
      </c>
      <c r="DB16" s="16">
        <v>20.877435612245836</v>
      </c>
      <c r="DC16" s="16">
        <v>23.142042392027328</v>
      </c>
      <c r="DD16" s="16">
        <v>24.308018937483332</v>
      </c>
      <c r="DE16" s="16">
        <v>26.056534012213444</v>
      </c>
      <c r="DF16" s="16">
        <v>30.309154613274888</v>
      </c>
      <c r="DG16" s="16">
        <v>34.552932994800351</v>
      </c>
      <c r="DH16" s="16">
        <v>27.367822860163976</v>
      </c>
      <c r="DI16" s="16">
        <v>28.21617405457771</v>
      </c>
      <c r="DJ16" s="16">
        <v>29.170874747588162</v>
      </c>
      <c r="DK16" s="16">
        <v>26.369574355694297</v>
      </c>
      <c r="DL16" s="16">
        <v>23.353479118164305</v>
      </c>
      <c r="DM16" s="16">
        <v>24.676309876854805</v>
      </c>
      <c r="DN16" s="16">
        <v>24.150927115295787</v>
      </c>
      <c r="DO16" s="16">
        <v>24.331229942618013</v>
      </c>
      <c r="DP16" s="16">
        <v>26.244273455928578</v>
      </c>
      <c r="DQ16" s="16">
        <v>21.981432428482549</v>
      </c>
      <c r="DR16" s="16">
        <v>22.213889926900656</v>
      </c>
      <c r="DS16" s="16">
        <v>21.321245089148036</v>
      </c>
      <c r="DT16" s="16">
        <v>23.252422292551877</v>
      </c>
      <c r="DU16" s="16">
        <v>25.926885385000677</v>
      </c>
      <c r="DV16" s="16">
        <v>27.493776022571044</v>
      </c>
      <c r="DW16" s="16">
        <v>28.608320370421534</v>
      </c>
      <c r="DX16" s="16">
        <v>28.057315153101388</v>
      </c>
      <c r="DY16" s="16">
        <v>30.349606772175459</v>
      </c>
      <c r="DZ16" s="16">
        <v>33.946401323556692</v>
      </c>
      <c r="EA16" s="16">
        <v>33.888570493687141</v>
      </c>
      <c r="EB16" s="16">
        <v>36.4382741996466</v>
      </c>
      <c r="EC16" s="16">
        <v>42.479776276675786</v>
      </c>
      <c r="ED16" s="16">
        <v>40.978583277471053</v>
      </c>
      <c r="EE16" s="16">
        <v>33.625104955145176</v>
      </c>
      <c r="EF16" s="16">
        <v>31.782359268006314</v>
      </c>
      <c r="EG16" s="16">
        <v>32.964633056860229</v>
      </c>
      <c r="EH16" s="16">
        <v>34.951109876099807</v>
      </c>
      <c r="EI16" s="16">
        <v>38.693566611242019</v>
      </c>
      <c r="EJ16" s="16">
        <v>40.7044973589907</v>
      </c>
      <c r="EK16" s="16">
        <v>51.63715453197819</v>
      </c>
      <c r="EL16" s="16">
        <v>53.510994390661878</v>
      </c>
      <c r="EM16" s="16">
        <v>39.293866386711471</v>
      </c>
      <c r="EN16" s="16">
        <v>31.656053159640678</v>
      </c>
      <c r="EO16" s="16">
        <v>31.261082775134966</v>
      </c>
      <c r="EP16" s="16">
        <v>32.191097198595955</v>
      </c>
      <c r="EQ16" s="16">
        <v>32.064122340488957</v>
      </c>
      <c r="ER16" s="16">
        <v>34.138754181829945</v>
      </c>
      <c r="ES16" s="16">
        <v>35.956079556809421</v>
      </c>
      <c r="ET16" s="16">
        <v>35.598192966083026</v>
      </c>
      <c r="EU16" s="16">
        <v>37.136858068345447</v>
      </c>
      <c r="EV16" s="16">
        <v>42.459152335776544</v>
      </c>
      <c r="EW16" s="16">
        <v>45.450353546606735</v>
      </c>
      <c r="EX16" s="16">
        <v>41.757955909863313</v>
      </c>
      <c r="EY16" s="16">
        <v>44.387673333298657</v>
      </c>
      <c r="EZ16" s="16">
        <v>44.246141389273127</v>
      </c>
      <c r="FA16" s="16">
        <v>43.369849972171799</v>
      </c>
      <c r="FB16" s="16">
        <v>43.114158843358851</v>
      </c>
      <c r="FC16" s="16">
        <v>43.448612982921659</v>
      </c>
      <c r="FD16" s="16">
        <v>42.60019307682073</v>
      </c>
      <c r="FE16" s="16">
        <v>40.656177523114522</v>
      </c>
      <c r="FF16" s="16">
        <v>42.960905047467193</v>
      </c>
      <c r="FG16" s="16">
        <v>42.440200421552056</v>
      </c>
      <c r="FH16" s="16">
        <v>41.502392142644716</v>
      </c>
      <c r="FI16" s="16">
        <v>40.859827061693203</v>
      </c>
      <c r="FJ16" s="16">
        <v>40.469345093628995</v>
      </c>
      <c r="FK16" s="16">
        <v>37.425263162026098</v>
      </c>
      <c r="FL16" s="16">
        <v>31.112406458903703</v>
      </c>
      <c r="FM16" s="16">
        <v>34.312431749819481</v>
      </c>
      <c r="FN16" s="16">
        <v>33.410972951006684</v>
      </c>
      <c r="FO16" s="16">
        <v>30.582262504369684</v>
      </c>
      <c r="FP16" s="16">
        <v>25.113539685311956</v>
      </c>
      <c r="FQ16" s="16">
        <v>28.353278801786296</v>
      </c>
      <c r="FR16" s="16">
        <v>28.791612118661369</v>
      </c>
      <c r="FS16" s="16">
        <v>31.099639134208942</v>
      </c>
      <c r="FT16" s="16">
        <v>32.839047622672709</v>
      </c>
      <c r="FU16" s="16">
        <v>31.872380955899327</v>
      </c>
      <c r="FV16" s="16">
        <v>30.837653064628643</v>
      </c>
      <c r="FW16" s="16">
        <v>34.208084824387001</v>
      </c>
      <c r="FX16" s="16">
        <v>35.869247798031182</v>
      </c>
      <c r="FY16" s="16">
        <v>37.442176870748298</v>
      </c>
      <c r="FZ16" s="16">
        <v>40.538504464285715</v>
      </c>
      <c r="GA16" s="16">
        <v>41.468989547038341</v>
      </c>
      <c r="GB16" s="16">
        <v>39.086605402394873</v>
      </c>
      <c r="GC16" s="16">
        <v>40.438353636028062</v>
      </c>
      <c r="GD16" s="16">
        <v>37.800082496906377</v>
      </c>
      <c r="GE16" s="16">
        <v>37.56613756613757</v>
      </c>
      <c r="GF16" s="16">
        <v>36.282817309433277</v>
      </c>
      <c r="GH16" s="119"/>
    </row>
    <row r="17" spans="1:188" ht="15" x14ac:dyDescent="0.25">
      <c r="A17" s="18" t="s">
        <v>2</v>
      </c>
      <c r="B17" s="22" t="s">
        <v>15</v>
      </c>
      <c r="C17" s="22" t="s">
        <v>14</v>
      </c>
      <c r="D17" s="16" t="s">
        <v>160</v>
      </c>
      <c r="E17" s="16" t="s">
        <v>160</v>
      </c>
      <c r="F17" s="16" t="s">
        <v>160</v>
      </c>
      <c r="G17" s="16" t="s">
        <v>160</v>
      </c>
      <c r="H17" s="16" t="s">
        <v>160</v>
      </c>
      <c r="I17" s="16" t="s">
        <v>160</v>
      </c>
      <c r="J17" s="16" t="s">
        <v>160</v>
      </c>
      <c r="K17" s="16" t="s">
        <v>160</v>
      </c>
      <c r="L17" s="16" t="s">
        <v>160</v>
      </c>
      <c r="M17" s="16" t="s">
        <v>160</v>
      </c>
      <c r="N17" s="16" t="s">
        <v>160</v>
      </c>
      <c r="O17" s="16" t="s">
        <v>160</v>
      </c>
      <c r="P17" s="16" t="s">
        <v>160</v>
      </c>
      <c r="Q17" s="16" t="s">
        <v>160</v>
      </c>
      <c r="R17" s="16" t="s">
        <v>160</v>
      </c>
      <c r="S17" s="16" t="s">
        <v>160</v>
      </c>
      <c r="T17" s="16" t="s">
        <v>160</v>
      </c>
      <c r="U17" s="16" t="s">
        <v>160</v>
      </c>
      <c r="V17" s="16" t="s">
        <v>160</v>
      </c>
      <c r="W17" s="16" t="s">
        <v>160</v>
      </c>
      <c r="X17" s="16" t="s">
        <v>160</v>
      </c>
      <c r="Y17" s="16" t="s">
        <v>160</v>
      </c>
      <c r="Z17" s="16" t="s">
        <v>160</v>
      </c>
      <c r="AA17" s="16" t="s">
        <v>160</v>
      </c>
      <c r="AB17" s="16" t="s">
        <v>160</v>
      </c>
      <c r="AC17" s="16" t="s">
        <v>160</v>
      </c>
      <c r="AD17" s="16" t="s">
        <v>160</v>
      </c>
      <c r="AE17" s="16" t="s">
        <v>160</v>
      </c>
      <c r="AF17" s="16" t="s">
        <v>160</v>
      </c>
      <c r="AG17" s="16" t="s">
        <v>160</v>
      </c>
      <c r="AH17" s="16" t="s">
        <v>160</v>
      </c>
      <c r="AI17" s="16" t="s">
        <v>160</v>
      </c>
      <c r="AJ17" s="16" t="s">
        <v>160</v>
      </c>
      <c r="AK17" s="16" t="s">
        <v>160</v>
      </c>
      <c r="AL17" s="16" t="s">
        <v>160</v>
      </c>
      <c r="AM17" s="16" t="s">
        <v>160</v>
      </c>
      <c r="AN17" s="16" t="s">
        <v>160</v>
      </c>
      <c r="AO17" s="16" t="s">
        <v>160</v>
      </c>
      <c r="AP17" s="16" t="s">
        <v>160</v>
      </c>
      <c r="AQ17" s="16" t="s">
        <v>160</v>
      </c>
      <c r="AR17" s="16" t="s">
        <v>160</v>
      </c>
      <c r="AS17" s="16" t="s">
        <v>160</v>
      </c>
      <c r="AT17" s="16" t="s">
        <v>160</v>
      </c>
      <c r="AU17" s="16" t="s">
        <v>160</v>
      </c>
      <c r="AV17" s="16" t="s">
        <v>160</v>
      </c>
      <c r="AW17" s="16" t="s">
        <v>160</v>
      </c>
      <c r="AX17" s="16" t="s">
        <v>160</v>
      </c>
      <c r="AY17" s="16" t="s">
        <v>160</v>
      </c>
      <c r="AZ17" s="16" t="s">
        <v>160</v>
      </c>
      <c r="BA17" s="16" t="s">
        <v>160</v>
      </c>
      <c r="BB17" s="16" t="s">
        <v>160</v>
      </c>
      <c r="BC17" s="16" t="s">
        <v>160</v>
      </c>
      <c r="BD17" s="16" t="s">
        <v>160</v>
      </c>
      <c r="BE17" s="16" t="s">
        <v>160</v>
      </c>
      <c r="BF17" s="16" t="s">
        <v>160</v>
      </c>
      <c r="BG17" s="16" t="s">
        <v>160</v>
      </c>
      <c r="BH17" s="16" t="s">
        <v>160</v>
      </c>
      <c r="BI17" s="16" t="s">
        <v>160</v>
      </c>
      <c r="BJ17" s="16" t="s">
        <v>160</v>
      </c>
      <c r="BK17" s="16" t="s">
        <v>160</v>
      </c>
      <c r="BL17" s="16" t="s">
        <v>160</v>
      </c>
      <c r="BM17" s="16" t="s">
        <v>160</v>
      </c>
      <c r="BN17" s="16" t="s">
        <v>160</v>
      </c>
      <c r="BO17" s="16">
        <v>25.50910350038528</v>
      </c>
      <c r="BP17" s="16">
        <v>25.906725602028448</v>
      </c>
      <c r="BQ17" s="16">
        <v>25.624585476520334</v>
      </c>
      <c r="BR17" s="16">
        <v>30.049077633750731</v>
      </c>
      <c r="BS17" s="16">
        <v>31.017909723119484</v>
      </c>
      <c r="BT17" s="16">
        <v>24.837804758617821</v>
      </c>
      <c r="BU17" s="16">
        <v>20.842260437433975</v>
      </c>
      <c r="BV17" s="16">
        <v>20.598700494272414</v>
      </c>
      <c r="BW17" s="16">
        <v>22.501527403972325</v>
      </c>
      <c r="BX17" s="16">
        <v>21.114435630049467</v>
      </c>
      <c r="BY17" s="16">
        <v>21.737588136095169</v>
      </c>
      <c r="BZ17" s="16">
        <v>22.463485596444443</v>
      </c>
      <c r="CA17" s="16">
        <v>22.450989886978945</v>
      </c>
      <c r="CB17" s="16">
        <v>21.949984085364385</v>
      </c>
      <c r="CC17" s="16">
        <v>21.240254998176827</v>
      </c>
      <c r="CD17" s="16">
        <v>20.773480525078622</v>
      </c>
      <c r="CE17" s="16">
        <v>19.822414141399758</v>
      </c>
      <c r="CF17" s="16">
        <v>19.24260876050247</v>
      </c>
      <c r="CG17" s="16">
        <v>19.14563305977191</v>
      </c>
      <c r="CH17" s="16">
        <v>19.754641882112558</v>
      </c>
      <c r="CI17" s="16">
        <v>19.767800088640502</v>
      </c>
      <c r="CJ17" s="16">
        <v>19.570894728653343</v>
      </c>
      <c r="CK17" s="16">
        <v>20.030728990033516</v>
      </c>
      <c r="CL17" s="16">
        <v>19.27378341497467</v>
      </c>
      <c r="CM17" s="16">
        <v>19.219674839887983</v>
      </c>
      <c r="CN17" s="16">
        <v>19.707997325330116</v>
      </c>
      <c r="CO17" s="16">
        <v>19.522072945369199</v>
      </c>
      <c r="CP17" s="16">
        <v>19.829970686212224</v>
      </c>
      <c r="CQ17" s="16">
        <v>20.693027312576465</v>
      </c>
      <c r="CR17" s="16">
        <v>20.839706600069501</v>
      </c>
      <c r="CS17" s="16">
        <v>19.95543386321652</v>
      </c>
      <c r="CT17" s="16">
        <v>19.753479223533269</v>
      </c>
      <c r="CU17" s="16">
        <v>19.934377066177195</v>
      </c>
      <c r="CV17" s="16">
        <v>19.514483893115774</v>
      </c>
      <c r="CW17" s="16">
        <v>17.9229891770309</v>
      </c>
      <c r="CX17" s="16">
        <v>17.915480647672432</v>
      </c>
      <c r="CY17" s="16">
        <v>17.889412592813731</v>
      </c>
      <c r="CZ17" s="16">
        <v>18.218308762064488</v>
      </c>
      <c r="DA17" s="16">
        <v>17.754736984069471</v>
      </c>
      <c r="DB17" s="16">
        <v>19.549317906515281</v>
      </c>
      <c r="DC17" s="16">
        <v>21.552889950661051</v>
      </c>
      <c r="DD17" s="16">
        <v>23.131932725165886</v>
      </c>
      <c r="DE17" s="16">
        <v>24.441223687197454</v>
      </c>
      <c r="DF17" s="16">
        <v>27.948977357421686</v>
      </c>
      <c r="DG17" s="16">
        <v>29.000148953251653</v>
      </c>
      <c r="DH17" s="16">
        <v>24.617526250081362</v>
      </c>
      <c r="DI17" s="16">
        <v>25.472628956832011</v>
      </c>
      <c r="DJ17" s="16">
        <v>26.27551176465467</v>
      </c>
      <c r="DK17" s="16">
        <v>22.460980867441357</v>
      </c>
      <c r="DL17" s="16">
        <v>20.753675953938071</v>
      </c>
      <c r="DM17" s="16">
        <v>21.817210704613</v>
      </c>
      <c r="DN17" s="16">
        <v>22.89521950175741</v>
      </c>
      <c r="DO17" s="16">
        <v>23.319288430335767</v>
      </c>
      <c r="DP17" s="16">
        <v>24.950451259766641</v>
      </c>
      <c r="DQ17" s="16">
        <v>21.869882005064948</v>
      </c>
      <c r="DR17" s="16">
        <v>22.173325953294988</v>
      </c>
      <c r="DS17" s="16">
        <v>21.679596888143468</v>
      </c>
      <c r="DT17" s="16">
        <v>23.241467622714392</v>
      </c>
      <c r="DU17" s="16">
        <v>25.263601789199459</v>
      </c>
      <c r="DV17" s="16">
        <v>26.969365342817319</v>
      </c>
      <c r="DW17" s="16">
        <v>28.560115935615311</v>
      </c>
      <c r="DX17" s="16">
        <v>27.794414964815786</v>
      </c>
      <c r="DY17" s="16">
        <v>30.011110767025535</v>
      </c>
      <c r="DZ17" s="16">
        <v>32.241983734198442</v>
      </c>
      <c r="EA17" s="16">
        <v>31.329444036122293</v>
      </c>
      <c r="EB17" s="16">
        <v>32.60623486231102</v>
      </c>
      <c r="EC17" s="16">
        <v>38.599830094694745</v>
      </c>
      <c r="ED17" s="16">
        <v>36.680396505662713</v>
      </c>
      <c r="EE17" s="16">
        <v>30.785118607345158</v>
      </c>
      <c r="EF17" s="16">
        <v>29.365985893855669</v>
      </c>
      <c r="EG17" s="16">
        <v>30.973074639084743</v>
      </c>
      <c r="EH17" s="16">
        <v>31.486688232139656</v>
      </c>
      <c r="EI17" s="16">
        <v>35.083694493488423</v>
      </c>
      <c r="EJ17" s="16">
        <v>37.399818456360435</v>
      </c>
      <c r="EK17" s="16">
        <v>45.405195604711878</v>
      </c>
      <c r="EL17" s="16">
        <v>45.627518033061754</v>
      </c>
      <c r="EM17" s="16">
        <v>34.239964198469558</v>
      </c>
      <c r="EN17" s="16">
        <v>29.993382345722313</v>
      </c>
      <c r="EO17" s="16">
        <v>27.465061613136069</v>
      </c>
      <c r="EP17" s="16">
        <v>28.805901921244281</v>
      </c>
      <c r="EQ17" s="16">
        <v>28.731077207879537</v>
      </c>
      <c r="ER17" s="16">
        <v>29.956046620933815</v>
      </c>
      <c r="ES17" s="16">
        <v>32.495189089304034</v>
      </c>
      <c r="ET17" s="16">
        <v>30.338948630291892</v>
      </c>
      <c r="EU17" s="16">
        <v>30.788336508592387</v>
      </c>
      <c r="EV17" s="16">
        <v>34.030704863202665</v>
      </c>
      <c r="EW17" s="16">
        <v>38.498568574257874</v>
      </c>
      <c r="EX17" s="16">
        <v>33.211125625016152</v>
      </c>
      <c r="EY17" s="16">
        <v>35.079511897188858</v>
      </c>
      <c r="EZ17" s="16">
        <v>35.315018966957531</v>
      </c>
      <c r="FA17" s="16">
        <v>34.616855666353217</v>
      </c>
      <c r="FB17" s="16">
        <v>35.383519249360361</v>
      </c>
      <c r="FC17" s="16">
        <v>34.873221456050132</v>
      </c>
      <c r="FD17" s="16">
        <v>34.706703737745386</v>
      </c>
      <c r="FE17" s="16">
        <v>32.138401570721641</v>
      </c>
      <c r="FF17" s="16">
        <v>34.005530787800254</v>
      </c>
      <c r="FG17" s="16">
        <v>33.075162820617948</v>
      </c>
      <c r="FH17" s="16">
        <v>31.956454933752639</v>
      </c>
      <c r="FI17" s="16">
        <v>31.390159674425288</v>
      </c>
      <c r="FJ17" s="16">
        <v>31.06836729227556</v>
      </c>
      <c r="FK17" s="16">
        <v>28.56149479488413</v>
      </c>
      <c r="FL17" s="16">
        <v>24.547481927504776</v>
      </c>
      <c r="FM17" s="16">
        <v>25.411524864577157</v>
      </c>
      <c r="FN17" s="16">
        <v>24.672862880727834</v>
      </c>
      <c r="FO17" s="16">
        <v>22.459219170511791</v>
      </c>
      <c r="FP17" s="16">
        <v>17.792486227255448</v>
      </c>
      <c r="FQ17" s="16">
        <v>16.578095118534581</v>
      </c>
      <c r="FR17" s="16">
        <v>19.369258342198911</v>
      </c>
      <c r="FS17" s="16">
        <v>20.405387538958262</v>
      </c>
      <c r="FT17" s="16">
        <v>22.11517386020865</v>
      </c>
      <c r="FU17" s="16">
        <v>21.246618042662654</v>
      </c>
      <c r="FV17" s="16">
        <v>21.040765322524447</v>
      </c>
      <c r="FW17" s="16">
        <v>25.079403667010524</v>
      </c>
      <c r="FX17" s="16">
        <v>27.162519936633853</v>
      </c>
      <c r="FY17" s="16">
        <v>29.021568583383505</v>
      </c>
      <c r="FZ17" s="16">
        <v>30.599203103718569</v>
      </c>
      <c r="GA17" s="16">
        <v>28.732520123176947</v>
      </c>
      <c r="GB17" s="16">
        <v>26.202449234111082</v>
      </c>
      <c r="GC17" s="16">
        <v>27.964248614210529</v>
      </c>
      <c r="GD17" s="16">
        <v>27.695108804122761</v>
      </c>
      <c r="GE17" s="16">
        <v>27.099306870874752</v>
      </c>
      <c r="GF17" s="16">
        <v>24.97857429979334</v>
      </c>
    </row>
    <row r="18" spans="1:188" ht="15" x14ac:dyDescent="0.25">
      <c r="A18" s="10"/>
      <c r="B18" s="10"/>
      <c r="C18" s="10"/>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row>
    <row r="19" spans="1:188" ht="18" customHeight="1" x14ac:dyDescent="0.25">
      <c r="A19" s="23" t="s">
        <v>108</v>
      </c>
      <c r="B19" s="11" t="s">
        <v>15</v>
      </c>
      <c r="C19" s="11" t="s">
        <v>14</v>
      </c>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v>15.803106815390539</v>
      </c>
      <c r="BP19" s="12">
        <v>15.322383837444477</v>
      </c>
      <c r="BQ19" s="12">
        <v>15.470537874614058</v>
      </c>
      <c r="BR19" s="12">
        <v>17.21409965726907</v>
      </c>
      <c r="BS19" s="12">
        <v>20.12751046862801</v>
      </c>
      <c r="BT19" s="12">
        <v>19.345422156071486</v>
      </c>
      <c r="BU19" s="12">
        <v>18.669623184781951</v>
      </c>
      <c r="BV19" s="12">
        <v>17.684390301374329</v>
      </c>
      <c r="BW19" s="12">
        <v>17.472291259102285</v>
      </c>
      <c r="BX19" s="12">
        <v>17.157835372737622</v>
      </c>
      <c r="BY19" s="12">
        <v>17.008695782661867</v>
      </c>
      <c r="BZ19" s="12">
        <v>16.682821850725311</v>
      </c>
      <c r="CA19" s="12">
        <v>16.595177728681854</v>
      </c>
      <c r="CB19" s="12">
        <v>14.092651778225832</v>
      </c>
      <c r="CC19" s="12">
        <v>14.977420037309081</v>
      </c>
      <c r="CD19" s="12">
        <v>13.944595256151318</v>
      </c>
      <c r="CE19" s="12">
        <v>14.26457759764344</v>
      </c>
      <c r="CF19" s="12">
        <v>12.437491059699276</v>
      </c>
      <c r="CG19" s="12">
        <v>14.464425785339689</v>
      </c>
      <c r="CH19" s="12">
        <v>14.02238437813546</v>
      </c>
      <c r="CI19" s="12">
        <v>14.281560774743102</v>
      </c>
      <c r="CJ19" s="12">
        <v>14.985269420797692</v>
      </c>
      <c r="CK19" s="12">
        <v>14.109729653380525</v>
      </c>
      <c r="CL19" s="12">
        <v>14.920042675310921</v>
      </c>
      <c r="CM19" s="12">
        <v>13.800707018608826</v>
      </c>
      <c r="CN19" s="12">
        <v>13.19000598635567</v>
      </c>
      <c r="CO19" s="12">
        <v>13.372555847712464</v>
      </c>
      <c r="CP19" s="12">
        <v>13.755063839515449</v>
      </c>
      <c r="CQ19" s="12">
        <v>14.088716021138666</v>
      </c>
      <c r="CR19" s="12">
        <v>14.815574359709849</v>
      </c>
      <c r="CS19" s="12">
        <v>13.443801859662599</v>
      </c>
      <c r="CT19" s="12">
        <v>13.652069979050037</v>
      </c>
      <c r="CU19" s="12">
        <v>13.609831051247163</v>
      </c>
      <c r="CV19" s="12">
        <v>12.320373683225348</v>
      </c>
      <c r="CW19" s="12">
        <v>13.312622174932734</v>
      </c>
      <c r="CX19" s="12">
        <v>13.061376183279602</v>
      </c>
      <c r="CY19" s="12">
        <v>13.599373949678558</v>
      </c>
      <c r="CZ19" s="12">
        <v>13.318771204943884</v>
      </c>
      <c r="DA19" s="12">
        <v>14.29605516773613</v>
      </c>
      <c r="DB19" s="12">
        <v>14.276979161652537</v>
      </c>
      <c r="DC19" s="12">
        <v>16.714970372162156</v>
      </c>
      <c r="DD19" s="12">
        <v>16.457006771028702</v>
      </c>
      <c r="DE19" s="12">
        <v>18.184980564934111</v>
      </c>
      <c r="DF19" s="12">
        <v>19.4629274848031</v>
      </c>
      <c r="DG19" s="12">
        <v>22.051441761013479</v>
      </c>
      <c r="DH19" s="12">
        <v>22.056188642795735</v>
      </c>
      <c r="DI19" s="12">
        <v>17.81179677410265</v>
      </c>
      <c r="DJ19" s="12">
        <v>15.716998155487822</v>
      </c>
      <c r="DK19" s="12">
        <v>13.377472175819975</v>
      </c>
      <c r="DL19" s="12">
        <v>13.942840126061579</v>
      </c>
      <c r="DM19" s="12">
        <v>14.866123128820636</v>
      </c>
      <c r="DN19" s="12">
        <v>16.069130797663931</v>
      </c>
      <c r="DO19" s="12">
        <v>17.069265008063347</v>
      </c>
      <c r="DP19" s="12">
        <v>17.87324513915069</v>
      </c>
      <c r="DQ19" s="12">
        <v>15.874371149170958</v>
      </c>
      <c r="DR19" s="12">
        <v>14.860587234820787</v>
      </c>
      <c r="DS19" s="12">
        <v>13.750546556496534</v>
      </c>
      <c r="DT19" s="12">
        <v>14.224680973480869</v>
      </c>
      <c r="DU19" s="12">
        <v>15.332011463112071</v>
      </c>
      <c r="DV19" s="12">
        <v>14.665961128363241</v>
      </c>
      <c r="DW19" s="12">
        <v>15.832179451236797</v>
      </c>
      <c r="DX19" s="12">
        <v>16.621634188428626</v>
      </c>
      <c r="DY19" s="12">
        <v>17.734927831757219</v>
      </c>
      <c r="DZ19" s="12">
        <v>20.513444056244129</v>
      </c>
      <c r="EA19" s="12">
        <v>22.091580691190845</v>
      </c>
      <c r="EB19" s="12">
        <v>21.523167414333304</v>
      </c>
      <c r="EC19" s="12">
        <v>20.81054612202017</v>
      </c>
      <c r="ED19" s="12">
        <v>20.884859659192109</v>
      </c>
      <c r="EE19" s="12">
        <v>17.314528315394494</v>
      </c>
      <c r="EF19" s="12">
        <v>16.721359137048736</v>
      </c>
      <c r="EG19" s="12">
        <v>18.282468581588525</v>
      </c>
      <c r="EH19" s="12">
        <v>19.333169717182841</v>
      </c>
      <c r="EI19" s="12">
        <v>22.169898839585954</v>
      </c>
      <c r="EJ19" s="12">
        <v>21.340767769593736</v>
      </c>
      <c r="EK19" s="12">
        <v>24.656792717220366</v>
      </c>
      <c r="EL19" s="12">
        <v>29.122195130014806</v>
      </c>
      <c r="EM19" s="12">
        <v>20.078629324169697</v>
      </c>
      <c r="EN19" s="12">
        <v>16.714504888795673</v>
      </c>
      <c r="EO19" s="12">
        <v>18.447937937308794</v>
      </c>
      <c r="EP19" s="12">
        <v>21.307026983759656</v>
      </c>
      <c r="EQ19" s="12">
        <v>24.093172279554523</v>
      </c>
      <c r="ER19" s="12">
        <v>23.904622521026859</v>
      </c>
      <c r="ES19" s="12">
        <v>25.980016993325513</v>
      </c>
      <c r="ET19" s="12">
        <v>20.859114339521273</v>
      </c>
      <c r="EU19" s="12">
        <v>20.989562610248321</v>
      </c>
      <c r="EV19" s="12">
        <v>23.455585666156828</v>
      </c>
      <c r="EW19" s="12">
        <v>23.617065057060856</v>
      </c>
      <c r="EX19" s="12">
        <v>23.752203949066171</v>
      </c>
      <c r="EY19" s="12">
        <v>23.732793722298762</v>
      </c>
      <c r="EZ19" s="12">
        <v>23.783854281592941</v>
      </c>
      <c r="FA19" s="12">
        <v>23.224532826285788</v>
      </c>
      <c r="FB19" s="12">
        <v>23.199271381566113</v>
      </c>
      <c r="FC19" s="12">
        <v>22.962927076519062</v>
      </c>
      <c r="FD19" s="12">
        <v>21.991172988965374</v>
      </c>
      <c r="FE19" s="12">
        <v>21.990544640590521</v>
      </c>
      <c r="FF19" s="12">
        <v>21.592338946055939</v>
      </c>
      <c r="FG19" s="12">
        <v>21.462743007561038</v>
      </c>
      <c r="FH19" s="12">
        <v>21.572595143993592</v>
      </c>
      <c r="FI19" s="12">
        <v>20.672056937269204</v>
      </c>
      <c r="FJ19" s="12">
        <v>21.414500062461912</v>
      </c>
      <c r="FK19" s="12">
        <v>20.037572331455127</v>
      </c>
      <c r="FL19" s="12">
        <v>16.375023944373737</v>
      </c>
      <c r="FM19" s="12">
        <v>15.297581927556189</v>
      </c>
      <c r="FN19" s="12">
        <v>15.115763168935326</v>
      </c>
      <c r="FO19" s="12">
        <v>12.99872565944219</v>
      </c>
      <c r="FP19" s="12">
        <v>9.7766552596056915</v>
      </c>
      <c r="FQ19" s="12">
        <v>10.714849394889761</v>
      </c>
      <c r="FR19" s="12">
        <v>12.657856066321205</v>
      </c>
      <c r="FS19" s="12">
        <v>13.89777919058311</v>
      </c>
      <c r="FT19" s="12">
        <v>14.978162401498668</v>
      </c>
      <c r="FU19" s="12">
        <v>14.389988274980801</v>
      </c>
      <c r="FV19" s="12">
        <v>14.491032059520272</v>
      </c>
      <c r="FW19" s="12">
        <v>16.043914675961702</v>
      </c>
      <c r="FX19" s="120">
        <v>16.106186869780778</v>
      </c>
      <c r="FY19" s="120">
        <v>17.490516017468892</v>
      </c>
      <c r="FZ19" s="120">
        <v>19.768015840523251</v>
      </c>
      <c r="GA19" s="120">
        <v>18.30727616623955</v>
      </c>
      <c r="GB19" s="120">
        <v>16.626567125438832</v>
      </c>
      <c r="GC19" s="120">
        <v>17.539837758971576</v>
      </c>
      <c r="GD19" s="120">
        <v>18.330795065675506</v>
      </c>
      <c r="GE19" s="120">
        <v>14.217097253530453</v>
      </c>
      <c r="GF19" s="120">
        <v>15.082049584675762</v>
      </c>
    </row>
    <row r="20" spans="1:188" ht="15" x14ac:dyDescent="0.25">
      <c r="A20" s="20" t="s">
        <v>5</v>
      </c>
      <c r="B20" s="21" t="s">
        <v>15</v>
      </c>
      <c r="C20" s="21" t="s">
        <v>14</v>
      </c>
      <c r="D20" s="16"/>
      <c r="E20" s="16"/>
      <c r="F20" s="16"/>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c r="BN20" s="16"/>
      <c r="BO20" s="16">
        <v>16.637578830868229</v>
      </c>
      <c r="BP20" s="16">
        <v>15.722559623232272</v>
      </c>
      <c r="BQ20" s="16">
        <v>15.86290130881877</v>
      </c>
      <c r="BR20" s="16">
        <v>17.742899827806156</v>
      </c>
      <c r="BS20" s="16">
        <v>21.221634287508518</v>
      </c>
      <c r="BT20" s="16">
        <v>19.971900837026901</v>
      </c>
      <c r="BU20" s="16">
        <v>19.492029423307127</v>
      </c>
      <c r="BV20" s="16">
        <v>18.044924565969666</v>
      </c>
      <c r="BW20" s="16">
        <v>18.305990834101571</v>
      </c>
      <c r="BX20" s="16">
        <v>18.037800416045016</v>
      </c>
      <c r="BY20" s="16">
        <v>17.462313591727487</v>
      </c>
      <c r="BZ20" s="16">
        <v>17.35540545082274</v>
      </c>
      <c r="CA20" s="16">
        <v>17.434317487643906</v>
      </c>
      <c r="CB20" s="16">
        <v>16.498996860999629</v>
      </c>
      <c r="CC20" s="16">
        <v>15.785496014243444</v>
      </c>
      <c r="CD20" s="16">
        <v>15.803647117276796</v>
      </c>
      <c r="CE20" s="16">
        <v>15.569547539235952</v>
      </c>
      <c r="CF20" s="16">
        <v>15.087536557780453</v>
      </c>
      <c r="CG20" s="16">
        <v>15.010064667097494</v>
      </c>
      <c r="CH20" s="16">
        <v>14.92223636506151</v>
      </c>
      <c r="CI20" s="16">
        <v>14.914829233843417</v>
      </c>
      <c r="CJ20" s="16">
        <v>14.754105494333592</v>
      </c>
      <c r="CK20" s="16">
        <v>14.860165042777028</v>
      </c>
      <c r="CL20" s="16">
        <v>14.417236760365657</v>
      </c>
      <c r="CM20" s="16">
        <v>14.567457799806878</v>
      </c>
      <c r="CN20" s="16">
        <v>14.771768124968576</v>
      </c>
      <c r="CO20" s="16">
        <v>14.93576515331249</v>
      </c>
      <c r="CP20" s="16">
        <v>14.876801906509238</v>
      </c>
      <c r="CQ20" s="16">
        <v>15.053355783380811</v>
      </c>
      <c r="CR20" s="16">
        <v>15.201381636732496</v>
      </c>
      <c r="CS20" s="16">
        <v>15.400246031067661</v>
      </c>
      <c r="CT20" s="16">
        <v>15.183207715341121</v>
      </c>
      <c r="CU20" s="16">
        <v>15.134680701354315</v>
      </c>
      <c r="CV20" s="16">
        <v>14.519086337786133</v>
      </c>
      <c r="CW20" s="16">
        <v>14.62856829360971</v>
      </c>
      <c r="CX20" s="16">
        <v>14.7054734569244</v>
      </c>
      <c r="CY20" s="16">
        <v>14.705553002195977</v>
      </c>
      <c r="CZ20" s="16">
        <v>14.667155212425032</v>
      </c>
      <c r="DA20" s="16">
        <v>14.912952400215856</v>
      </c>
      <c r="DB20" s="16">
        <v>16.020700324836596</v>
      </c>
      <c r="DC20" s="16">
        <v>18.008919462422387</v>
      </c>
      <c r="DD20" s="16">
        <v>20.101726811595032</v>
      </c>
      <c r="DE20" s="16">
        <v>19.844645074429405</v>
      </c>
      <c r="DF20" s="16">
        <v>21.547694739250662</v>
      </c>
      <c r="DG20" s="16">
        <v>21.923191163499236</v>
      </c>
      <c r="DH20" s="16">
        <v>19.876389673542064</v>
      </c>
      <c r="DI20" s="16">
        <v>20.886905268570189</v>
      </c>
      <c r="DJ20" s="16">
        <v>19.576156479520787</v>
      </c>
      <c r="DK20" s="16">
        <v>18.742368215063902</v>
      </c>
      <c r="DL20" s="16">
        <v>16.719609954307366</v>
      </c>
      <c r="DM20" s="16">
        <v>19.114104650040428</v>
      </c>
      <c r="DN20" s="16">
        <v>20.277635305548234</v>
      </c>
      <c r="DO20" s="16">
        <v>20.376181967097398</v>
      </c>
      <c r="DP20" s="16">
        <v>20.843769443622353</v>
      </c>
      <c r="DQ20" s="16">
        <v>19.439386083654504</v>
      </c>
      <c r="DR20" s="16">
        <v>17.650045787375159</v>
      </c>
      <c r="DS20" s="16">
        <v>16.501983504107194</v>
      </c>
      <c r="DT20" s="16">
        <v>16.423949232707002</v>
      </c>
      <c r="DU20" s="16">
        <v>18.033254155185315</v>
      </c>
      <c r="DV20" s="16">
        <v>16.078426964955039</v>
      </c>
      <c r="DW20" s="16">
        <v>16.844725877879981</v>
      </c>
      <c r="DX20" s="16">
        <v>16.133781783263792</v>
      </c>
      <c r="DY20" s="16">
        <v>18.483068256806746</v>
      </c>
      <c r="DZ20" s="16">
        <v>20.144172103181361</v>
      </c>
      <c r="EA20" s="16">
        <v>20.390570653297388</v>
      </c>
      <c r="EB20" s="16">
        <v>21.938882473253923</v>
      </c>
      <c r="EC20" s="16">
        <v>23.402186382137689</v>
      </c>
      <c r="ED20" s="16">
        <v>24.174700038433897</v>
      </c>
      <c r="EE20" s="16">
        <v>20.071116746692116</v>
      </c>
      <c r="EF20" s="16">
        <v>19.225257753508238</v>
      </c>
      <c r="EG20" s="16">
        <v>20.774041579528426</v>
      </c>
      <c r="EH20" s="16">
        <v>21.557522719599401</v>
      </c>
      <c r="EI20" s="16">
        <v>24.069413708744911</v>
      </c>
      <c r="EJ20" s="16">
        <v>24.307835923463131</v>
      </c>
      <c r="EK20" s="16">
        <v>28.553417273706444</v>
      </c>
      <c r="EL20" s="16">
        <v>32.972066512787968</v>
      </c>
      <c r="EM20" s="16">
        <v>24.646929625899176</v>
      </c>
      <c r="EN20" s="16">
        <v>19.682134082129991</v>
      </c>
      <c r="EO20" s="16">
        <v>18.921201749373111</v>
      </c>
      <c r="EP20" s="16">
        <v>22.474351517622196</v>
      </c>
      <c r="EQ20" s="16">
        <v>21.927329724906212</v>
      </c>
      <c r="ER20" s="16">
        <v>23.059124498610867</v>
      </c>
      <c r="ES20" s="16">
        <v>23.598482155300889</v>
      </c>
      <c r="ET20" s="16">
        <v>22.809591950961241</v>
      </c>
      <c r="EU20" s="16">
        <v>23.173136311884118</v>
      </c>
      <c r="EV20" s="16">
        <v>25.918741791216998</v>
      </c>
      <c r="EW20" s="16">
        <v>27.745327599670002</v>
      </c>
      <c r="EX20" s="16">
        <v>26.439530605958716</v>
      </c>
      <c r="EY20" s="16">
        <v>28.112263748320402</v>
      </c>
      <c r="EZ20" s="16">
        <v>27.955377676312537</v>
      </c>
      <c r="FA20" s="16">
        <v>26.344667898705204</v>
      </c>
      <c r="FB20" s="16">
        <v>25.830079175046382</v>
      </c>
      <c r="FC20" s="16">
        <v>25.653500489947323</v>
      </c>
      <c r="FD20" s="16">
        <v>26.014749676150803</v>
      </c>
      <c r="FE20" s="16">
        <v>25.276962645049817</v>
      </c>
      <c r="FF20" s="16">
        <v>24.436220443255884</v>
      </c>
      <c r="FG20" s="16">
        <v>24.42371954235615</v>
      </c>
      <c r="FH20" s="16">
        <v>24.018426782949771</v>
      </c>
      <c r="FI20" s="16">
        <v>22.812210246623412</v>
      </c>
      <c r="FJ20" s="16">
        <v>23.532225289647148</v>
      </c>
      <c r="FK20" s="16">
        <v>21.961064496713462</v>
      </c>
      <c r="FL20" s="16">
        <v>19.600494941925085</v>
      </c>
      <c r="FM20" s="16">
        <v>18.311717303178614</v>
      </c>
      <c r="FN20" s="16">
        <v>16.820713008923359</v>
      </c>
      <c r="FO20" s="16">
        <v>14.579335784973583</v>
      </c>
      <c r="FP20" s="16">
        <v>11.662697171551779</v>
      </c>
      <c r="FQ20" s="16">
        <v>14.080948662064733</v>
      </c>
      <c r="FR20" s="16">
        <v>15.296298472677307</v>
      </c>
      <c r="FS20" s="16">
        <v>16.720212579783688</v>
      </c>
      <c r="FT20" s="16">
        <v>18.061349782470771</v>
      </c>
      <c r="FU20" s="16">
        <v>17.167816647983265</v>
      </c>
      <c r="FV20" s="16">
        <v>17.289420057485398</v>
      </c>
      <c r="FW20" s="16">
        <v>19.153819671908622</v>
      </c>
      <c r="FX20" s="16">
        <v>19.942919305666951</v>
      </c>
      <c r="FY20" s="16">
        <v>22.273615647520902</v>
      </c>
      <c r="FZ20" s="16">
        <v>23.135024384751475</v>
      </c>
      <c r="GA20" s="16">
        <v>21.768183874845271</v>
      </c>
      <c r="GB20" s="16">
        <v>19.40237712651675</v>
      </c>
      <c r="GC20" s="16">
        <v>21.214849230648596</v>
      </c>
      <c r="GD20" s="16">
        <v>19.84553311119554</v>
      </c>
      <c r="GE20" s="16">
        <v>17.455295424750876</v>
      </c>
      <c r="GF20" s="16">
        <v>16.587932539831733</v>
      </c>
    </row>
    <row r="21" spans="1:188" ht="15" x14ac:dyDescent="0.25">
      <c r="A21" s="20" t="s">
        <v>6</v>
      </c>
      <c r="B21" s="4" t="s">
        <v>15</v>
      </c>
      <c r="C21" s="4" t="s">
        <v>14</v>
      </c>
      <c r="D21" s="16"/>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c r="BN21" s="16"/>
      <c r="BO21" s="16">
        <v>15.322074813709827</v>
      </c>
      <c r="BP21" s="16">
        <v>15.145918528811645</v>
      </c>
      <c r="BQ21" s="16">
        <v>15.266748911751678</v>
      </c>
      <c r="BR21" s="16">
        <v>16.992003443433656</v>
      </c>
      <c r="BS21" s="16">
        <v>19.842957589190739</v>
      </c>
      <c r="BT21" s="16">
        <v>19.069478533093136</v>
      </c>
      <c r="BU21" s="16">
        <v>18.187507230154221</v>
      </c>
      <c r="BV21" s="16">
        <v>17.483433191564639</v>
      </c>
      <c r="BW21" s="16">
        <v>17.104160602523898</v>
      </c>
      <c r="BX21" s="16">
        <v>16.736131126237716</v>
      </c>
      <c r="BY21" s="16">
        <v>16.802222502168668</v>
      </c>
      <c r="BZ21" s="16">
        <v>16.419033494787385</v>
      </c>
      <c r="CA21" s="16">
        <v>16.00049915075504</v>
      </c>
      <c r="CB21" s="16">
        <v>12.429357485086078</v>
      </c>
      <c r="CC21" s="16">
        <v>14.575811682559214</v>
      </c>
      <c r="CD21" s="16">
        <v>12.560958079714348</v>
      </c>
      <c r="CE21" s="16">
        <v>13.715765756727517</v>
      </c>
      <c r="CF21" s="16">
        <v>11.415230969231157</v>
      </c>
      <c r="CG21" s="16">
        <v>14.247516249668555</v>
      </c>
      <c r="CH21" s="16">
        <v>13.450129120033317</v>
      </c>
      <c r="CI21" s="16">
        <v>13.88923942546724</v>
      </c>
      <c r="CJ21" s="16">
        <v>15.149351469413773</v>
      </c>
      <c r="CK21" s="16">
        <v>13.630015109181635</v>
      </c>
      <c r="CL21" s="16">
        <v>15.24284711296918</v>
      </c>
      <c r="CM21" s="16">
        <v>13.432577191526244</v>
      </c>
      <c r="CN21" s="16">
        <v>12.350568713145211</v>
      </c>
      <c r="CO21" s="16">
        <v>12.418821167605881</v>
      </c>
      <c r="CP21" s="16">
        <v>13.003085782734024</v>
      </c>
      <c r="CQ21" s="16">
        <v>13.572778317581449</v>
      </c>
      <c r="CR21" s="16">
        <v>14.599081832536481</v>
      </c>
      <c r="CS21" s="16">
        <v>12.275437676150643</v>
      </c>
      <c r="CT21" s="16">
        <v>12.704943276561679</v>
      </c>
      <c r="CU21" s="16">
        <v>12.644450943176205</v>
      </c>
      <c r="CV21" s="16">
        <v>11.245235468582633</v>
      </c>
      <c r="CW21" s="16">
        <v>12.712370116321646</v>
      </c>
      <c r="CX21" s="16">
        <v>12.054051868111406</v>
      </c>
      <c r="CY21" s="16">
        <v>12.889218675393964</v>
      </c>
      <c r="CZ21" s="16">
        <v>12.578584529520274</v>
      </c>
      <c r="DA21" s="16">
        <v>13.948563563955114</v>
      </c>
      <c r="DB21" s="16">
        <v>13.043397918645701</v>
      </c>
      <c r="DC21" s="16">
        <v>16.067450476145709</v>
      </c>
      <c r="DD21" s="16">
        <v>14.949226872606971</v>
      </c>
      <c r="DE21" s="16">
        <v>17.342978565327673</v>
      </c>
      <c r="DF21" s="16">
        <v>18.124706752441629</v>
      </c>
      <c r="DG21" s="16">
        <v>22.111756252313103</v>
      </c>
      <c r="DH21" s="16">
        <v>22.995280414883847</v>
      </c>
      <c r="DI21" s="16">
        <v>16.398572195791235</v>
      </c>
      <c r="DJ21" s="16">
        <v>13.705553836751019</v>
      </c>
      <c r="DK21" s="16">
        <v>10.971953945870482</v>
      </c>
      <c r="DL21" s="16">
        <v>12.933229125616938</v>
      </c>
      <c r="DM21" s="16">
        <v>13.547733149101891</v>
      </c>
      <c r="DN21" s="16">
        <v>14.288921834171747</v>
      </c>
      <c r="DO21" s="16">
        <v>15.755710701462137</v>
      </c>
      <c r="DP21" s="16">
        <v>16.857486297526343</v>
      </c>
      <c r="DQ21" s="16">
        <v>14.381913087639797</v>
      </c>
      <c r="DR21" s="16">
        <v>13.608160270119106</v>
      </c>
      <c r="DS21" s="16">
        <v>12.635883430892656</v>
      </c>
      <c r="DT21" s="16">
        <v>13.299534342915388</v>
      </c>
      <c r="DU21" s="16">
        <v>14.094506065229309</v>
      </c>
      <c r="DV21" s="16">
        <v>14.088311094693065</v>
      </c>
      <c r="DW21" s="16">
        <v>15.473389531025227</v>
      </c>
      <c r="DX21" s="16">
        <v>16.819897174269158</v>
      </c>
      <c r="DY21" s="16">
        <v>17.505972465355502</v>
      </c>
      <c r="DZ21" s="16">
        <v>20.679359131407068</v>
      </c>
      <c r="EA21" s="16">
        <v>22.881662243029862</v>
      </c>
      <c r="EB21" s="16">
        <v>21.309443620812242</v>
      </c>
      <c r="EC21" s="16">
        <v>19.346602344412183</v>
      </c>
      <c r="ED21" s="16">
        <v>18.495005255071359</v>
      </c>
      <c r="EE21" s="16">
        <v>15.643691235524008</v>
      </c>
      <c r="EF21" s="16">
        <v>15.285019580314279</v>
      </c>
      <c r="EG21" s="16">
        <v>16.757201841657036</v>
      </c>
      <c r="EH21" s="16">
        <v>17.782377477524538</v>
      </c>
      <c r="EI21" s="16">
        <v>20.670446961411354</v>
      </c>
      <c r="EJ21" s="16">
        <v>19.970118915917514</v>
      </c>
      <c r="EK21" s="16">
        <v>23.240016500133805</v>
      </c>
      <c r="EL21" s="16">
        <v>27.867310553633271</v>
      </c>
      <c r="EM21" s="16">
        <v>18.380463608248423</v>
      </c>
      <c r="EN21" s="16">
        <v>15.81639677831957</v>
      </c>
      <c r="EO21" s="16">
        <v>18.215769819017837</v>
      </c>
      <c r="EP21" s="16">
        <v>20.689978162581692</v>
      </c>
      <c r="EQ21" s="16">
        <v>25.302726828903779</v>
      </c>
      <c r="ER21" s="16">
        <v>24.385478306972651</v>
      </c>
      <c r="ES21" s="16">
        <v>27.015475144119947</v>
      </c>
      <c r="ET21" s="16">
        <v>19.827330138802399</v>
      </c>
      <c r="EU21" s="16">
        <v>20.224764114109462</v>
      </c>
      <c r="EV21" s="16">
        <v>22.553686012477655</v>
      </c>
      <c r="EW21" s="16">
        <v>21.568501416627541</v>
      </c>
      <c r="EX21" s="16">
        <v>22.305284197644291</v>
      </c>
      <c r="EY21" s="16">
        <v>21.599325958696447</v>
      </c>
      <c r="EZ21" s="16">
        <v>22.480367169492407</v>
      </c>
      <c r="FA21" s="16">
        <v>21.607634826973833</v>
      </c>
      <c r="FB21" s="16">
        <v>21.556813773301855</v>
      </c>
      <c r="FC21" s="16">
        <v>21.851613647940724</v>
      </c>
      <c r="FD21" s="16">
        <v>20.809224685353261</v>
      </c>
      <c r="FE21" s="16">
        <v>21.11154966599825</v>
      </c>
      <c r="FF21" s="16">
        <v>20.421922947580462</v>
      </c>
      <c r="FG21" s="16">
        <v>20.350595547728336</v>
      </c>
      <c r="FH21" s="16">
        <v>20.770824769607149</v>
      </c>
      <c r="FI21" s="16">
        <v>19.629583556538819</v>
      </c>
      <c r="FJ21" s="16">
        <v>20.378743925609839</v>
      </c>
      <c r="FK21" s="16">
        <v>19.572799333361885</v>
      </c>
      <c r="FL21" s="16">
        <v>15.08319660425769</v>
      </c>
      <c r="FM21" s="16">
        <v>14.391526130421155</v>
      </c>
      <c r="FN21" s="16">
        <v>14.226258144275201</v>
      </c>
      <c r="FO21" s="16">
        <v>12.597850454316093</v>
      </c>
      <c r="FP21" s="16">
        <v>9.1644484128129324</v>
      </c>
      <c r="FQ21" s="16">
        <v>9.6059526947533929</v>
      </c>
      <c r="FR21" s="16">
        <v>11.534879553294614</v>
      </c>
      <c r="FS21" s="16">
        <v>12.985126413853983</v>
      </c>
      <c r="FT21" s="16">
        <v>14.152655796282582</v>
      </c>
      <c r="FU21" s="16">
        <v>13.44255299555544</v>
      </c>
      <c r="FV21" s="16">
        <v>13.334602583783875</v>
      </c>
      <c r="FW21" s="16">
        <v>15.249143818556565</v>
      </c>
      <c r="FX21" s="16">
        <v>15.028066361904582</v>
      </c>
      <c r="FY21" s="16">
        <v>16.123265687934044</v>
      </c>
      <c r="FZ21" s="16">
        <v>19.133803785488382</v>
      </c>
      <c r="GA21" s="16">
        <v>17.519990310345268</v>
      </c>
      <c r="GB21" s="16">
        <v>16.056314919668218</v>
      </c>
      <c r="GC21" s="16">
        <v>16.627865049819093</v>
      </c>
      <c r="GD21" s="16">
        <v>17.870155083430195</v>
      </c>
      <c r="GE21" s="16">
        <v>13.40524947226648</v>
      </c>
      <c r="GF21" s="16">
        <v>14.519391021350039</v>
      </c>
    </row>
    <row r="22" spans="1:188" ht="15" x14ac:dyDescent="0.25">
      <c r="A22" s="4"/>
      <c r="B22" s="4"/>
      <c r="C22" s="4"/>
      <c r="D22" s="7"/>
      <c r="E22" s="7"/>
      <c r="F22" s="7"/>
      <c r="G22" s="7"/>
      <c r="H22" s="7"/>
      <c r="I22" s="7"/>
      <c r="J22" s="7"/>
      <c r="K22" s="7"/>
      <c r="L22" s="7"/>
      <c r="M22" s="7"/>
      <c r="N22" s="7"/>
      <c r="O22" s="7"/>
      <c r="P22" s="7"/>
      <c r="Q22" s="7"/>
      <c r="R22" s="7"/>
      <c r="S22" s="7"/>
      <c r="T22" s="7"/>
      <c r="U22" s="7"/>
      <c r="V22" s="7"/>
      <c r="W22" s="7"/>
      <c r="X22" s="7"/>
      <c r="Y22" s="7"/>
      <c r="Z22" s="7"/>
    </row>
    <row r="23" spans="1:188" ht="18" customHeight="1" x14ac:dyDescent="0.25">
      <c r="A23" s="23" t="s">
        <v>121</v>
      </c>
      <c r="B23" s="19"/>
      <c r="C23" s="19"/>
      <c r="D23" s="7"/>
      <c r="E23" s="7"/>
      <c r="F23" s="7"/>
      <c r="G23" s="7"/>
      <c r="H23" s="7"/>
      <c r="I23" s="7"/>
      <c r="J23" s="7"/>
      <c r="K23" s="7"/>
      <c r="L23" s="7"/>
      <c r="M23" s="7"/>
      <c r="N23" s="7"/>
      <c r="O23" s="7"/>
      <c r="P23" s="7"/>
      <c r="Q23" s="7"/>
      <c r="R23" s="7"/>
      <c r="S23" s="7"/>
      <c r="T23" s="7"/>
      <c r="U23" s="7"/>
      <c r="V23" s="7"/>
      <c r="W23" s="7"/>
      <c r="X23" s="7"/>
      <c r="Y23" s="7"/>
      <c r="Z23" s="7"/>
    </row>
    <row r="24" spans="1:188" ht="15" x14ac:dyDescent="0.25">
      <c r="A24" s="20" t="s">
        <v>1</v>
      </c>
      <c r="B24" s="21" t="s">
        <v>15</v>
      </c>
      <c r="C24" s="21" t="s">
        <v>13</v>
      </c>
      <c r="D24" s="16" t="s">
        <v>160</v>
      </c>
      <c r="E24" s="16" t="s">
        <v>160</v>
      </c>
      <c r="F24" s="16" t="s">
        <v>160</v>
      </c>
      <c r="G24" s="16" t="s">
        <v>160</v>
      </c>
      <c r="H24" s="16" t="s">
        <v>160</v>
      </c>
      <c r="I24" s="16" t="s">
        <v>160</v>
      </c>
      <c r="J24" s="16" t="s">
        <v>160</v>
      </c>
      <c r="K24" s="16" t="s">
        <v>160</v>
      </c>
      <c r="L24" s="16" t="s">
        <v>160</v>
      </c>
      <c r="M24" s="16" t="s">
        <v>160</v>
      </c>
      <c r="N24" s="16" t="s">
        <v>160</v>
      </c>
      <c r="O24" s="16" t="s">
        <v>160</v>
      </c>
      <c r="P24" s="16" t="s">
        <v>160</v>
      </c>
      <c r="Q24" s="16" t="s">
        <v>160</v>
      </c>
      <c r="R24" s="16" t="s">
        <v>160</v>
      </c>
      <c r="S24" s="16" t="s">
        <v>160</v>
      </c>
      <c r="T24" s="16" t="s">
        <v>160</v>
      </c>
      <c r="U24" s="16" t="s">
        <v>160</v>
      </c>
      <c r="V24" s="16" t="s">
        <v>160</v>
      </c>
      <c r="W24" s="16" t="s">
        <v>160</v>
      </c>
      <c r="X24" s="16">
        <v>27.060894789627628</v>
      </c>
      <c r="Y24" s="16">
        <v>25.888332630482292</v>
      </c>
      <c r="Z24" s="16">
        <v>30.413759424440496</v>
      </c>
      <c r="AA24" s="16">
        <v>29.299615437409951</v>
      </c>
      <c r="AB24" s="16">
        <v>28.821763834671899</v>
      </c>
      <c r="AC24" s="16">
        <v>27.679691049658263</v>
      </c>
      <c r="AD24" s="16">
        <v>26.717253969629965</v>
      </c>
      <c r="AE24" s="16">
        <v>28.89680318006144</v>
      </c>
      <c r="AF24" s="16">
        <v>28.027937086468818</v>
      </c>
      <c r="AG24" s="16">
        <v>26.955973129722938</v>
      </c>
      <c r="AH24" s="16">
        <v>25.939679674283845</v>
      </c>
      <c r="AI24" s="16">
        <v>26.503945770016092</v>
      </c>
      <c r="AJ24" s="16">
        <v>25.682634179442775</v>
      </c>
      <c r="AK24" s="16">
        <v>24.453800028628265</v>
      </c>
      <c r="AL24" s="16">
        <v>23.606670697250987</v>
      </c>
      <c r="AM24" s="16">
        <v>22.987305262484092</v>
      </c>
      <c r="AN24" s="16">
        <v>22.799304998741285</v>
      </c>
      <c r="AO24" s="16">
        <v>22.581049486106142</v>
      </c>
      <c r="AP24" s="16">
        <v>22.399609353816597</v>
      </c>
      <c r="AQ24" s="16">
        <v>22.188903944897444</v>
      </c>
      <c r="AR24" s="16">
        <v>22.034661277472534</v>
      </c>
      <c r="AS24" s="16">
        <v>17.093914645937364</v>
      </c>
      <c r="AT24" s="16">
        <v>16.593998256237008</v>
      </c>
      <c r="AU24" s="16">
        <v>16.078279850934759</v>
      </c>
      <c r="AV24" s="16">
        <v>15.54966519739258</v>
      </c>
      <c r="AW24" s="16">
        <v>15.48904676725007</v>
      </c>
      <c r="AX24" s="16">
        <v>15.81413466517674</v>
      </c>
      <c r="AY24" s="16">
        <v>15.462988133304728</v>
      </c>
      <c r="AZ24" s="16">
        <v>15.11537058885958</v>
      </c>
      <c r="BA24" s="16">
        <v>16.012540699310321</v>
      </c>
      <c r="BB24" s="16">
        <v>15.497893664061218</v>
      </c>
      <c r="BC24" s="16">
        <v>17.676395537336898</v>
      </c>
      <c r="BD24" s="16">
        <v>17.270973622156951</v>
      </c>
      <c r="BE24" s="16">
        <v>16.723036649458916</v>
      </c>
      <c r="BF24" s="16">
        <v>16.461902414322839</v>
      </c>
      <c r="BG24" s="16">
        <v>17.474052711129129</v>
      </c>
      <c r="BH24" s="16">
        <v>17.169333805574777</v>
      </c>
      <c r="BI24" s="16">
        <v>17.036158793647846</v>
      </c>
      <c r="BJ24" s="16">
        <v>16.885039687721981</v>
      </c>
      <c r="BK24" s="16">
        <v>14.877143647464628</v>
      </c>
      <c r="BL24" s="16">
        <v>15.669267310106598</v>
      </c>
      <c r="BM24" s="16">
        <v>15.485463583512463</v>
      </c>
      <c r="BN24" s="16">
        <v>16.628312427108789</v>
      </c>
      <c r="BO24" s="16">
        <v>16.92606174072862</v>
      </c>
      <c r="BP24" s="16">
        <v>16.769628633880881</v>
      </c>
      <c r="BQ24" s="16">
        <v>16.480234500114083</v>
      </c>
      <c r="BR24" s="16">
        <v>16.31721060303779</v>
      </c>
      <c r="BS24" s="16">
        <v>16.489249637471648</v>
      </c>
      <c r="BT24" s="16">
        <v>18.288893304785972</v>
      </c>
      <c r="BU24" s="16">
        <v>18.272737027881281</v>
      </c>
      <c r="BV24" s="16">
        <v>18.211747647893585</v>
      </c>
      <c r="BW24" s="16">
        <v>18.232279494170804</v>
      </c>
      <c r="BX24" s="16">
        <v>18.150428632244111</v>
      </c>
      <c r="BY24" s="16">
        <v>18.08952115361242</v>
      </c>
      <c r="BZ24" s="16">
        <v>18.274815507988812</v>
      </c>
      <c r="CA24" s="16">
        <v>18.234159633666255</v>
      </c>
      <c r="CB24" s="16">
        <v>18.213899456295515</v>
      </c>
      <c r="CC24" s="16">
        <v>19.213627993741053</v>
      </c>
      <c r="CD24" s="16">
        <v>19.358417787893767</v>
      </c>
      <c r="CE24" s="16">
        <v>19.436840994135483</v>
      </c>
      <c r="CF24" s="16">
        <v>19.436840994135483</v>
      </c>
      <c r="CG24" s="16">
        <v>20.047799196495799</v>
      </c>
      <c r="CH24" s="16">
        <v>20.281875633705155</v>
      </c>
      <c r="CI24" s="16">
        <v>20.086913265765912</v>
      </c>
      <c r="CJ24" s="16">
        <v>20.648455901289282</v>
      </c>
      <c r="CK24" s="16">
        <v>21.345088378812147</v>
      </c>
      <c r="CL24" s="16">
        <v>21.403216300189275</v>
      </c>
      <c r="CM24" s="16">
        <v>21.709444761045177</v>
      </c>
      <c r="CN24" s="16">
        <v>22.137397840676048</v>
      </c>
      <c r="CO24" s="16">
        <v>22.411867682549005</v>
      </c>
      <c r="CP24" s="16">
        <v>22.735181578715601</v>
      </c>
      <c r="CQ24" s="16">
        <v>23.719890970401551</v>
      </c>
      <c r="CR24" s="16">
        <v>23.870534361446165</v>
      </c>
      <c r="CS24" s="16">
        <v>23.846349422883403</v>
      </c>
      <c r="CT24" s="16">
        <v>24.945665656361243</v>
      </c>
      <c r="CU24" s="16">
        <v>25.600195215289883</v>
      </c>
      <c r="CV24" s="16">
        <v>25.858677629059152</v>
      </c>
      <c r="CW24" s="16">
        <v>26.058358295601213</v>
      </c>
      <c r="CX24" s="16">
        <v>25.95907595523266</v>
      </c>
      <c r="CY24" s="16">
        <v>26.226712746175856</v>
      </c>
      <c r="CZ24" s="16">
        <v>22.733272363159305</v>
      </c>
      <c r="DA24" s="16">
        <v>24.37271870018067</v>
      </c>
      <c r="DB24" s="16">
        <v>26.206530692312032</v>
      </c>
      <c r="DC24" s="16">
        <v>25.383777661864542</v>
      </c>
      <c r="DD24" s="16">
        <v>19.097560594818944</v>
      </c>
      <c r="DE24" s="16">
        <v>21.043729894412188</v>
      </c>
      <c r="DF24" s="16">
        <v>17.615207630746106</v>
      </c>
      <c r="DG24" s="16">
        <v>20.082275026241195</v>
      </c>
      <c r="DH24" s="16">
        <v>18.768654641972851</v>
      </c>
      <c r="DI24" s="16">
        <v>20.218203102495643</v>
      </c>
      <c r="DJ24" s="16">
        <v>17.645877274677698</v>
      </c>
      <c r="DK24" s="16">
        <v>19.894659189350438</v>
      </c>
      <c r="DL24" s="16">
        <v>19.437922605519404</v>
      </c>
      <c r="DM24" s="16">
        <v>22.180386250261666</v>
      </c>
      <c r="DN24" s="16">
        <v>17.730273871168507</v>
      </c>
      <c r="DO24" s="16">
        <v>16.878237378335463</v>
      </c>
      <c r="DP24" s="16">
        <v>22.513269943680825</v>
      </c>
      <c r="DQ24" s="16">
        <v>32.498917577164832</v>
      </c>
      <c r="DR24" s="16">
        <v>20.243757607981536</v>
      </c>
      <c r="DS24" s="16">
        <v>32.995924158172947</v>
      </c>
      <c r="DT24" s="16">
        <v>44.168344367012708</v>
      </c>
      <c r="DU24" s="16">
        <v>32.159208320432334</v>
      </c>
      <c r="DV24" s="16">
        <v>30.204082592181251</v>
      </c>
      <c r="DW24" s="16">
        <v>33.479406685087753</v>
      </c>
      <c r="DX24" s="16">
        <v>48.850516012461433</v>
      </c>
      <c r="DY24" s="16">
        <v>33.790872992084402</v>
      </c>
      <c r="DZ24" s="16">
        <v>33.891600378465</v>
      </c>
      <c r="EA24" s="16">
        <v>39.550133361128523</v>
      </c>
      <c r="EB24" s="16">
        <v>46.926765061932244</v>
      </c>
      <c r="EC24" s="16">
        <v>29.384260328289166</v>
      </c>
      <c r="ED24" s="16">
        <v>32.320928263850796</v>
      </c>
      <c r="EE24" s="16">
        <v>47.795645219686847</v>
      </c>
      <c r="EF24" s="16">
        <v>65.221583676321799</v>
      </c>
      <c r="EG24" s="16">
        <v>39.060021715617999</v>
      </c>
      <c r="EH24" s="16">
        <v>32.639118205736636</v>
      </c>
      <c r="EI24" s="16">
        <v>62.077605032750924</v>
      </c>
      <c r="EJ24" s="16">
        <v>69.019651838073926</v>
      </c>
      <c r="EK24" s="16">
        <v>44.624801104542001</v>
      </c>
      <c r="EL24" s="16">
        <v>40.066082787617624</v>
      </c>
      <c r="EM24" s="16">
        <v>55.372797827841197</v>
      </c>
      <c r="EN24" s="16">
        <v>64.381809515203486</v>
      </c>
      <c r="EO24" s="16">
        <v>33.130032764075516</v>
      </c>
      <c r="EP24" s="16">
        <v>34.588576346477275</v>
      </c>
      <c r="EQ24" s="16">
        <v>40.046559367234266</v>
      </c>
      <c r="ER24" s="16">
        <v>45.669299377602719</v>
      </c>
      <c r="ES24" s="16">
        <v>36.925855819568532</v>
      </c>
      <c r="ET24" s="16">
        <v>33.787785273499082</v>
      </c>
      <c r="EU24" s="16">
        <v>43.42721046412467</v>
      </c>
      <c r="EV24" s="16">
        <v>50.144566636610499</v>
      </c>
      <c r="EW24" s="16">
        <v>39.419358876722747</v>
      </c>
      <c r="EX24" s="16">
        <v>35.535946639151234</v>
      </c>
      <c r="EY24" s="16">
        <v>44.614591768901818</v>
      </c>
      <c r="EZ24" s="16">
        <v>52.592871213448063</v>
      </c>
      <c r="FA24" s="16">
        <v>39.197544634845386</v>
      </c>
      <c r="FB24" s="16">
        <v>36.549127619208484</v>
      </c>
      <c r="FC24" s="16">
        <v>41.586908283641712</v>
      </c>
      <c r="FD24" s="16">
        <v>58.221398281962117</v>
      </c>
      <c r="FE24" s="16">
        <v>36.236126216221443</v>
      </c>
      <c r="FF24" s="16">
        <v>35.912000510735673</v>
      </c>
      <c r="FG24" s="16">
        <v>46.837485860887575</v>
      </c>
      <c r="FH24" s="16">
        <v>51.637404747327849</v>
      </c>
      <c r="FI24" s="16">
        <v>39.542270479126671</v>
      </c>
      <c r="FJ24" s="16">
        <v>33.756903922021806</v>
      </c>
      <c r="FK24" s="16">
        <v>41.4516078999226</v>
      </c>
      <c r="FL24" s="16">
        <v>55.863269952394241</v>
      </c>
      <c r="FM24" s="16">
        <v>38.729694314768999</v>
      </c>
      <c r="FN24" s="16">
        <v>33.185601812279053</v>
      </c>
      <c r="FO24" s="16">
        <v>42.224983337511198</v>
      </c>
      <c r="FP24" s="16">
        <v>59.12380023598098</v>
      </c>
      <c r="FQ24" s="16">
        <v>41.908062481108615</v>
      </c>
      <c r="FR24" s="16">
        <v>33.794941169626085</v>
      </c>
      <c r="FS24" s="16">
        <v>41.352751631010307</v>
      </c>
      <c r="FT24" s="16">
        <v>29.237379310029684</v>
      </c>
      <c r="FU24" s="16">
        <v>37.503728409219619</v>
      </c>
      <c r="FV24" s="16">
        <v>34.915166991072589</v>
      </c>
      <c r="FW24" s="16">
        <v>45.780631584803345</v>
      </c>
      <c r="FX24" s="16">
        <v>63.766508844710152</v>
      </c>
      <c r="FY24" s="16">
        <v>39.45191802073056</v>
      </c>
      <c r="FZ24" s="16">
        <v>34.432416887221592</v>
      </c>
      <c r="GA24" s="16">
        <v>41.312672065280942</v>
      </c>
      <c r="GB24" s="16">
        <v>58.355406522811769</v>
      </c>
      <c r="GC24" s="16">
        <v>42.388978813215822</v>
      </c>
      <c r="GD24" s="16">
        <v>34.233608598464897</v>
      </c>
      <c r="GE24" s="16">
        <v>38.667502551448798</v>
      </c>
      <c r="GF24" s="16">
        <v>54.021827957857333</v>
      </c>
    </row>
    <row r="25" spans="1:188" ht="15" x14ac:dyDescent="0.25">
      <c r="A25" s="20" t="s">
        <v>2</v>
      </c>
      <c r="B25" s="21" t="s">
        <v>15</v>
      </c>
      <c r="C25" s="21" t="s">
        <v>14</v>
      </c>
      <c r="D25" s="16" t="s">
        <v>160</v>
      </c>
      <c r="E25" s="16" t="s">
        <v>160</v>
      </c>
      <c r="F25" s="16" t="s">
        <v>160</v>
      </c>
      <c r="G25" s="16" t="s">
        <v>160</v>
      </c>
      <c r="H25" s="16" t="s">
        <v>160</v>
      </c>
      <c r="I25" s="16" t="s">
        <v>160</v>
      </c>
      <c r="J25" s="16" t="s">
        <v>160</v>
      </c>
      <c r="K25" s="16" t="s">
        <v>160</v>
      </c>
      <c r="L25" s="16" t="s">
        <v>160</v>
      </c>
      <c r="M25" s="16" t="s">
        <v>160</v>
      </c>
      <c r="N25" s="16" t="s">
        <v>160</v>
      </c>
      <c r="O25" s="16" t="s">
        <v>160</v>
      </c>
      <c r="P25" s="16" t="s">
        <v>160</v>
      </c>
      <c r="Q25" s="16" t="s">
        <v>160</v>
      </c>
      <c r="R25" s="16" t="s">
        <v>160</v>
      </c>
      <c r="S25" s="16" t="s">
        <v>160</v>
      </c>
      <c r="T25" s="16" t="s">
        <v>160</v>
      </c>
      <c r="U25" s="16" t="s">
        <v>160</v>
      </c>
      <c r="V25" s="16" t="s">
        <v>160</v>
      </c>
      <c r="W25" s="16" t="s">
        <v>160</v>
      </c>
      <c r="X25" s="16">
        <v>14.569203020618071</v>
      </c>
      <c r="Y25" s="16">
        <v>13.670453448428923</v>
      </c>
      <c r="Z25" s="16">
        <v>13.035602706238258</v>
      </c>
      <c r="AA25" s="16">
        <v>12.311402527152376</v>
      </c>
      <c r="AB25" s="16">
        <v>15.07892444557759</v>
      </c>
      <c r="AC25" s="16">
        <v>14.44234713494744</v>
      </c>
      <c r="AD25" s="16">
        <v>15.948862339147681</v>
      </c>
      <c r="AE25" s="16">
        <v>15.32948907786214</v>
      </c>
      <c r="AF25" s="16">
        <v>14.895635596420851</v>
      </c>
      <c r="AG25" s="16">
        <v>14.289026027981564</v>
      </c>
      <c r="AH25" s="16">
        <v>13.582256971135827</v>
      </c>
      <c r="AI25" s="16">
        <v>13.534124874054829</v>
      </c>
      <c r="AJ25" s="16">
        <v>13.123999861628741</v>
      </c>
      <c r="AK25" s="16">
        <v>12.582539709919452</v>
      </c>
      <c r="AL25" s="16">
        <v>12.148158861051375</v>
      </c>
      <c r="AM25" s="16">
        <v>12.03781072230227</v>
      </c>
      <c r="AN25" s="16">
        <v>11.993308647655075</v>
      </c>
      <c r="AO25" s="16">
        <v>11.840109443699005</v>
      </c>
      <c r="AP25" s="16">
        <v>11.733056040832533</v>
      </c>
      <c r="AQ25" s="16">
        <v>11.669748181921523</v>
      </c>
      <c r="AR25" s="16">
        <v>11.58639283439798</v>
      </c>
      <c r="AS25" s="16">
        <v>12.782929243942315</v>
      </c>
      <c r="AT25" s="16">
        <v>12.184397447963882</v>
      </c>
      <c r="AU25" s="16">
        <v>11.639408431765389</v>
      </c>
      <c r="AV25" s="16">
        <v>11.500088649420979</v>
      </c>
      <c r="AW25" s="16">
        <v>11.383144407841931</v>
      </c>
      <c r="AX25" s="16">
        <v>12.516059601672703</v>
      </c>
      <c r="AY25" s="16">
        <v>12.607019340738654</v>
      </c>
      <c r="AZ25" s="16">
        <v>12.338021789092833</v>
      </c>
      <c r="BA25" s="16">
        <v>12.572196189117706</v>
      </c>
      <c r="BB25" s="16">
        <v>12.380387363076096</v>
      </c>
      <c r="BC25" s="16">
        <v>13.568202925354523</v>
      </c>
      <c r="BD25" s="16">
        <v>13.262693708208584</v>
      </c>
      <c r="BE25" s="16">
        <v>12.970639560737213</v>
      </c>
      <c r="BF25" s="16">
        <v>12.788421142628811</v>
      </c>
      <c r="BG25" s="16">
        <v>16.350692949148357</v>
      </c>
      <c r="BH25" s="16">
        <v>16.18677622134873</v>
      </c>
      <c r="BI25" s="16">
        <v>15.946972149494082</v>
      </c>
      <c r="BJ25" s="16">
        <v>15.714169626966846</v>
      </c>
      <c r="BK25" s="16">
        <v>14.003407867787599</v>
      </c>
      <c r="BL25" s="16">
        <v>14.68393701779293</v>
      </c>
      <c r="BM25" s="16">
        <v>14.428712171934603</v>
      </c>
      <c r="BN25" s="16">
        <v>13.494743949783961</v>
      </c>
      <c r="BO25" s="16">
        <v>13.46483683947452</v>
      </c>
      <c r="BP25" s="16">
        <v>13.360573718180477</v>
      </c>
      <c r="BQ25" s="16">
        <v>13.228870357577815</v>
      </c>
      <c r="BR25" s="16">
        <v>13.243375698457809</v>
      </c>
      <c r="BS25" s="16">
        <v>13.073869237412621</v>
      </c>
      <c r="BT25" s="16">
        <v>13.978045257482817</v>
      </c>
      <c r="BU25" s="16">
        <v>13.993255318209657</v>
      </c>
      <c r="BV25" s="16">
        <v>13.962868226205106</v>
      </c>
      <c r="BW25" s="16">
        <v>13.887474788929348</v>
      </c>
      <c r="BX25" s="16">
        <v>13.798070441178146</v>
      </c>
      <c r="BY25" s="16">
        <v>13.739104325806634</v>
      </c>
      <c r="BZ25" s="16">
        <v>13.656961799530103</v>
      </c>
      <c r="CA25" s="16">
        <v>13.542076732519158</v>
      </c>
      <c r="CB25" s="16">
        <v>13.485355990039107</v>
      </c>
      <c r="CC25" s="16">
        <v>13.298161455095681</v>
      </c>
      <c r="CD25" s="16">
        <v>13.118664254027886</v>
      </c>
      <c r="CE25" s="16">
        <v>13.003070302315958</v>
      </c>
      <c r="CF25" s="16">
        <v>13.016461724383275</v>
      </c>
      <c r="CG25" s="16">
        <v>13.170346991051378</v>
      </c>
      <c r="CH25" s="16">
        <v>13.141341813607301</v>
      </c>
      <c r="CI25" s="16">
        <v>13.155415060824659</v>
      </c>
      <c r="CJ25" s="16">
        <v>13.206047830087227</v>
      </c>
      <c r="CK25" s="16">
        <v>13.244774667217046</v>
      </c>
      <c r="CL25" s="16">
        <v>13.204340111466417</v>
      </c>
      <c r="CM25" s="16">
        <v>13.273486303279713</v>
      </c>
      <c r="CN25" s="16">
        <v>13.392330001099392</v>
      </c>
      <c r="CO25" s="16">
        <v>13.413262176844485</v>
      </c>
      <c r="CP25" s="16">
        <v>13.399946467121465</v>
      </c>
      <c r="CQ25" s="16">
        <v>13.507696730517956</v>
      </c>
      <c r="CR25" s="16">
        <v>13.548412999550132</v>
      </c>
      <c r="CS25" s="16">
        <v>13.575783531946337</v>
      </c>
      <c r="CT25" s="16">
        <v>13.699716397264982</v>
      </c>
      <c r="CU25" s="16">
        <v>16.060282792451662</v>
      </c>
      <c r="CV25" s="16">
        <v>16.605016885290375</v>
      </c>
      <c r="CW25" s="16">
        <v>16.401675505609614</v>
      </c>
      <c r="CX25" s="16">
        <v>16.401675505609614</v>
      </c>
      <c r="CY25" s="16">
        <v>16.434446087373356</v>
      </c>
      <c r="CZ25" s="16">
        <v>19.97829095073752</v>
      </c>
      <c r="DA25" s="16">
        <v>19.610751540259823</v>
      </c>
      <c r="DB25" s="16">
        <v>22.046511435266414</v>
      </c>
      <c r="DC25" s="16">
        <v>20.015951184741027</v>
      </c>
      <c r="DD25" s="16">
        <v>14.929599799779334</v>
      </c>
      <c r="DE25" s="16">
        <v>14.958948028202309</v>
      </c>
      <c r="DF25" s="16">
        <v>13.890275344416315</v>
      </c>
      <c r="DG25" s="16">
        <v>14.669130363138116</v>
      </c>
      <c r="DH25" s="16">
        <v>14.041498773260285</v>
      </c>
      <c r="DI25" s="16">
        <v>12.952107970168457</v>
      </c>
      <c r="DJ25" s="16">
        <v>13.612909089077416</v>
      </c>
      <c r="DK25" s="16">
        <v>13.902847772121843</v>
      </c>
      <c r="DL25" s="16">
        <v>14.779854247783774</v>
      </c>
      <c r="DM25" s="16">
        <v>13.214471392990614</v>
      </c>
      <c r="DN25" s="16">
        <v>14.232823431226356</v>
      </c>
      <c r="DO25" s="16">
        <v>15.147010681810121</v>
      </c>
      <c r="DP25" s="16">
        <v>17.514697586329188</v>
      </c>
      <c r="DQ25" s="16">
        <v>17.029930705252045</v>
      </c>
      <c r="DR25" s="16">
        <v>14.503138900677669</v>
      </c>
      <c r="DS25" s="16">
        <v>15.132430685972114</v>
      </c>
      <c r="DT25" s="16">
        <v>14.707526801289131</v>
      </c>
      <c r="DU25" s="16">
        <v>13.744450146859482</v>
      </c>
      <c r="DV25" s="16">
        <v>14.907504800910909</v>
      </c>
      <c r="DW25" s="16">
        <v>14.270547466706761</v>
      </c>
      <c r="DX25" s="16">
        <v>17.785213087607286</v>
      </c>
      <c r="DY25" s="16">
        <v>15.9160476962565</v>
      </c>
      <c r="DZ25" s="16">
        <v>16.863773207306412</v>
      </c>
      <c r="EA25" s="16">
        <v>17.645596277177187</v>
      </c>
      <c r="EB25" s="16">
        <v>19.603853316043143</v>
      </c>
      <c r="EC25" s="16">
        <v>18.743395709275973</v>
      </c>
      <c r="ED25" s="16">
        <v>18.785777551026133</v>
      </c>
      <c r="EE25" s="16">
        <v>22.439934081809504</v>
      </c>
      <c r="EF25" s="16">
        <v>23.953789304662234</v>
      </c>
      <c r="EG25" s="16">
        <v>19.921997507494137</v>
      </c>
      <c r="EH25" s="16">
        <v>19.258517549398448</v>
      </c>
      <c r="EI25" s="16">
        <v>24.945873207690752</v>
      </c>
      <c r="EJ25" s="16">
        <v>22.168267255679289</v>
      </c>
      <c r="EK25" s="16">
        <v>18.865587932354071</v>
      </c>
      <c r="EL25" s="16">
        <v>18.152601463876355</v>
      </c>
      <c r="EM25" s="16">
        <v>22.647619639407601</v>
      </c>
      <c r="EN25" s="16">
        <v>21.437822492395224</v>
      </c>
      <c r="EO25" s="16">
        <v>18.838904171544758</v>
      </c>
      <c r="EP25" s="16">
        <v>19.667865115463353</v>
      </c>
      <c r="EQ25" s="16">
        <v>20.277826626192255</v>
      </c>
      <c r="ER25" s="16">
        <v>19.899709134529946</v>
      </c>
      <c r="ES25" s="16">
        <v>18.123198313110649</v>
      </c>
      <c r="ET25" s="16">
        <v>19.143276936833036</v>
      </c>
      <c r="EU25" s="16">
        <v>17.68063154162391</v>
      </c>
      <c r="EV25" s="16">
        <v>19.345860207017701</v>
      </c>
      <c r="EW25" s="16">
        <v>18.322016169671901</v>
      </c>
      <c r="EX25" s="16">
        <v>19.864304923730444</v>
      </c>
      <c r="EY25" s="16">
        <v>18.993635811775601</v>
      </c>
      <c r="EZ25" s="16">
        <v>18.580874373049618</v>
      </c>
      <c r="FA25" s="16">
        <v>17.1872095150541</v>
      </c>
      <c r="FB25" s="16">
        <v>17.653846632220908</v>
      </c>
      <c r="FC25" s="16">
        <v>17.74669901149435</v>
      </c>
      <c r="FD25" s="16">
        <v>18.657994912401065</v>
      </c>
      <c r="FE25" s="16">
        <v>18.403833078735541</v>
      </c>
      <c r="FF25" s="16">
        <v>18.194675714779745</v>
      </c>
      <c r="FG25" s="16">
        <v>22.926617767805464</v>
      </c>
      <c r="FH25" s="16">
        <v>16.897372208209013</v>
      </c>
      <c r="FI25" s="16">
        <v>15.935961287488551</v>
      </c>
      <c r="FJ25" s="16">
        <v>16.119812667287004</v>
      </c>
      <c r="FK25" s="16">
        <v>17.871565123177664</v>
      </c>
      <c r="FL25" s="16">
        <v>17.791909040334382</v>
      </c>
      <c r="FM25" s="16">
        <v>16.112526509115028</v>
      </c>
      <c r="FN25" s="16">
        <v>16.081498273755638</v>
      </c>
      <c r="FO25" s="16">
        <v>17.691460495325519</v>
      </c>
      <c r="FP25" s="16">
        <v>18.26132514072415</v>
      </c>
      <c r="FQ25" s="16">
        <v>16.412771618931359</v>
      </c>
      <c r="FR25" s="16">
        <v>15.882792452511094</v>
      </c>
      <c r="FS25" s="16">
        <v>19.621524781331328</v>
      </c>
      <c r="FT25" s="16">
        <v>18.379798391422927</v>
      </c>
      <c r="FU25" s="16">
        <v>15.447898486171693</v>
      </c>
      <c r="FV25" s="16">
        <v>15.581510671087349</v>
      </c>
      <c r="FW25" s="16">
        <v>16.676733240073133</v>
      </c>
      <c r="FX25" s="16">
        <v>16.60246330784431</v>
      </c>
      <c r="FY25" s="16">
        <v>13.881419425729103</v>
      </c>
      <c r="FZ25" s="16">
        <v>14.024707331173753</v>
      </c>
      <c r="GA25" s="16">
        <v>13.927985159901917</v>
      </c>
      <c r="GB25" s="16">
        <v>12.67959827554462</v>
      </c>
      <c r="GC25" s="16">
        <v>13.014007624616097</v>
      </c>
      <c r="GD25" s="16">
        <v>11.800692543736147</v>
      </c>
      <c r="GE25" s="16">
        <v>11.171145636506701</v>
      </c>
      <c r="GF25" s="16">
        <v>11.622169431234155</v>
      </c>
    </row>
    <row r="26" spans="1:188" ht="15" x14ac:dyDescent="0.25">
      <c r="A26" s="20" t="s">
        <v>3</v>
      </c>
      <c r="B26" s="21" t="s">
        <v>15</v>
      </c>
      <c r="C26" s="21" t="s">
        <v>14</v>
      </c>
      <c r="D26" s="16" t="s">
        <v>160</v>
      </c>
      <c r="E26" s="16" t="s">
        <v>160</v>
      </c>
      <c r="F26" s="16" t="s">
        <v>160</v>
      </c>
      <c r="G26" s="16" t="s">
        <v>160</v>
      </c>
      <c r="H26" s="16" t="s">
        <v>160</v>
      </c>
      <c r="I26" s="16" t="s">
        <v>160</v>
      </c>
      <c r="J26" s="16" t="s">
        <v>160</v>
      </c>
      <c r="K26" s="16" t="s">
        <v>160</v>
      </c>
      <c r="L26" s="16" t="s">
        <v>160</v>
      </c>
      <c r="M26" s="16" t="s">
        <v>160</v>
      </c>
      <c r="N26" s="16" t="s">
        <v>160</v>
      </c>
      <c r="O26" s="16" t="s">
        <v>160</v>
      </c>
      <c r="P26" s="16" t="s">
        <v>160</v>
      </c>
      <c r="Q26" s="16" t="s">
        <v>160</v>
      </c>
      <c r="R26" s="16" t="s">
        <v>160</v>
      </c>
      <c r="S26" s="16" t="s">
        <v>160</v>
      </c>
      <c r="T26" s="16" t="s">
        <v>160</v>
      </c>
      <c r="U26" s="16" t="s">
        <v>160</v>
      </c>
      <c r="V26" s="16" t="s">
        <v>160</v>
      </c>
      <c r="W26" s="16" t="s">
        <v>160</v>
      </c>
      <c r="X26" s="16" t="s">
        <v>160</v>
      </c>
      <c r="Y26" s="16" t="s">
        <v>160</v>
      </c>
      <c r="Z26" s="16" t="s">
        <v>160</v>
      </c>
      <c r="AA26" s="16" t="s">
        <v>160</v>
      </c>
      <c r="AB26" s="16" t="s">
        <v>160</v>
      </c>
      <c r="AC26" s="16" t="s">
        <v>160</v>
      </c>
      <c r="AD26" s="16" t="s">
        <v>160</v>
      </c>
      <c r="AE26" s="16" t="s">
        <v>160</v>
      </c>
      <c r="AF26" s="16" t="s">
        <v>160</v>
      </c>
      <c r="AG26" s="16" t="s">
        <v>160</v>
      </c>
      <c r="AH26" s="16" t="s">
        <v>160</v>
      </c>
      <c r="AI26" s="16" t="s">
        <v>160</v>
      </c>
      <c r="AJ26" s="16" t="s">
        <v>160</v>
      </c>
      <c r="AK26" s="16" t="s">
        <v>160</v>
      </c>
      <c r="AL26" s="16" t="s">
        <v>160</v>
      </c>
      <c r="AM26" s="16" t="s">
        <v>160</v>
      </c>
      <c r="AN26" s="16" t="s">
        <v>160</v>
      </c>
      <c r="AO26" s="16" t="s">
        <v>160</v>
      </c>
      <c r="AP26" s="16" t="s">
        <v>160</v>
      </c>
      <c r="AQ26" s="16" t="s">
        <v>160</v>
      </c>
      <c r="AR26" s="16" t="s">
        <v>160</v>
      </c>
      <c r="AS26" s="16" t="s">
        <v>160</v>
      </c>
      <c r="AT26" s="16" t="s">
        <v>160</v>
      </c>
      <c r="AU26" s="16" t="s">
        <v>160</v>
      </c>
      <c r="AV26" s="16" t="s">
        <v>160</v>
      </c>
      <c r="AW26" s="16" t="s">
        <v>160</v>
      </c>
      <c r="AX26" s="16" t="s">
        <v>160</v>
      </c>
      <c r="AY26" s="16" t="s">
        <v>160</v>
      </c>
      <c r="AZ26" s="16" t="s">
        <v>160</v>
      </c>
      <c r="BA26" s="16" t="s">
        <v>160</v>
      </c>
      <c r="BB26" s="16" t="s">
        <v>160</v>
      </c>
      <c r="BC26" s="16" t="s">
        <v>160</v>
      </c>
      <c r="BD26" s="16" t="s">
        <v>160</v>
      </c>
      <c r="BE26" s="16" t="s">
        <v>160</v>
      </c>
      <c r="BF26" s="16" t="s">
        <v>160</v>
      </c>
      <c r="BG26" s="16" t="s">
        <v>160</v>
      </c>
      <c r="BH26" s="16" t="s">
        <v>160</v>
      </c>
      <c r="BI26" s="16" t="s">
        <v>160</v>
      </c>
      <c r="BJ26" s="16" t="s">
        <v>160</v>
      </c>
      <c r="BK26" s="16" t="s">
        <v>160</v>
      </c>
      <c r="BL26" s="16" t="s">
        <v>160</v>
      </c>
      <c r="BM26" s="16" t="s">
        <v>160</v>
      </c>
      <c r="BN26" s="16" t="s">
        <v>160</v>
      </c>
      <c r="BO26" s="16" t="s">
        <v>160</v>
      </c>
      <c r="BP26" s="16" t="s">
        <v>160</v>
      </c>
      <c r="BQ26" s="16" t="s">
        <v>160</v>
      </c>
      <c r="BR26" s="16" t="s">
        <v>160</v>
      </c>
      <c r="BS26" s="16" t="s">
        <v>160</v>
      </c>
      <c r="BT26" s="16" t="s">
        <v>160</v>
      </c>
      <c r="BU26" s="16" t="s">
        <v>160</v>
      </c>
      <c r="BV26" s="16" t="s">
        <v>160</v>
      </c>
      <c r="BW26" s="16" t="s">
        <v>160</v>
      </c>
      <c r="BX26" s="16" t="s">
        <v>160</v>
      </c>
      <c r="BY26" s="16" t="s">
        <v>160</v>
      </c>
      <c r="BZ26" s="16" t="s">
        <v>160</v>
      </c>
      <c r="CA26" s="16" t="s">
        <v>160</v>
      </c>
      <c r="CB26" s="16" t="s">
        <v>160</v>
      </c>
      <c r="CC26" s="16" t="s">
        <v>160</v>
      </c>
      <c r="CD26" s="16" t="s">
        <v>160</v>
      </c>
      <c r="CE26" s="16" t="s">
        <v>160</v>
      </c>
      <c r="CF26" s="16" t="s">
        <v>160</v>
      </c>
      <c r="CG26" s="16" t="s">
        <v>160</v>
      </c>
      <c r="CH26" s="16" t="s">
        <v>160</v>
      </c>
      <c r="CI26" s="16" t="s">
        <v>160</v>
      </c>
      <c r="CJ26" s="16" t="s">
        <v>160</v>
      </c>
      <c r="CK26" s="16" t="s">
        <v>160</v>
      </c>
      <c r="CL26" s="16" t="s">
        <v>160</v>
      </c>
      <c r="CM26" s="16" t="s">
        <v>160</v>
      </c>
      <c r="CN26" s="16" t="s">
        <v>160</v>
      </c>
      <c r="CO26" s="16" t="s">
        <v>160</v>
      </c>
      <c r="CP26" s="16" t="s">
        <v>160</v>
      </c>
      <c r="CQ26" s="16" t="s">
        <v>160</v>
      </c>
      <c r="CR26" s="16" t="s">
        <v>160</v>
      </c>
      <c r="CS26" s="16" t="s">
        <v>160</v>
      </c>
      <c r="CT26" s="16" t="s">
        <v>160</v>
      </c>
      <c r="CU26" s="16" t="s">
        <v>160</v>
      </c>
      <c r="CV26" s="16" t="s">
        <v>160</v>
      </c>
      <c r="CW26" s="16" t="s">
        <v>160</v>
      </c>
      <c r="CX26" s="16" t="s">
        <v>160</v>
      </c>
      <c r="CY26" s="16" t="s">
        <v>160</v>
      </c>
      <c r="CZ26" s="16" t="s">
        <v>160</v>
      </c>
      <c r="DA26" s="16" t="s">
        <v>160</v>
      </c>
      <c r="DB26" s="16" t="s">
        <v>160</v>
      </c>
      <c r="DC26" s="16" t="s">
        <v>160</v>
      </c>
      <c r="DD26" s="16">
        <v>6.2720901278820946</v>
      </c>
      <c r="DE26" s="16">
        <v>6.1910813065070087</v>
      </c>
      <c r="DF26" s="16">
        <v>5.1862285298304833</v>
      </c>
      <c r="DG26" s="16">
        <v>5.3514172985127582</v>
      </c>
      <c r="DH26" s="16">
        <v>5.3516738994326589</v>
      </c>
      <c r="DI26" s="16">
        <v>5.4999557481297243</v>
      </c>
      <c r="DJ26" s="16">
        <v>5.5479791076116873</v>
      </c>
      <c r="DK26" s="16">
        <v>5.9546470082849563</v>
      </c>
      <c r="DL26" s="16">
        <v>6.1424311818503599</v>
      </c>
      <c r="DM26" s="16">
        <v>4.759802400088911</v>
      </c>
      <c r="DN26" s="16">
        <v>5.618655185879553</v>
      </c>
      <c r="DO26" s="16">
        <v>6.054885634634589</v>
      </c>
      <c r="DP26" s="16">
        <v>6.9532657097474093</v>
      </c>
      <c r="DQ26" s="16">
        <v>7.2189210265658534</v>
      </c>
      <c r="DR26" s="16">
        <v>6.9556054885039931</v>
      </c>
      <c r="DS26" s="16">
        <v>7.1844285837751256</v>
      </c>
      <c r="DT26" s="16">
        <v>5.8091258632705589</v>
      </c>
      <c r="DU26" s="16">
        <v>6.7942240765052384</v>
      </c>
      <c r="DV26" s="16">
        <v>8.0857768993811661</v>
      </c>
      <c r="DW26" s="16">
        <v>8.7795423536206396</v>
      </c>
      <c r="DX26" s="16">
        <v>9.2268884520447845</v>
      </c>
      <c r="DY26" s="16">
        <v>10.258035948177765</v>
      </c>
      <c r="DZ26" s="16">
        <v>10.177085680822037</v>
      </c>
      <c r="EA26" s="16">
        <v>10.686444795363965</v>
      </c>
      <c r="EB26" s="16">
        <v>11.338193472870246</v>
      </c>
      <c r="EC26" s="16">
        <v>11.377138520217803</v>
      </c>
      <c r="ED26" s="16">
        <v>10.775158403484168</v>
      </c>
      <c r="EE26" s="16">
        <v>10.232055220625066</v>
      </c>
      <c r="EF26" s="16">
        <v>10.598689330959978</v>
      </c>
      <c r="EG26" s="16">
        <v>12.681277709101336</v>
      </c>
      <c r="EH26" s="16">
        <v>11.782414707660472</v>
      </c>
      <c r="EI26" s="16">
        <v>10.8231676628846</v>
      </c>
      <c r="EJ26" s="16">
        <v>10.131543565817269</v>
      </c>
      <c r="EK26" s="16">
        <v>9.5363587871621682</v>
      </c>
      <c r="EL26" s="16">
        <v>9.783185596385529</v>
      </c>
      <c r="EM26" s="16">
        <v>10.4704566495348</v>
      </c>
      <c r="EN26" s="16">
        <v>10.074381393432549</v>
      </c>
      <c r="EO26" s="16">
        <v>12.082234310218398</v>
      </c>
      <c r="EP26" s="16">
        <v>11.49671610680239</v>
      </c>
      <c r="EQ26" s="16">
        <v>11.037896642873317</v>
      </c>
      <c r="ER26" s="16">
        <v>10.188152816981692</v>
      </c>
      <c r="ES26" s="16">
        <v>9.6028792911411038</v>
      </c>
      <c r="ET26" s="16">
        <v>9.6404605678454534</v>
      </c>
      <c r="EU26" s="16">
        <v>8.8811234964382759</v>
      </c>
      <c r="EV26" s="16">
        <v>8.7223255086148157</v>
      </c>
      <c r="EW26" s="16">
        <v>8.2368599002192457</v>
      </c>
      <c r="EX26" s="16">
        <v>8.6405204641357187</v>
      </c>
      <c r="EY26" s="16">
        <v>8.7741562493852356</v>
      </c>
      <c r="EZ26" s="16">
        <v>8.6087669509328695</v>
      </c>
      <c r="FA26" s="16">
        <v>8.888651911057627</v>
      </c>
      <c r="FB26" s="16">
        <v>8.9215832686611982</v>
      </c>
      <c r="FC26" s="16">
        <v>8.6307715972749222</v>
      </c>
      <c r="FD26" s="16">
        <v>9.1493100030903332</v>
      </c>
      <c r="FE26" s="16">
        <v>8.7215219563997497</v>
      </c>
      <c r="FF26" s="16">
        <v>8.8702196168396217</v>
      </c>
      <c r="FG26" s="16">
        <v>8.7678579614842196</v>
      </c>
      <c r="FH26" s="16">
        <v>8.9697466839267062</v>
      </c>
      <c r="FI26" s="16">
        <v>7.558247090592296</v>
      </c>
      <c r="FJ26" s="16">
        <v>8.1132702598916406</v>
      </c>
      <c r="FK26" s="16">
        <v>8.2463514287367072</v>
      </c>
      <c r="FL26" s="16">
        <v>7.7545704654505236</v>
      </c>
      <c r="FM26" s="16">
        <v>8.3165544654467674</v>
      </c>
      <c r="FN26" s="16">
        <v>8.2337833008358867</v>
      </c>
      <c r="FO26" s="16">
        <v>7.4432916957822357</v>
      </c>
      <c r="FP26" s="16">
        <v>6.9639348025936574</v>
      </c>
      <c r="FQ26" s="16">
        <v>6.7431964674153084</v>
      </c>
      <c r="FR26" s="16">
        <v>6.628231044202809</v>
      </c>
      <c r="FS26" s="16">
        <v>7.2566744778297769</v>
      </c>
      <c r="FT26" s="16">
        <v>7.6624247874965477</v>
      </c>
      <c r="FU26" s="16">
        <v>7.3783302491398057</v>
      </c>
      <c r="FV26" s="16">
        <v>7.2554250162055194</v>
      </c>
      <c r="FW26" s="16">
        <v>7.6618765273322973</v>
      </c>
      <c r="FX26" s="16">
        <v>7.4385252806789888</v>
      </c>
      <c r="FY26" s="16">
        <v>8.5009132722071907</v>
      </c>
      <c r="FZ26" s="16">
        <v>7.4463738727343891</v>
      </c>
      <c r="GA26" s="16">
        <v>7.2277253316009666</v>
      </c>
      <c r="GB26" s="16">
        <v>6.4871770799061945</v>
      </c>
      <c r="GC26" s="16">
        <v>6.8250652034525121</v>
      </c>
      <c r="GD26" s="16">
        <v>6.705077805421956</v>
      </c>
      <c r="GE26" s="16">
        <v>7.0237154751256705</v>
      </c>
      <c r="GF26" s="16">
        <v>6.8913381431618923</v>
      </c>
    </row>
    <row r="27" spans="1:188" ht="15" x14ac:dyDescent="0.25">
      <c r="A27" s="20" t="s">
        <v>16</v>
      </c>
      <c r="B27" s="21" t="s">
        <v>15</v>
      </c>
      <c r="C27" s="21" t="s">
        <v>14</v>
      </c>
      <c r="D27" s="16" t="s">
        <v>160</v>
      </c>
      <c r="E27" s="16" t="s">
        <v>160</v>
      </c>
      <c r="F27" s="16" t="s">
        <v>160</v>
      </c>
      <c r="G27" s="16" t="s">
        <v>160</v>
      </c>
      <c r="H27" s="16" t="s">
        <v>160</v>
      </c>
      <c r="I27" s="16" t="s">
        <v>160</v>
      </c>
      <c r="J27" s="16" t="s">
        <v>160</v>
      </c>
      <c r="K27" s="16" t="s">
        <v>160</v>
      </c>
      <c r="L27" s="16" t="s">
        <v>160</v>
      </c>
      <c r="M27" s="16" t="s">
        <v>160</v>
      </c>
      <c r="N27" s="16" t="s">
        <v>160</v>
      </c>
      <c r="O27" s="16" t="s">
        <v>160</v>
      </c>
      <c r="P27" s="16" t="s">
        <v>160</v>
      </c>
      <c r="Q27" s="16" t="s">
        <v>160</v>
      </c>
      <c r="R27" s="16" t="s">
        <v>160</v>
      </c>
      <c r="S27" s="16" t="s">
        <v>160</v>
      </c>
      <c r="T27" s="16" t="s">
        <v>160</v>
      </c>
      <c r="U27" s="16" t="s">
        <v>160</v>
      </c>
      <c r="V27" s="16" t="s">
        <v>160</v>
      </c>
      <c r="W27" s="16" t="s">
        <v>160</v>
      </c>
      <c r="X27" s="16" t="s">
        <v>160</v>
      </c>
      <c r="Y27" s="16" t="s">
        <v>160</v>
      </c>
      <c r="Z27" s="16" t="s">
        <v>160</v>
      </c>
      <c r="AA27" s="16" t="s">
        <v>160</v>
      </c>
      <c r="AB27" s="16" t="s">
        <v>160</v>
      </c>
      <c r="AC27" s="16" t="s">
        <v>160</v>
      </c>
      <c r="AD27" s="16" t="s">
        <v>160</v>
      </c>
      <c r="AE27" s="16" t="s">
        <v>160</v>
      </c>
      <c r="AF27" s="16" t="s">
        <v>160</v>
      </c>
      <c r="AG27" s="16" t="s">
        <v>160</v>
      </c>
      <c r="AH27" s="16" t="s">
        <v>160</v>
      </c>
      <c r="AI27" s="16" t="s">
        <v>160</v>
      </c>
      <c r="AJ27" s="16" t="s">
        <v>160</v>
      </c>
      <c r="AK27" s="16" t="s">
        <v>160</v>
      </c>
      <c r="AL27" s="16" t="s">
        <v>160</v>
      </c>
      <c r="AM27" s="16" t="s">
        <v>160</v>
      </c>
      <c r="AN27" s="16" t="s">
        <v>160</v>
      </c>
      <c r="AO27" s="16" t="s">
        <v>160</v>
      </c>
      <c r="AP27" s="16" t="s">
        <v>160</v>
      </c>
      <c r="AQ27" s="16" t="s">
        <v>160</v>
      </c>
      <c r="AR27" s="16" t="s">
        <v>160</v>
      </c>
      <c r="AS27" s="16" t="s">
        <v>160</v>
      </c>
      <c r="AT27" s="16" t="s">
        <v>160</v>
      </c>
      <c r="AU27" s="16" t="s">
        <v>160</v>
      </c>
      <c r="AV27" s="16" t="s">
        <v>160</v>
      </c>
      <c r="AW27" s="16" t="s">
        <v>160</v>
      </c>
      <c r="AX27" s="16" t="s">
        <v>160</v>
      </c>
      <c r="AY27" s="16" t="s">
        <v>160</v>
      </c>
      <c r="AZ27" s="16" t="s">
        <v>160</v>
      </c>
      <c r="BA27" s="16" t="s">
        <v>160</v>
      </c>
      <c r="BB27" s="16" t="s">
        <v>160</v>
      </c>
      <c r="BC27" s="16" t="s">
        <v>160</v>
      </c>
      <c r="BD27" s="16" t="s">
        <v>160</v>
      </c>
      <c r="BE27" s="16" t="s">
        <v>160</v>
      </c>
      <c r="BF27" s="16" t="s">
        <v>160</v>
      </c>
      <c r="BG27" s="16" t="s">
        <v>160</v>
      </c>
      <c r="BH27" s="16" t="s">
        <v>160</v>
      </c>
      <c r="BI27" s="16" t="s">
        <v>160</v>
      </c>
      <c r="BJ27" s="16" t="s">
        <v>160</v>
      </c>
      <c r="BK27" s="16" t="s">
        <v>160</v>
      </c>
      <c r="BL27" s="16" t="s">
        <v>160</v>
      </c>
      <c r="BM27" s="16" t="s">
        <v>160</v>
      </c>
      <c r="BN27" s="16" t="s">
        <v>160</v>
      </c>
      <c r="BO27" s="16" t="s">
        <v>160</v>
      </c>
      <c r="BP27" s="16" t="s">
        <v>160</v>
      </c>
      <c r="BQ27" s="16" t="s">
        <v>160</v>
      </c>
      <c r="BR27" s="16" t="s">
        <v>160</v>
      </c>
      <c r="BS27" s="16" t="s">
        <v>160</v>
      </c>
      <c r="BT27" s="16" t="s">
        <v>160</v>
      </c>
      <c r="BU27" s="16" t="s">
        <v>160</v>
      </c>
      <c r="BV27" s="16" t="s">
        <v>160</v>
      </c>
      <c r="BW27" s="16" t="s">
        <v>160</v>
      </c>
      <c r="BX27" s="16" t="s">
        <v>160</v>
      </c>
      <c r="BY27" s="16" t="s">
        <v>160</v>
      </c>
      <c r="BZ27" s="16" t="s">
        <v>160</v>
      </c>
      <c r="CA27" s="16" t="s">
        <v>160</v>
      </c>
      <c r="CB27" s="16" t="s">
        <v>160</v>
      </c>
      <c r="CC27" s="16" t="s">
        <v>160</v>
      </c>
      <c r="CD27" s="16" t="s">
        <v>160</v>
      </c>
      <c r="CE27" s="16" t="s">
        <v>160</v>
      </c>
      <c r="CF27" s="16" t="s">
        <v>160</v>
      </c>
      <c r="CG27" s="16" t="s">
        <v>160</v>
      </c>
      <c r="CH27" s="16" t="s">
        <v>160</v>
      </c>
      <c r="CI27" s="16" t="s">
        <v>160</v>
      </c>
      <c r="CJ27" s="16" t="s">
        <v>160</v>
      </c>
      <c r="CK27" s="16" t="s">
        <v>160</v>
      </c>
      <c r="CL27" s="16" t="s">
        <v>160</v>
      </c>
      <c r="CM27" s="16" t="s">
        <v>160</v>
      </c>
      <c r="CN27" s="16" t="s">
        <v>160</v>
      </c>
      <c r="CO27" s="16" t="s">
        <v>160</v>
      </c>
      <c r="CP27" s="16" t="s">
        <v>160</v>
      </c>
      <c r="CQ27" s="16" t="s">
        <v>160</v>
      </c>
      <c r="CR27" s="16" t="s">
        <v>160</v>
      </c>
      <c r="CS27" s="16" t="s">
        <v>160</v>
      </c>
      <c r="CT27" s="16" t="s">
        <v>160</v>
      </c>
      <c r="CU27" s="16" t="s">
        <v>160</v>
      </c>
      <c r="CV27" s="16" t="s">
        <v>160</v>
      </c>
      <c r="CW27" s="16" t="s">
        <v>160</v>
      </c>
      <c r="CX27" s="16" t="s">
        <v>160</v>
      </c>
      <c r="CY27" s="16" t="s">
        <v>160</v>
      </c>
      <c r="CZ27" s="16">
        <v>5.1177764325722332</v>
      </c>
      <c r="DA27" s="16">
        <v>5.1719784360824592</v>
      </c>
      <c r="DB27" s="16">
        <v>4.6822274579501055</v>
      </c>
      <c r="DC27" s="16">
        <v>4.830107019948457</v>
      </c>
      <c r="DD27" s="16">
        <v>4.8343624347766267</v>
      </c>
      <c r="DE27" s="16">
        <v>4.5224820014624942</v>
      </c>
      <c r="DF27" s="16">
        <v>4.128458705811636</v>
      </c>
      <c r="DG27" s="16">
        <v>4.2805973121490286</v>
      </c>
      <c r="DH27" s="16">
        <v>4.2116896211859496</v>
      </c>
      <c r="DI27" s="16">
        <v>4.151586677691439</v>
      </c>
      <c r="DJ27" s="16">
        <v>4.0220944174972688</v>
      </c>
      <c r="DK27" s="16">
        <v>4.5626503141044292</v>
      </c>
      <c r="DL27" s="16">
        <v>4.5846665700002358</v>
      </c>
      <c r="DM27" s="16">
        <v>4.3296510214545414</v>
      </c>
      <c r="DN27" s="16">
        <v>4.6720745838969426</v>
      </c>
      <c r="DO27" s="16">
        <v>4.6487336849743173</v>
      </c>
      <c r="DP27" s="16">
        <v>4.8292548831550448</v>
      </c>
      <c r="DQ27" s="16">
        <v>4.8282483193041461</v>
      </c>
      <c r="DR27" s="16">
        <v>4.9058481956441788</v>
      </c>
      <c r="DS27" s="16">
        <v>5.5872658956006331</v>
      </c>
      <c r="DT27" s="16">
        <v>6.0477927454179659</v>
      </c>
      <c r="DU27" s="16">
        <v>5.2049323172326956</v>
      </c>
      <c r="DV27" s="16">
        <v>5.0516375872722268</v>
      </c>
      <c r="DW27" s="16">
        <v>5.525830155504929</v>
      </c>
      <c r="DX27" s="16">
        <v>5.4270589824546409</v>
      </c>
      <c r="DY27" s="16">
        <v>5.0298485380507545</v>
      </c>
      <c r="DZ27" s="16">
        <v>4.7299012112932681</v>
      </c>
      <c r="EA27" s="16">
        <v>6.1228141379095558</v>
      </c>
      <c r="EB27" s="16">
        <v>6.0922354730687349</v>
      </c>
      <c r="EC27" s="16">
        <v>6.0102274312244335</v>
      </c>
      <c r="ED27" s="16">
        <v>6.1156494025036858</v>
      </c>
      <c r="EE27" s="16">
        <v>6.7297356514871218</v>
      </c>
      <c r="EF27" s="16">
        <v>7.0160768127355437</v>
      </c>
      <c r="EG27" s="16">
        <v>7.0896111243364617</v>
      </c>
      <c r="EH27" s="16">
        <v>7.1102690287824091</v>
      </c>
      <c r="EI27" s="16">
        <v>6.6352862237078805</v>
      </c>
      <c r="EJ27" s="16">
        <v>6.2930483341746886</v>
      </c>
      <c r="EK27" s="16">
        <v>6.084422707482358</v>
      </c>
      <c r="EL27" s="16">
        <v>6.4275836365763084</v>
      </c>
      <c r="EM27" s="16">
        <v>6.814029759080011</v>
      </c>
      <c r="EN27" s="16">
        <v>8.1654364440002549</v>
      </c>
      <c r="EO27" s="16">
        <v>8.5626066110762462</v>
      </c>
      <c r="EP27" s="16">
        <v>8.4917387062469647</v>
      </c>
      <c r="EQ27" s="16">
        <v>8.3938361006788789</v>
      </c>
      <c r="ER27" s="16">
        <v>8.6678282669541602</v>
      </c>
      <c r="ES27" s="16">
        <v>7.6051885474254615</v>
      </c>
      <c r="ET27" s="16">
        <v>8.7598046543187671</v>
      </c>
      <c r="EU27" s="16">
        <v>8.8957684787275202</v>
      </c>
      <c r="EV27" s="16">
        <v>8.3502320956433973</v>
      </c>
      <c r="EW27" s="16">
        <v>8.1657259975901244</v>
      </c>
      <c r="EX27" s="16">
        <v>8.2533708163785935</v>
      </c>
      <c r="EY27" s="16">
        <v>7.0350367039271502</v>
      </c>
      <c r="EZ27" s="16">
        <v>7.3655414081619366</v>
      </c>
      <c r="FA27" s="16">
        <v>7.549452908763147</v>
      </c>
      <c r="FB27" s="16">
        <v>7.561832705414556</v>
      </c>
      <c r="FC27" s="16">
        <v>7.0080142995312507</v>
      </c>
      <c r="FD27" s="16">
        <v>7.7031260221711912</v>
      </c>
      <c r="FE27" s="16">
        <v>7.6928563192728205</v>
      </c>
      <c r="FF27" s="16">
        <v>7.6752827729187159</v>
      </c>
      <c r="FG27" s="16">
        <v>7.8590259924164112</v>
      </c>
      <c r="FH27" s="16">
        <v>7.4365074747927995</v>
      </c>
      <c r="FI27" s="16">
        <v>7.0814672731125121</v>
      </c>
      <c r="FJ27" s="16">
        <v>7.949719133209765</v>
      </c>
      <c r="FK27" s="16">
        <v>7.7002114550784579</v>
      </c>
      <c r="FL27" s="16">
        <v>6.9830992826276583</v>
      </c>
      <c r="FM27" s="16">
        <v>7.2486413815696409</v>
      </c>
      <c r="FN27" s="16">
        <v>7.1512722826697379</v>
      </c>
      <c r="FO27" s="16">
        <v>6.4370779146697936</v>
      </c>
      <c r="FP27" s="16">
        <v>6.7017701593179231</v>
      </c>
      <c r="FQ27" s="16">
        <v>6.6180499439118838</v>
      </c>
      <c r="FR27" s="16">
        <v>6.4509182412243442</v>
      </c>
      <c r="FS27" s="16">
        <v>5.9095160318509929</v>
      </c>
      <c r="FT27" s="16">
        <v>7.1774177771735204</v>
      </c>
      <c r="FU27" s="16">
        <v>5.9626081264163373</v>
      </c>
      <c r="FV27" s="16">
        <v>6.6284536861926933</v>
      </c>
      <c r="FW27" s="16">
        <v>6.8085978757496788</v>
      </c>
      <c r="FX27" s="16">
        <v>6.4338000291883137</v>
      </c>
      <c r="FY27" s="16">
        <v>6.4958212959885282</v>
      </c>
      <c r="FZ27" s="16">
        <v>7.0291590130337074</v>
      </c>
      <c r="GA27" s="16">
        <v>7.1771873259629402</v>
      </c>
      <c r="GB27" s="16">
        <v>6.6905496333894972</v>
      </c>
      <c r="GC27" s="16">
        <v>7.0059092306312403</v>
      </c>
      <c r="GD27" s="16">
        <v>6.6349152257674291</v>
      </c>
      <c r="GE27" s="16">
        <v>6.94456553904429</v>
      </c>
      <c r="GF27" s="16">
        <v>6.7715317833525956</v>
      </c>
    </row>
    <row r="28" spans="1:188" ht="15" x14ac:dyDescent="0.25">
      <c r="A28" s="4"/>
      <c r="B28" s="4"/>
      <c r="C28" s="4"/>
    </row>
    <row r="29" spans="1:188" ht="15" x14ac:dyDescent="0.25">
      <c r="A29" s="4"/>
      <c r="B29" s="4"/>
      <c r="C29" s="4"/>
    </row>
    <row r="30" spans="1:188" ht="15" x14ac:dyDescent="0.25">
      <c r="A30" s="24" t="s">
        <v>17</v>
      </c>
      <c r="B30" s="6"/>
      <c r="C30" s="6"/>
    </row>
    <row r="31" spans="1:188" ht="15" x14ac:dyDescent="0.25">
      <c r="A31" s="25" t="s">
        <v>78</v>
      </c>
      <c r="B31" s="6"/>
      <c r="C31" s="6"/>
    </row>
    <row r="32" spans="1:188" ht="17.25" x14ac:dyDescent="0.25">
      <c r="A32" s="25" t="s">
        <v>87</v>
      </c>
      <c r="B32" s="6"/>
      <c r="C32" s="6"/>
    </row>
    <row r="33" spans="1:188" ht="17.25" x14ac:dyDescent="0.25">
      <c r="A33" s="25" t="s">
        <v>18</v>
      </c>
      <c r="B33" s="6"/>
      <c r="C33" s="6"/>
    </row>
    <row r="34" spans="1:188" ht="17.25" x14ac:dyDescent="0.25">
      <c r="A34" s="25" t="s">
        <v>20</v>
      </c>
      <c r="B34" s="6"/>
      <c r="C34" s="6"/>
    </row>
    <row r="35" spans="1:188" ht="17.25" x14ac:dyDescent="0.25">
      <c r="A35" s="25" t="s">
        <v>19</v>
      </c>
      <c r="B35" s="6"/>
      <c r="C35" s="6"/>
    </row>
    <row r="36" spans="1:188" ht="15" customHeight="1" x14ac:dyDescent="0.25">
      <c r="A36" s="61"/>
      <c r="B36" s="25"/>
      <c r="C36" s="25"/>
    </row>
    <row r="37" spans="1:188" s="126" customFormat="1" ht="15" customHeight="1" x14ac:dyDescent="0.25">
      <c r="A37" s="121"/>
      <c r="B37" s="124"/>
      <c r="C37" s="124"/>
      <c r="D37" s="125"/>
      <c r="E37" s="125"/>
      <c r="F37" s="125"/>
      <c r="G37" s="125"/>
      <c r="H37" s="125"/>
      <c r="I37" s="125"/>
      <c r="J37" s="125"/>
      <c r="K37" s="125"/>
      <c r="L37" s="125"/>
      <c r="M37" s="125"/>
      <c r="N37" s="125"/>
      <c r="O37" s="125"/>
      <c r="P37" s="125"/>
      <c r="Q37" s="125"/>
      <c r="R37" s="125"/>
      <c r="S37" s="125"/>
      <c r="T37" s="125"/>
      <c r="U37" s="125"/>
      <c r="V37" s="125"/>
      <c r="W37" s="125"/>
      <c r="X37" s="125"/>
      <c r="Y37" s="125"/>
      <c r="Z37" s="125"/>
      <c r="AA37" s="125"/>
      <c r="AB37" s="125"/>
      <c r="AC37" s="125"/>
      <c r="AD37" s="125"/>
      <c r="AE37" s="125"/>
      <c r="AF37" s="125"/>
      <c r="AG37" s="125"/>
      <c r="AH37" s="125"/>
      <c r="AI37" s="125"/>
      <c r="AJ37" s="125"/>
      <c r="AK37" s="125"/>
      <c r="AL37" s="125"/>
      <c r="AM37" s="125"/>
      <c r="AN37" s="125"/>
    </row>
    <row r="38" spans="1:188" s="126" customFormat="1" ht="15" customHeight="1" x14ac:dyDescent="0.25">
      <c r="A38" s="130"/>
      <c r="B38" s="124"/>
      <c r="C38" s="124"/>
      <c r="D38" s="125"/>
      <c r="E38" s="125"/>
      <c r="F38" s="125"/>
      <c r="G38" s="125"/>
      <c r="H38" s="125"/>
      <c r="I38" s="125"/>
      <c r="J38" s="125"/>
      <c r="K38" s="125"/>
      <c r="L38" s="125"/>
      <c r="M38" s="125"/>
      <c r="N38" s="125"/>
      <c r="O38" s="125"/>
      <c r="P38" s="125"/>
      <c r="Q38" s="125"/>
      <c r="R38" s="125"/>
      <c r="S38" s="125"/>
      <c r="T38" s="125"/>
      <c r="U38" s="125"/>
      <c r="V38" s="125"/>
      <c r="W38" s="125"/>
      <c r="X38" s="125"/>
      <c r="Y38" s="125"/>
      <c r="Z38" s="125"/>
      <c r="AA38" s="125"/>
      <c r="AB38" s="125"/>
      <c r="AC38" s="125"/>
      <c r="AD38" s="125"/>
      <c r="AE38" s="125"/>
      <c r="AF38" s="125"/>
      <c r="AG38" s="125"/>
      <c r="AH38" s="125"/>
      <c r="AI38" s="125"/>
      <c r="AJ38" s="125"/>
      <c r="AK38" s="125"/>
      <c r="AL38" s="125"/>
      <c r="AM38" s="125"/>
      <c r="AN38" s="125"/>
    </row>
    <row r="39" spans="1:188" s="126" customFormat="1" ht="15" x14ac:dyDescent="0.25">
      <c r="A39" s="122"/>
      <c r="B39" s="127"/>
      <c r="C39" s="127"/>
      <c r="D39" s="125"/>
      <c r="E39" s="125"/>
      <c r="F39" s="125"/>
      <c r="G39" s="125"/>
      <c r="H39" s="125"/>
      <c r="I39" s="125"/>
      <c r="J39" s="125"/>
      <c r="K39" s="125"/>
      <c r="L39" s="125"/>
      <c r="M39" s="125"/>
      <c r="N39" s="125"/>
      <c r="O39" s="125"/>
      <c r="P39" s="125"/>
      <c r="Q39" s="125"/>
      <c r="R39" s="125"/>
      <c r="S39" s="125"/>
      <c r="T39" s="125"/>
      <c r="U39" s="125"/>
      <c r="V39" s="125"/>
      <c r="W39" s="125"/>
      <c r="X39" s="125"/>
      <c r="Y39" s="125"/>
      <c r="Z39" s="125"/>
      <c r="AA39" s="125"/>
      <c r="AB39" s="125"/>
      <c r="AC39" s="125"/>
      <c r="AD39" s="125"/>
      <c r="AE39" s="125"/>
      <c r="AF39" s="125"/>
      <c r="AG39" s="125"/>
      <c r="AH39" s="125"/>
      <c r="AI39" s="125"/>
      <c r="AJ39" s="125"/>
      <c r="AK39" s="125"/>
      <c r="AL39" s="125"/>
      <c r="AM39" s="125"/>
      <c r="AN39" s="125"/>
    </row>
    <row r="40" spans="1:188" s="126" customFormat="1" ht="15" x14ac:dyDescent="0.25">
      <c r="A40" s="123"/>
      <c r="B40" s="127"/>
      <c r="C40" s="127"/>
      <c r="D40" s="125"/>
      <c r="E40" s="125"/>
      <c r="F40" s="125"/>
      <c r="G40" s="125"/>
      <c r="H40" s="125"/>
      <c r="I40" s="125"/>
      <c r="J40" s="125"/>
      <c r="K40" s="125"/>
      <c r="L40" s="125"/>
      <c r="M40" s="125"/>
      <c r="N40" s="125"/>
      <c r="O40" s="125"/>
      <c r="P40" s="125"/>
      <c r="Q40" s="125"/>
      <c r="R40" s="125"/>
      <c r="S40" s="125"/>
      <c r="T40" s="125"/>
      <c r="U40" s="125"/>
      <c r="V40" s="125"/>
      <c r="W40" s="125"/>
      <c r="X40" s="125"/>
      <c r="Y40" s="125"/>
      <c r="Z40" s="125"/>
      <c r="AA40" s="125"/>
      <c r="AB40" s="125"/>
      <c r="AC40" s="125"/>
      <c r="AD40" s="125"/>
      <c r="AE40" s="125"/>
      <c r="AF40" s="125"/>
      <c r="AG40" s="125"/>
      <c r="AH40" s="125"/>
      <c r="AI40" s="125"/>
      <c r="AJ40" s="125"/>
      <c r="AK40" s="125"/>
      <c r="AL40" s="125"/>
      <c r="AM40" s="125"/>
      <c r="AN40" s="125"/>
    </row>
    <row r="41" spans="1:188" s="126" customFormat="1" ht="15" x14ac:dyDescent="0.25">
      <c r="A41" s="123"/>
      <c r="B41" s="127"/>
      <c r="C41" s="127"/>
      <c r="D41" s="125"/>
      <c r="E41" s="125"/>
      <c r="F41" s="125"/>
      <c r="G41" s="125"/>
      <c r="H41" s="125"/>
      <c r="I41" s="125"/>
      <c r="J41" s="125"/>
      <c r="K41" s="125"/>
      <c r="L41" s="125"/>
      <c r="M41" s="125"/>
      <c r="N41" s="125"/>
      <c r="O41" s="125"/>
      <c r="P41" s="125"/>
      <c r="Q41" s="125"/>
      <c r="R41" s="125"/>
      <c r="S41" s="125"/>
      <c r="T41" s="125"/>
      <c r="U41" s="125"/>
      <c r="V41" s="125"/>
      <c r="W41" s="125"/>
      <c r="X41" s="125"/>
      <c r="Y41" s="125"/>
      <c r="Z41" s="125"/>
      <c r="AA41" s="125"/>
      <c r="AB41" s="125"/>
      <c r="AC41" s="125"/>
      <c r="AD41" s="125"/>
      <c r="AE41" s="125"/>
      <c r="AF41" s="125"/>
      <c r="AG41" s="125"/>
      <c r="AH41" s="125"/>
      <c r="AI41" s="125"/>
      <c r="AJ41" s="125"/>
      <c r="AK41" s="125"/>
      <c r="AL41" s="125"/>
      <c r="AM41" s="125"/>
      <c r="AN41" s="125"/>
    </row>
    <row r="42" spans="1:188" s="126" customFormat="1" ht="15" x14ac:dyDescent="0.25">
      <c r="A42" s="123"/>
      <c r="B42" s="127"/>
      <c r="C42" s="127"/>
      <c r="D42" s="125"/>
      <c r="E42" s="125"/>
      <c r="F42" s="125"/>
      <c r="G42" s="125"/>
      <c r="H42" s="125"/>
      <c r="I42" s="125"/>
      <c r="J42" s="125"/>
      <c r="K42" s="125"/>
      <c r="L42" s="125"/>
      <c r="M42" s="125"/>
      <c r="N42" s="125"/>
      <c r="O42" s="125"/>
      <c r="P42" s="125"/>
      <c r="Q42" s="125"/>
      <c r="R42" s="125"/>
      <c r="S42" s="125"/>
      <c r="T42" s="125"/>
      <c r="U42" s="125"/>
      <c r="V42" s="125"/>
      <c r="W42" s="125"/>
      <c r="X42" s="125"/>
      <c r="Y42" s="125"/>
      <c r="Z42" s="125"/>
      <c r="AA42" s="125"/>
      <c r="AB42" s="125"/>
      <c r="AC42" s="125"/>
      <c r="AD42" s="125"/>
      <c r="AE42" s="125"/>
      <c r="AF42" s="125"/>
      <c r="AG42" s="125"/>
      <c r="AH42" s="125"/>
      <c r="AI42" s="125"/>
      <c r="AJ42" s="125"/>
      <c r="AK42" s="125"/>
      <c r="AL42" s="125"/>
      <c r="AM42" s="125"/>
      <c r="AN42" s="125"/>
      <c r="FX42" s="131"/>
      <c r="FY42" s="131"/>
      <c r="FZ42" s="131"/>
      <c r="GA42" s="131"/>
      <c r="GB42" s="131"/>
      <c r="GC42" s="131"/>
      <c r="GD42" s="131"/>
      <c r="GE42" s="131"/>
      <c r="GF42" s="131"/>
    </row>
    <row r="43" spans="1:188" s="126" customFormat="1" ht="15" x14ac:dyDescent="0.25">
      <c r="A43" s="123"/>
      <c r="B43" s="127"/>
      <c r="C43" s="127"/>
      <c r="D43" s="125"/>
      <c r="E43" s="125"/>
      <c r="F43" s="125"/>
      <c r="G43" s="125"/>
      <c r="H43" s="125"/>
      <c r="I43" s="125"/>
      <c r="J43" s="125"/>
      <c r="K43" s="125"/>
      <c r="L43" s="125"/>
      <c r="M43" s="125"/>
      <c r="N43" s="125"/>
      <c r="O43" s="125"/>
      <c r="P43" s="125"/>
      <c r="Q43" s="125"/>
      <c r="R43" s="125"/>
      <c r="S43" s="125"/>
      <c r="T43" s="125"/>
      <c r="U43" s="125"/>
      <c r="V43" s="125"/>
      <c r="W43" s="125"/>
      <c r="X43" s="125"/>
      <c r="Y43" s="125"/>
      <c r="Z43" s="125"/>
      <c r="AA43" s="125"/>
      <c r="AB43" s="125"/>
      <c r="AC43" s="125"/>
      <c r="AD43" s="125"/>
      <c r="AE43" s="125"/>
      <c r="AF43" s="125"/>
      <c r="AG43" s="125"/>
      <c r="AH43" s="125"/>
      <c r="AI43" s="125"/>
      <c r="AJ43" s="125"/>
      <c r="AK43" s="125"/>
      <c r="AL43" s="125"/>
      <c r="AM43" s="125"/>
      <c r="AN43" s="125"/>
      <c r="FX43" s="131"/>
      <c r="FY43" s="131"/>
      <c r="FZ43" s="131"/>
      <c r="GA43" s="131"/>
      <c r="GB43" s="131"/>
      <c r="GC43" s="131"/>
      <c r="GD43" s="131"/>
      <c r="GE43" s="131"/>
      <c r="GF43" s="131"/>
    </row>
    <row r="44" spans="1:188" s="126" customFormat="1" ht="15" x14ac:dyDescent="0.25">
      <c r="A44" s="128"/>
      <c r="B44" s="127"/>
      <c r="C44" s="127"/>
      <c r="D44" s="125"/>
      <c r="E44" s="125"/>
      <c r="F44" s="125"/>
      <c r="G44" s="125"/>
      <c r="H44" s="125"/>
      <c r="I44" s="125"/>
      <c r="J44" s="125"/>
      <c r="K44" s="125"/>
      <c r="L44" s="125"/>
      <c r="M44" s="125"/>
      <c r="N44" s="125"/>
      <c r="O44" s="125"/>
      <c r="P44" s="125"/>
      <c r="Q44" s="125"/>
      <c r="R44" s="125"/>
      <c r="S44" s="125"/>
      <c r="T44" s="125"/>
      <c r="U44" s="125"/>
      <c r="V44" s="125"/>
      <c r="W44" s="125"/>
      <c r="X44" s="125"/>
      <c r="Y44" s="125"/>
      <c r="Z44" s="125"/>
      <c r="AA44" s="125"/>
      <c r="AB44" s="125"/>
      <c r="AC44" s="125"/>
      <c r="AD44" s="125"/>
      <c r="AE44" s="125"/>
      <c r="AF44" s="125"/>
      <c r="AG44" s="125"/>
      <c r="AH44" s="125"/>
      <c r="AI44" s="125"/>
      <c r="AJ44" s="125"/>
      <c r="AK44" s="125"/>
      <c r="AL44" s="125"/>
      <c r="AM44" s="125"/>
      <c r="AN44" s="125"/>
    </row>
    <row r="45" spans="1:188" s="126" customFormat="1" ht="15" x14ac:dyDescent="0.25">
      <c r="A45" s="122"/>
      <c r="B45" s="127"/>
      <c r="C45" s="127"/>
      <c r="D45" s="125"/>
      <c r="E45" s="125"/>
      <c r="F45" s="125"/>
      <c r="G45" s="125"/>
      <c r="H45" s="125"/>
      <c r="I45" s="125"/>
      <c r="J45" s="125"/>
      <c r="K45" s="125"/>
      <c r="L45" s="125"/>
      <c r="M45" s="125"/>
      <c r="N45" s="125"/>
      <c r="O45" s="125"/>
      <c r="P45" s="125"/>
      <c r="Q45" s="125"/>
      <c r="R45" s="125"/>
      <c r="S45" s="125"/>
      <c r="T45" s="125"/>
      <c r="U45" s="125"/>
      <c r="V45" s="125"/>
      <c r="W45" s="125"/>
      <c r="X45" s="125"/>
      <c r="Y45" s="125"/>
      <c r="Z45" s="125"/>
      <c r="AA45" s="125"/>
      <c r="AB45" s="125"/>
      <c r="AC45" s="125"/>
      <c r="AD45" s="125"/>
      <c r="AE45" s="125"/>
      <c r="AF45" s="125"/>
      <c r="AG45" s="125"/>
      <c r="AH45" s="125"/>
      <c r="AI45" s="125"/>
      <c r="AJ45" s="125"/>
      <c r="AK45" s="125"/>
      <c r="AL45" s="125"/>
      <c r="AM45" s="125"/>
      <c r="AN45" s="125"/>
    </row>
    <row r="46" spans="1:188" s="126" customFormat="1" x14ac:dyDescent="0.3">
      <c r="A46" s="129"/>
      <c r="B46" s="127"/>
      <c r="C46" s="127"/>
      <c r="D46" s="125"/>
      <c r="E46" s="125"/>
      <c r="F46" s="125"/>
      <c r="G46" s="125"/>
      <c r="H46" s="125"/>
      <c r="I46" s="125"/>
      <c r="J46" s="125"/>
      <c r="K46" s="125"/>
      <c r="L46" s="125"/>
      <c r="M46" s="125"/>
      <c r="N46" s="125"/>
      <c r="O46" s="125"/>
      <c r="P46" s="125"/>
      <c r="Q46" s="125"/>
      <c r="R46" s="125"/>
      <c r="S46" s="125"/>
      <c r="T46" s="125"/>
      <c r="U46" s="125"/>
      <c r="V46" s="125"/>
      <c r="W46" s="125"/>
      <c r="X46" s="125"/>
      <c r="Y46" s="125"/>
      <c r="Z46" s="125"/>
      <c r="AA46" s="125"/>
      <c r="AB46" s="125"/>
      <c r="AC46" s="125"/>
      <c r="AD46" s="125"/>
      <c r="AE46" s="125"/>
      <c r="AF46" s="125"/>
      <c r="AG46" s="125"/>
      <c r="AH46" s="125"/>
      <c r="AI46" s="125"/>
      <c r="AJ46" s="125"/>
      <c r="AK46" s="125"/>
      <c r="AL46" s="125"/>
      <c r="AM46" s="125"/>
      <c r="AN46" s="125"/>
    </row>
    <row r="47" spans="1:188" s="126" customFormat="1" x14ac:dyDescent="0.3">
      <c r="A47" s="129"/>
      <c r="B47" s="127"/>
      <c r="C47" s="127"/>
      <c r="D47" s="125"/>
      <c r="E47" s="125"/>
      <c r="F47" s="125"/>
      <c r="G47" s="125"/>
      <c r="H47" s="125"/>
      <c r="I47" s="125"/>
      <c r="J47" s="125"/>
      <c r="K47" s="125"/>
      <c r="L47" s="125"/>
      <c r="M47" s="125"/>
      <c r="N47" s="125"/>
      <c r="O47" s="125"/>
      <c r="P47" s="125"/>
      <c r="Q47" s="125"/>
      <c r="R47" s="125"/>
      <c r="S47" s="125"/>
      <c r="T47" s="125"/>
      <c r="U47" s="125"/>
      <c r="V47" s="125"/>
      <c r="W47" s="125"/>
      <c r="X47" s="125"/>
      <c r="Y47" s="125"/>
      <c r="Z47" s="125"/>
      <c r="AA47" s="125"/>
      <c r="AB47" s="125"/>
      <c r="AC47" s="125"/>
      <c r="AD47" s="125"/>
      <c r="AE47" s="125"/>
      <c r="AF47" s="125"/>
      <c r="AG47" s="125"/>
      <c r="AH47" s="125"/>
      <c r="AI47" s="125"/>
      <c r="AJ47" s="125"/>
      <c r="AK47" s="125"/>
      <c r="AL47" s="125"/>
      <c r="AM47" s="125"/>
      <c r="AN47" s="125"/>
    </row>
    <row r="48" spans="1:188" x14ac:dyDescent="0.3">
      <c r="A48" s="129"/>
      <c r="B48" s="127"/>
      <c r="C48" s="6"/>
      <c r="FX48" s="131"/>
      <c r="FY48" s="131"/>
      <c r="FZ48" s="131"/>
      <c r="GA48" s="131"/>
      <c r="GB48" s="131"/>
      <c r="GC48" s="131"/>
      <c r="GD48" s="131"/>
      <c r="GE48" s="131"/>
      <c r="GF48" s="131"/>
    </row>
    <row r="49" spans="1:188" x14ac:dyDescent="0.3">
      <c r="A49" s="129"/>
      <c r="B49" s="127"/>
      <c r="C49" s="6"/>
      <c r="FX49" s="131"/>
      <c r="FY49" s="131"/>
      <c r="FZ49" s="131"/>
      <c r="GA49" s="131"/>
      <c r="GB49" s="131"/>
      <c r="GC49" s="131"/>
      <c r="GD49" s="131"/>
      <c r="GE49" s="131"/>
      <c r="GF49" s="131"/>
    </row>
    <row r="50" spans="1:188" x14ac:dyDescent="0.3">
      <c r="A50" s="5"/>
      <c r="B50" s="6"/>
      <c r="C50" s="6"/>
    </row>
    <row r="51" spans="1:188" x14ac:dyDescent="0.3">
      <c r="A51" s="5"/>
      <c r="B51" s="6"/>
      <c r="C51" s="6"/>
    </row>
    <row r="52" spans="1:188" x14ac:dyDescent="0.3">
      <c r="A52" s="5"/>
      <c r="B52" s="6"/>
      <c r="C52" s="6"/>
    </row>
    <row r="53" spans="1:188" x14ac:dyDescent="0.3">
      <c r="A53" s="5"/>
      <c r="B53" s="6"/>
      <c r="C53" s="6"/>
    </row>
    <row r="54" spans="1:188" x14ac:dyDescent="0.3">
      <c r="A54" s="5"/>
      <c r="B54" s="6"/>
      <c r="C54" s="6"/>
    </row>
    <row r="55" spans="1:188" x14ac:dyDescent="0.3">
      <c r="A55" s="5"/>
      <c r="B55" s="6"/>
      <c r="C55" s="6"/>
    </row>
  </sheetData>
  <mergeCells count="1">
    <mergeCell ref="A9:C9"/>
  </mergeCells>
  <hyperlinks>
    <hyperlink ref="A6" location="Contents!A1" display="Return to contents page"/>
  </hyperlink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GG92"/>
  <sheetViews>
    <sheetView zoomScale="85" zoomScaleNormal="85" workbookViewId="0">
      <pane xSplit="4" ySplit="10" topLeftCell="FM11" activePane="bottomRight" state="frozen"/>
      <selection activeCell="A8" sqref="A8"/>
      <selection pane="topRight" activeCell="A8" sqref="A8"/>
      <selection pane="bottomLeft" activeCell="A8" sqref="A8"/>
      <selection pane="bottomRight" activeCell="GI16" sqref="GI16"/>
    </sheetView>
  </sheetViews>
  <sheetFormatPr defaultColWidth="8.59765625" defaultRowHeight="14.4" x14ac:dyDescent="0.3"/>
  <cols>
    <col min="1" max="1" width="38.3984375" style="2" customWidth="1"/>
    <col min="2" max="2" width="7.09765625" style="41" bestFit="1" customWidth="1"/>
    <col min="3" max="3" width="11.8984375" style="29" customWidth="1"/>
    <col min="4" max="4" width="12" style="29" customWidth="1"/>
    <col min="5" max="41" width="8.59765625" style="37" customWidth="1"/>
    <col min="42" max="154" width="8.59765625" style="38" customWidth="1"/>
    <col min="155" max="16384" width="8.59765625" style="1"/>
  </cols>
  <sheetData>
    <row r="1" spans="1:189" ht="15" x14ac:dyDescent="0.25">
      <c r="A1" s="4"/>
      <c r="B1" s="1"/>
      <c r="C1" s="1"/>
      <c r="D1" s="28"/>
      <c r="E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row>
    <row r="2" spans="1:189" ht="15" x14ac:dyDescent="0.25">
      <c r="B2" s="1"/>
      <c r="C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row>
    <row r="3" spans="1:189" ht="15" x14ac:dyDescent="0.25">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row>
    <row r="4" spans="1:189" ht="15" x14ac:dyDescent="0.25">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row>
    <row r="5" spans="1:189" ht="15" x14ac:dyDescent="0.25">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row>
    <row r="6" spans="1:189" ht="15" x14ac:dyDescent="0.25">
      <c r="A6" s="57" t="s">
        <v>75</v>
      </c>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row>
    <row r="7" spans="1:189" ht="21" x14ac:dyDescent="0.25">
      <c r="A7" s="17" t="s">
        <v>51</v>
      </c>
      <c r="B7" s="42"/>
      <c r="C7" s="30"/>
      <c r="D7" s="30"/>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row>
    <row r="8" spans="1:189" ht="15" x14ac:dyDescent="0.25">
      <c r="A8" s="27" t="s">
        <v>21</v>
      </c>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row>
    <row r="9" spans="1:189" ht="15" x14ac:dyDescent="0.25">
      <c r="A9" s="158" t="s">
        <v>25</v>
      </c>
      <c r="B9" s="158"/>
      <c r="C9" s="158"/>
      <c r="D9" s="158"/>
      <c r="E9" s="26">
        <v>27089</v>
      </c>
      <c r="F9" s="26">
        <v>27181</v>
      </c>
      <c r="G9" s="26">
        <v>27273</v>
      </c>
      <c r="H9" s="26">
        <v>27364</v>
      </c>
      <c r="I9" s="26">
        <v>27454</v>
      </c>
      <c r="J9" s="26">
        <v>27546</v>
      </c>
      <c r="K9" s="26">
        <v>27638</v>
      </c>
      <c r="L9" s="26">
        <v>27729</v>
      </c>
      <c r="M9" s="26">
        <v>27820</v>
      </c>
      <c r="N9" s="26">
        <v>27912</v>
      </c>
      <c r="O9" s="26">
        <v>28004</v>
      </c>
      <c r="P9" s="26">
        <v>28095</v>
      </c>
      <c r="Q9" s="26">
        <v>28185</v>
      </c>
      <c r="R9" s="26">
        <v>28277</v>
      </c>
      <c r="S9" s="26">
        <v>28369</v>
      </c>
      <c r="T9" s="26">
        <v>28460</v>
      </c>
      <c r="U9" s="26">
        <v>28550</v>
      </c>
      <c r="V9" s="26">
        <v>28642</v>
      </c>
      <c r="W9" s="26">
        <v>28734</v>
      </c>
      <c r="X9" s="26">
        <v>28825</v>
      </c>
      <c r="Y9" s="26">
        <v>28915</v>
      </c>
      <c r="Z9" s="26">
        <v>29007</v>
      </c>
      <c r="AA9" s="26">
        <v>29099</v>
      </c>
      <c r="AB9" s="26">
        <v>29190</v>
      </c>
      <c r="AC9" s="26">
        <v>29281</v>
      </c>
      <c r="AD9" s="26">
        <v>29373</v>
      </c>
      <c r="AE9" s="26">
        <v>29465</v>
      </c>
      <c r="AF9" s="26">
        <v>29556</v>
      </c>
      <c r="AG9" s="26">
        <v>29646</v>
      </c>
      <c r="AH9" s="26">
        <v>29738</v>
      </c>
      <c r="AI9" s="26">
        <v>29830</v>
      </c>
      <c r="AJ9" s="26">
        <v>29921</v>
      </c>
      <c r="AK9" s="26">
        <v>30011</v>
      </c>
      <c r="AL9" s="26">
        <v>30103</v>
      </c>
      <c r="AM9" s="26">
        <v>30195</v>
      </c>
      <c r="AN9" s="26">
        <v>30286</v>
      </c>
      <c r="AO9" s="26">
        <v>30376</v>
      </c>
      <c r="AP9" s="26">
        <v>30468</v>
      </c>
      <c r="AQ9" s="26">
        <v>30560</v>
      </c>
      <c r="AR9" s="26">
        <v>30651</v>
      </c>
      <c r="AS9" s="26">
        <v>30742</v>
      </c>
      <c r="AT9" s="26">
        <v>30834</v>
      </c>
      <c r="AU9" s="26">
        <v>30926</v>
      </c>
      <c r="AV9" s="26">
        <v>31017</v>
      </c>
      <c r="AW9" s="26">
        <v>31107</v>
      </c>
      <c r="AX9" s="26">
        <v>31199</v>
      </c>
      <c r="AY9" s="26">
        <v>31291</v>
      </c>
      <c r="AZ9" s="26">
        <v>31382</v>
      </c>
      <c r="BA9" s="26">
        <v>31472</v>
      </c>
      <c r="BB9" s="26">
        <v>31564</v>
      </c>
      <c r="BC9" s="26">
        <v>31656</v>
      </c>
      <c r="BD9" s="26">
        <v>31747</v>
      </c>
      <c r="BE9" s="26">
        <v>31837</v>
      </c>
      <c r="BF9" s="26">
        <v>31929</v>
      </c>
      <c r="BG9" s="26">
        <v>32021</v>
      </c>
      <c r="BH9" s="26">
        <v>32112</v>
      </c>
      <c r="BI9" s="26">
        <v>32203</v>
      </c>
      <c r="BJ9" s="26">
        <v>32295</v>
      </c>
      <c r="BK9" s="26">
        <v>32387</v>
      </c>
      <c r="BL9" s="26">
        <v>32478</v>
      </c>
      <c r="BM9" s="26">
        <v>32568</v>
      </c>
      <c r="BN9" s="26">
        <v>32660</v>
      </c>
      <c r="BO9" s="26">
        <v>32752</v>
      </c>
      <c r="BP9" s="26">
        <v>32843</v>
      </c>
      <c r="BQ9" s="26">
        <v>32933</v>
      </c>
      <c r="BR9" s="26">
        <v>33025</v>
      </c>
      <c r="BS9" s="26">
        <v>33117</v>
      </c>
      <c r="BT9" s="26">
        <v>33208</v>
      </c>
      <c r="BU9" s="26">
        <v>33298</v>
      </c>
      <c r="BV9" s="26">
        <v>33390</v>
      </c>
      <c r="BW9" s="26">
        <v>33482</v>
      </c>
      <c r="BX9" s="26">
        <v>33573</v>
      </c>
      <c r="BY9" s="26">
        <v>33664</v>
      </c>
      <c r="BZ9" s="26">
        <v>33756</v>
      </c>
      <c r="CA9" s="26">
        <v>33848</v>
      </c>
      <c r="CB9" s="26">
        <v>33939</v>
      </c>
      <c r="CC9" s="26">
        <v>34029</v>
      </c>
      <c r="CD9" s="26">
        <v>34121</v>
      </c>
      <c r="CE9" s="26">
        <v>34213</v>
      </c>
      <c r="CF9" s="26">
        <v>34304</v>
      </c>
      <c r="CG9" s="26">
        <v>34394</v>
      </c>
      <c r="CH9" s="26">
        <v>34486</v>
      </c>
      <c r="CI9" s="26">
        <v>34578</v>
      </c>
      <c r="CJ9" s="26">
        <v>34669</v>
      </c>
      <c r="CK9" s="26">
        <v>34759</v>
      </c>
      <c r="CL9" s="26">
        <v>34851</v>
      </c>
      <c r="CM9" s="26">
        <v>34943</v>
      </c>
      <c r="CN9" s="26">
        <v>35034</v>
      </c>
      <c r="CO9" s="26">
        <v>35125</v>
      </c>
      <c r="CP9" s="26">
        <v>35217</v>
      </c>
      <c r="CQ9" s="26">
        <v>35309</v>
      </c>
      <c r="CR9" s="26">
        <v>35400</v>
      </c>
      <c r="CS9" s="26">
        <v>35490</v>
      </c>
      <c r="CT9" s="26">
        <v>35582</v>
      </c>
      <c r="CU9" s="26">
        <v>35674</v>
      </c>
      <c r="CV9" s="26">
        <v>35765</v>
      </c>
      <c r="CW9" s="26">
        <v>35855</v>
      </c>
      <c r="CX9" s="26">
        <v>35947</v>
      </c>
      <c r="CY9" s="26">
        <v>36039</v>
      </c>
      <c r="CZ9" s="26">
        <v>36130</v>
      </c>
      <c r="DA9" s="26">
        <v>36220</v>
      </c>
      <c r="DB9" s="26">
        <v>36312</v>
      </c>
      <c r="DC9" s="26">
        <v>36404</v>
      </c>
      <c r="DD9" s="26">
        <v>36495</v>
      </c>
      <c r="DE9" s="26">
        <v>36586</v>
      </c>
      <c r="DF9" s="26">
        <v>36678</v>
      </c>
      <c r="DG9" s="26">
        <v>36770</v>
      </c>
      <c r="DH9" s="26">
        <v>36861</v>
      </c>
      <c r="DI9" s="26">
        <v>36951</v>
      </c>
      <c r="DJ9" s="26">
        <v>37043</v>
      </c>
      <c r="DK9" s="26">
        <v>37135</v>
      </c>
      <c r="DL9" s="26">
        <v>37226</v>
      </c>
      <c r="DM9" s="26">
        <v>37316</v>
      </c>
      <c r="DN9" s="26">
        <v>37408</v>
      </c>
      <c r="DO9" s="26">
        <v>37500</v>
      </c>
      <c r="DP9" s="26">
        <v>37591</v>
      </c>
      <c r="DQ9" s="26">
        <v>37681</v>
      </c>
      <c r="DR9" s="26">
        <v>37773</v>
      </c>
      <c r="DS9" s="26">
        <v>37865</v>
      </c>
      <c r="DT9" s="26">
        <v>37956</v>
      </c>
      <c r="DU9" s="26">
        <v>38047</v>
      </c>
      <c r="DV9" s="26">
        <v>38139</v>
      </c>
      <c r="DW9" s="26">
        <v>38231</v>
      </c>
      <c r="DX9" s="26">
        <v>38322</v>
      </c>
      <c r="DY9" s="26">
        <v>38412</v>
      </c>
      <c r="DZ9" s="26">
        <v>38504</v>
      </c>
      <c r="EA9" s="26">
        <v>38596</v>
      </c>
      <c r="EB9" s="26">
        <v>38687</v>
      </c>
      <c r="EC9" s="26">
        <v>38777</v>
      </c>
      <c r="ED9" s="26">
        <v>38869</v>
      </c>
      <c r="EE9" s="26">
        <v>38961</v>
      </c>
      <c r="EF9" s="26">
        <v>39052</v>
      </c>
      <c r="EG9" s="26">
        <v>39142</v>
      </c>
      <c r="EH9" s="26">
        <v>39234</v>
      </c>
      <c r="EI9" s="26">
        <v>39326</v>
      </c>
      <c r="EJ9" s="26">
        <v>39417</v>
      </c>
      <c r="EK9" s="26">
        <v>39508</v>
      </c>
      <c r="EL9" s="26">
        <v>39600</v>
      </c>
      <c r="EM9" s="26">
        <v>39692</v>
      </c>
      <c r="EN9" s="26">
        <v>39783</v>
      </c>
      <c r="EO9" s="26">
        <v>39873</v>
      </c>
      <c r="EP9" s="26">
        <v>39965</v>
      </c>
      <c r="EQ9" s="26">
        <v>40057</v>
      </c>
      <c r="ER9" s="26">
        <v>40148</v>
      </c>
      <c r="ES9" s="26">
        <v>40238</v>
      </c>
      <c r="ET9" s="26">
        <v>40330</v>
      </c>
      <c r="EU9" s="26">
        <v>40422</v>
      </c>
      <c r="EV9" s="26">
        <v>40513</v>
      </c>
      <c r="EW9" s="26">
        <v>40603</v>
      </c>
      <c r="EX9" s="26">
        <v>40695</v>
      </c>
      <c r="EY9" s="26">
        <v>40787</v>
      </c>
      <c r="EZ9" s="26">
        <v>40878</v>
      </c>
      <c r="FA9" s="26">
        <v>40969</v>
      </c>
      <c r="FB9" s="26">
        <v>41061</v>
      </c>
      <c r="FC9" s="26">
        <v>41153</v>
      </c>
      <c r="FD9" s="26">
        <v>41244</v>
      </c>
      <c r="FE9" s="26">
        <v>41334</v>
      </c>
      <c r="FF9" s="26">
        <v>41426</v>
      </c>
      <c r="FG9" s="26">
        <v>41518</v>
      </c>
      <c r="FH9" s="26">
        <v>41609</v>
      </c>
      <c r="FI9" s="26">
        <v>41699</v>
      </c>
      <c r="FJ9" s="26">
        <v>41791</v>
      </c>
      <c r="FK9" s="26">
        <v>41883</v>
      </c>
      <c r="FL9" s="26">
        <v>41974</v>
      </c>
      <c r="FM9" s="26">
        <v>42064</v>
      </c>
      <c r="FN9" s="26">
        <v>42156</v>
      </c>
      <c r="FO9" s="26">
        <v>42248</v>
      </c>
      <c r="FP9" s="26">
        <v>42339</v>
      </c>
      <c r="FQ9" s="26">
        <v>42430</v>
      </c>
      <c r="FR9" s="26">
        <v>42522</v>
      </c>
      <c r="FS9" s="26">
        <v>42614</v>
      </c>
      <c r="FT9" s="26">
        <v>42705</v>
      </c>
      <c r="FU9" s="26">
        <v>42795</v>
      </c>
      <c r="FV9" s="26">
        <v>42887</v>
      </c>
      <c r="FW9" s="26">
        <v>42979</v>
      </c>
      <c r="FX9" s="26">
        <v>43070</v>
      </c>
      <c r="FY9" s="26">
        <v>43160</v>
      </c>
      <c r="FZ9" s="26">
        <v>43252</v>
      </c>
      <c r="GA9" s="26">
        <v>43344</v>
      </c>
      <c r="GB9" s="26">
        <v>43435</v>
      </c>
      <c r="GC9" s="26">
        <v>43525</v>
      </c>
      <c r="GD9" s="26">
        <v>43617</v>
      </c>
      <c r="GE9" s="26">
        <v>43709</v>
      </c>
      <c r="GF9" s="26">
        <v>43800</v>
      </c>
      <c r="GG9" s="26">
        <v>43891</v>
      </c>
    </row>
    <row r="10" spans="1:189" ht="15" x14ac:dyDescent="0.25">
      <c r="A10" s="11"/>
      <c r="B10" s="23" t="s">
        <v>7</v>
      </c>
      <c r="C10" s="31" t="s">
        <v>29</v>
      </c>
      <c r="D10" s="31" t="s">
        <v>30</v>
      </c>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row>
    <row r="11" spans="1:189" ht="14.25" customHeight="1" x14ac:dyDescent="0.25">
      <c r="A11" s="23" t="s">
        <v>10</v>
      </c>
      <c r="B11" s="23" t="s">
        <v>8</v>
      </c>
      <c r="C11" s="31"/>
      <c r="D11" s="31"/>
      <c r="E11" s="90">
        <f t="shared" ref="E11:BP11" si="0">SUM(E12:E20)</f>
        <v>4.66</v>
      </c>
      <c r="F11" s="90">
        <f t="shared" si="0"/>
        <v>4.66</v>
      </c>
      <c r="G11" s="90">
        <f t="shared" si="0"/>
        <v>4.66</v>
      </c>
      <c r="H11" s="90">
        <f t="shared" si="0"/>
        <v>4.66</v>
      </c>
      <c r="I11" s="90">
        <f t="shared" si="0"/>
        <v>4.66</v>
      </c>
      <c r="J11" s="90">
        <f t="shared" si="0"/>
        <v>6.6815053763440861</v>
      </c>
      <c r="K11" s="90">
        <f t="shared" si="0"/>
        <v>9.36</v>
      </c>
      <c r="L11" s="90">
        <f t="shared" si="0"/>
        <v>9.36</v>
      </c>
      <c r="M11" s="90">
        <f t="shared" si="0"/>
        <v>9.36</v>
      </c>
      <c r="N11" s="90">
        <f t="shared" si="0"/>
        <v>9.36</v>
      </c>
      <c r="O11" s="90">
        <f t="shared" si="0"/>
        <v>9.36</v>
      </c>
      <c r="P11" s="90">
        <f t="shared" si="0"/>
        <v>9.36</v>
      </c>
      <c r="Q11" s="90">
        <f t="shared" si="0"/>
        <v>9.36</v>
      </c>
      <c r="R11" s="90">
        <f t="shared" si="0"/>
        <v>10.36</v>
      </c>
      <c r="S11" s="90">
        <f t="shared" si="0"/>
        <v>10.36</v>
      </c>
      <c r="T11" s="90">
        <f t="shared" si="0"/>
        <v>10.36</v>
      </c>
      <c r="U11" s="90">
        <f t="shared" si="0"/>
        <v>10.36</v>
      </c>
      <c r="V11" s="90">
        <f t="shared" si="0"/>
        <v>11.326666666666668</v>
      </c>
      <c r="W11" s="90">
        <f t="shared" si="0"/>
        <v>13.36</v>
      </c>
      <c r="X11" s="90">
        <f t="shared" si="0"/>
        <v>13.426666666666666</v>
      </c>
      <c r="Y11" s="90">
        <f t="shared" si="0"/>
        <v>13.459999999999999</v>
      </c>
      <c r="Z11" s="90">
        <f t="shared" si="0"/>
        <v>13.459999999999999</v>
      </c>
      <c r="AA11" s="90">
        <f t="shared" si="0"/>
        <v>13.459999999999999</v>
      </c>
      <c r="AB11" s="90">
        <f t="shared" si="0"/>
        <v>13.459999999999999</v>
      </c>
      <c r="AC11" s="90">
        <f t="shared" si="0"/>
        <v>13.459999999999999</v>
      </c>
      <c r="AD11" s="90">
        <f t="shared" si="0"/>
        <v>13.459999999999999</v>
      </c>
      <c r="AE11" s="90">
        <f t="shared" si="0"/>
        <v>13.459999999999999</v>
      </c>
      <c r="AF11" s="90">
        <f t="shared" si="0"/>
        <v>13.459999999999999</v>
      </c>
      <c r="AG11" s="90">
        <f t="shared" si="0"/>
        <v>13.459999999999999</v>
      </c>
      <c r="AH11" s="90">
        <f t="shared" si="0"/>
        <v>13.459999999999999</v>
      </c>
      <c r="AI11" s="90">
        <f t="shared" si="0"/>
        <v>13.459999999999999</v>
      </c>
      <c r="AJ11" s="90">
        <f t="shared" si="0"/>
        <v>13.459999999999999</v>
      </c>
      <c r="AK11" s="90">
        <f t="shared" si="0"/>
        <v>13.459999999999999</v>
      </c>
      <c r="AL11" s="90">
        <f t="shared" si="0"/>
        <v>13.459999999999999</v>
      </c>
      <c r="AM11" s="90">
        <f t="shared" si="0"/>
        <v>15.36</v>
      </c>
      <c r="AN11" s="90">
        <f t="shared" si="0"/>
        <v>16.960000000000004</v>
      </c>
      <c r="AO11" s="90">
        <f t="shared" si="0"/>
        <v>19.390000000000004</v>
      </c>
      <c r="AP11" s="90">
        <f t="shared" si="0"/>
        <v>19.390000000000004</v>
      </c>
      <c r="AQ11" s="90">
        <f t="shared" si="0"/>
        <v>19.390000000000004</v>
      </c>
      <c r="AR11" s="90">
        <f t="shared" si="0"/>
        <v>19.390000000000004</v>
      </c>
      <c r="AS11" s="90">
        <f t="shared" si="0"/>
        <v>23.700000000000003</v>
      </c>
      <c r="AT11" s="90">
        <f t="shared" si="0"/>
        <v>23.700000000000003</v>
      </c>
      <c r="AU11" s="90">
        <f t="shared" si="0"/>
        <v>23.700000000000003</v>
      </c>
      <c r="AV11" s="90">
        <f t="shared" si="0"/>
        <v>25.144444444444446</v>
      </c>
      <c r="AW11" s="90">
        <f t="shared" si="0"/>
        <v>32.26</v>
      </c>
      <c r="AX11" s="90">
        <f t="shared" si="0"/>
        <v>32.26</v>
      </c>
      <c r="AY11" s="90">
        <f t="shared" si="0"/>
        <v>32.26</v>
      </c>
      <c r="AZ11" s="90">
        <f t="shared" si="0"/>
        <v>32.26</v>
      </c>
      <c r="BA11" s="90">
        <f t="shared" si="0"/>
        <v>29.460000000000004</v>
      </c>
      <c r="BB11" s="90">
        <f t="shared" si="0"/>
        <v>35.46</v>
      </c>
      <c r="BC11" s="90">
        <f t="shared" si="0"/>
        <v>35.46</v>
      </c>
      <c r="BD11" s="90">
        <f t="shared" si="0"/>
        <v>35.36</v>
      </c>
      <c r="BE11" s="90">
        <f t="shared" si="0"/>
        <v>35.36</v>
      </c>
      <c r="BF11" s="90">
        <f t="shared" si="0"/>
        <v>36.36</v>
      </c>
      <c r="BG11" s="90">
        <f t="shared" si="0"/>
        <v>36.36</v>
      </c>
      <c r="BH11" s="90">
        <f t="shared" si="0"/>
        <v>36.36</v>
      </c>
      <c r="BI11" s="90">
        <f t="shared" si="0"/>
        <v>36.36</v>
      </c>
      <c r="BJ11" s="90">
        <f t="shared" si="0"/>
        <v>37.36</v>
      </c>
      <c r="BK11" s="90">
        <f t="shared" si="0"/>
        <v>37.39</v>
      </c>
      <c r="BL11" s="90">
        <f t="shared" si="0"/>
        <v>37.39</v>
      </c>
      <c r="BM11" s="90">
        <f t="shared" si="0"/>
        <v>37.384999999999998</v>
      </c>
      <c r="BN11" s="90">
        <f t="shared" si="0"/>
        <v>37.384999999999998</v>
      </c>
      <c r="BO11" s="90">
        <f t="shared" si="0"/>
        <v>33.384999999999998</v>
      </c>
      <c r="BP11" s="90">
        <f t="shared" si="0"/>
        <v>33.384999999999998</v>
      </c>
      <c r="BQ11" s="90">
        <f t="shared" ref="BQ11:EB11" si="1">SUM(BQ12:BQ20)</f>
        <v>33.384999999999998</v>
      </c>
      <c r="BR11" s="90">
        <f t="shared" si="1"/>
        <v>33.384999999999998</v>
      </c>
      <c r="BS11" s="90">
        <f t="shared" si="1"/>
        <v>33.384999999999998</v>
      </c>
      <c r="BT11" s="90">
        <f t="shared" si="1"/>
        <v>33.384999999999998</v>
      </c>
      <c r="BU11" s="90">
        <f t="shared" si="1"/>
        <v>33.695</v>
      </c>
      <c r="BV11" s="90">
        <f t="shared" si="1"/>
        <v>33.695</v>
      </c>
      <c r="BW11" s="90">
        <f t="shared" si="1"/>
        <v>33.361666666666665</v>
      </c>
      <c r="BX11" s="90">
        <f t="shared" si="1"/>
        <v>35.685000000000002</v>
      </c>
      <c r="BY11" s="90">
        <f t="shared" si="1"/>
        <v>35.685000000000002</v>
      </c>
      <c r="BZ11" s="90">
        <f t="shared" si="1"/>
        <v>35.685000000000002</v>
      </c>
      <c r="CA11" s="90">
        <f t="shared" si="1"/>
        <v>33.384999999999998</v>
      </c>
      <c r="CB11" s="90">
        <f t="shared" si="1"/>
        <v>33.384999999999998</v>
      </c>
      <c r="CC11" s="90">
        <f t="shared" si="1"/>
        <v>33.384999999999998</v>
      </c>
      <c r="CD11" s="90">
        <f t="shared" si="1"/>
        <v>33.384999999999998</v>
      </c>
      <c r="CE11" s="90">
        <f t="shared" si="1"/>
        <v>34.985000000000007</v>
      </c>
      <c r="CF11" s="90">
        <f t="shared" si="1"/>
        <v>34.985000000000007</v>
      </c>
      <c r="CG11" s="90">
        <f t="shared" si="1"/>
        <v>34.985000000000007</v>
      </c>
      <c r="CH11" s="90">
        <f t="shared" si="1"/>
        <v>34.985000000000007</v>
      </c>
      <c r="CI11" s="90">
        <f t="shared" si="1"/>
        <v>34.985000000000007</v>
      </c>
      <c r="CJ11" s="90">
        <f t="shared" si="1"/>
        <v>34.985000000000007</v>
      </c>
      <c r="CK11" s="90">
        <f t="shared" si="1"/>
        <v>34.785000000000004</v>
      </c>
      <c r="CL11" s="90">
        <f t="shared" si="1"/>
        <v>34.785000000000004</v>
      </c>
      <c r="CM11" s="90">
        <f t="shared" si="1"/>
        <v>34.785000000000004</v>
      </c>
      <c r="CN11" s="90">
        <f t="shared" si="1"/>
        <v>34.785000000000004</v>
      </c>
      <c r="CO11" s="90">
        <f t="shared" si="1"/>
        <v>34.785000000000004</v>
      </c>
      <c r="CP11" s="90">
        <f t="shared" si="1"/>
        <v>34.785000000000004</v>
      </c>
      <c r="CQ11" s="90">
        <f t="shared" si="1"/>
        <v>32.885000000000005</v>
      </c>
      <c r="CR11" s="90">
        <f t="shared" si="1"/>
        <v>32.885000000000005</v>
      </c>
      <c r="CS11" s="90">
        <f t="shared" si="1"/>
        <v>32.885000000000005</v>
      </c>
      <c r="CT11" s="90">
        <f t="shared" si="1"/>
        <v>32.885000000000005</v>
      </c>
      <c r="CU11" s="90">
        <f t="shared" si="1"/>
        <v>32.885000000000005</v>
      </c>
      <c r="CV11" s="90">
        <f t="shared" si="1"/>
        <v>32.885000000000005</v>
      </c>
      <c r="CW11" s="90">
        <f t="shared" si="1"/>
        <v>32.885000000000005</v>
      </c>
      <c r="CX11" s="90">
        <f t="shared" si="1"/>
        <v>33.968870967741935</v>
      </c>
      <c r="CY11" s="90">
        <f t="shared" si="1"/>
        <v>34.984999999999992</v>
      </c>
      <c r="CZ11" s="90">
        <f t="shared" si="1"/>
        <v>34.984999999999992</v>
      </c>
      <c r="DA11" s="90">
        <f t="shared" si="1"/>
        <v>34.984999999999992</v>
      </c>
      <c r="DB11" s="90">
        <f t="shared" si="1"/>
        <v>34.984999999999992</v>
      </c>
      <c r="DC11" s="90">
        <f t="shared" si="1"/>
        <v>34.984999999999992</v>
      </c>
      <c r="DD11" s="90">
        <f t="shared" si="1"/>
        <v>34.984999999999992</v>
      </c>
      <c r="DE11" s="90">
        <f t="shared" si="1"/>
        <v>34.984999999999992</v>
      </c>
      <c r="DF11" s="90">
        <f t="shared" si="1"/>
        <v>34.984999999999992</v>
      </c>
      <c r="DG11" s="90">
        <f t="shared" si="1"/>
        <v>34.984999999999992</v>
      </c>
      <c r="DH11" s="90">
        <f t="shared" si="1"/>
        <v>34.984999999999992</v>
      </c>
      <c r="DI11" s="90">
        <f t="shared" si="1"/>
        <v>34.984999999999999</v>
      </c>
      <c r="DJ11" s="90">
        <f t="shared" si="1"/>
        <v>34.984999999999999</v>
      </c>
      <c r="DK11" s="90">
        <f t="shared" si="1"/>
        <v>34.984999999999992</v>
      </c>
      <c r="DL11" s="90">
        <f t="shared" si="1"/>
        <v>34.984999999999992</v>
      </c>
      <c r="DM11" s="90">
        <f t="shared" si="1"/>
        <v>36.384999999999998</v>
      </c>
      <c r="DN11" s="90">
        <f t="shared" si="1"/>
        <v>39.184999999999995</v>
      </c>
      <c r="DO11" s="90">
        <f t="shared" si="1"/>
        <v>39.184999999999995</v>
      </c>
      <c r="DP11" s="90">
        <f t="shared" si="1"/>
        <v>39.184999999999995</v>
      </c>
      <c r="DQ11" s="90">
        <f t="shared" si="1"/>
        <v>39.184999999999995</v>
      </c>
      <c r="DR11" s="90">
        <f t="shared" si="1"/>
        <v>39.184999999999995</v>
      </c>
      <c r="DS11" s="90">
        <f t="shared" si="1"/>
        <v>41.964999999999996</v>
      </c>
      <c r="DT11" s="90">
        <f t="shared" si="1"/>
        <v>41.964999999999996</v>
      </c>
      <c r="DU11" s="90">
        <f t="shared" si="1"/>
        <v>41.964999999999996</v>
      </c>
      <c r="DV11" s="90">
        <f t="shared" si="1"/>
        <v>41.964999999999996</v>
      </c>
      <c r="DW11" s="90">
        <f t="shared" si="1"/>
        <v>41.964999999999996</v>
      </c>
      <c r="DX11" s="90">
        <f t="shared" si="1"/>
        <v>41.964999999999996</v>
      </c>
      <c r="DY11" s="90">
        <f t="shared" si="1"/>
        <v>41.964999999999996</v>
      </c>
      <c r="DZ11" s="90">
        <f t="shared" si="1"/>
        <v>46.964999999999996</v>
      </c>
      <c r="EA11" s="90">
        <f t="shared" si="1"/>
        <v>47.664999999999999</v>
      </c>
      <c r="EB11" s="90">
        <f t="shared" si="1"/>
        <v>47.664999999999999</v>
      </c>
      <c r="EC11" s="90">
        <f t="shared" ref="EC11:FZ11" si="2">SUM(EC12:EC20)</f>
        <v>47.664999999999999</v>
      </c>
      <c r="ED11" s="90">
        <f t="shared" si="2"/>
        <v>48.372999999999998</v>
      </c>
      <c r="EE11" s="90">
        <f t="shared" si="2"/>
        <v>48.372999999999998</v>
      </c>
      <c r="EF11" s="90">
        <f t="shared" si="2"/>
        <v>48.372999999999998</v>
      </c>
      <c r="EG11" s="90">
        <f t="shared" si="2"/>
        <v>48.372999999999998</v>
      </c>
      <c r="EH11" s="90">
        <f t="shared" si="2"/>
        <v>48.988999999999997</v>
      </c>
      <c r="EI11" s="90">
        <f t="shared" si="2"/>
        <v>50.538999999999994</v>
      </c>
      <c r="EJ11" s="90">
        <f t="shared" si="2"/>
        <v>50.538999999999994</v>
      </c>
      <c r="EK11" s="90">
        <f t="shared" si="2"/>
        <v>50.538999999999994</v>
      </c>
      <c r="EL11" s="90">
        <f t="shared" si="2"/>
        <v>50.538999999999994</v>
      </c>
      <c r="EM11" s="90">
        <f t="shared" si="2"/>
        <v>52.548999999999992</v>
      </c>
      <c r="EN11" s="90">
        <f t="shared" si="2"/>
        <v>52.569000000000003</v>
      </c>
      <c r="EO11" s="90">
        <f t="shared" si="2"/>
        <v>52.569000000000003</v>
      </c>
      <c r="EP11" s="90">
        <f t="shared" si="2"/>
        <v>52.569000000000003</v>
      </c>
      <c r="EQ11" s="90">
        <f t="shared" si="2"/>
        <v>53.128999999999998</v>
      </c>
      <c r="ER11" s="90">
        <f t="shared" si="2"/>
        <v>56.128999999999998</v>
      </c>
      <c r="ES11" s="90">
        <f t="shared" si="2"/>
        <v>56.128999999999998</v>
      </c>
      <c r="ET11" s="90">
        <f t="shared" si="2"/>
        <v>56.128999999999998</v>
      </c>
      <c r="EU11" s="90">
        <f t="shared" si="2"/>
        <v>56.128999999999998</v>
      </c>
      <c r="EV11" s="90">
        <f t="shared" si="2"/>
        <v>59.128999999999998</v>
      </c>
      <c r="EW11" s="90">
        <f t="shared" si="2"/>
        <v>59.128999999999998</v>
      </c>
      <c r="EX11" s="90">
        <f t="shared" si="2"/>
        <v>59.128999999999998</v>
      </c>
      <c r="EY11" s="90">
        <f t="shared" si="2"/>
        <v>59.128999999999998</v>
      </c>
      <c r="EZ11" s="90">
        <f t="shared" si="2"/>
        <v>59.128999999999998</v>
      </c>
      <c r="FA11" s="90">
        <f t="shared" si="2"/>
        <v>59.128999999999998</v>
      </c>
      <c r="FB11" s="90">
        <f t="shared" si="2"/>
        <v>59.128999999999998</v>
      </c>
      <c r="FC11" s="90">
        <f t="shared" si="2"/>
        <v>60.462333333333333</v>
      </c>
      <c r="FD11" s="90">
        <f t="shared" si="2"/>
        <v>61.128999999999998</v>
      </c>
      <c r="FE11" s="90">
        <f t="shared" si="2"/>
        <v>61.128999999999998</v>
      </c>
      <c r="FF11" s="90">
        <f t="shared" si="2"/>
        <v>61.128999999999998</v>
      </c>
      <c r="FG11" s="90">
        <f t="shared" si="2"/>
        <v>64.129000000000005</v>
      </c>
      <c r="FH11" s="90">
        <f t="shared" si="2"/>
        <v>64.129000000000005</v>
      </c>
      <c r="FI11" s="90">
        <f t="shared" si="2"/>
        <v>64.129000000000005</v>
      </c>
      <c r="FJ11" s="90">
        <f t="shared" si="2"/>
        <v>64.129000000000005</v>
      </c>
      <c r="FK11" s="90">
        <f t="shared" si="2"/>
        <v>67.129000000000005</v>
      </c>
      <c r="FL11" s="90">
        <f t="shared" si="2"/>
        <v>67.129000000000005</v>
      </c>
      <c r="FM11" s="90">
        <f t="shared" si="2"/>
        <v>67.129000000000005</v>
      </c>
      <c r="FN11" s="90">
        <f t="shared" si="2"/>
        <v>67.129000000000005</v>
      </c>
      <c r="FO11" s="90">
        <f t="shared" si="2"/>
        <v>67.129000000000005</v>
      </c>
      <c r="FP11" s="90">
        <f t="shared" si="2"/>
        <v>67.129000000000005</v>
      </c>
      <c r="FQ11" s="90">
        <f t="shared" si="2"/>
        <v>67.129000000000005</v>
      </c>
      <c r="FR11" s="90">
        <f t="shared" si="2"/>
        <v>67.129000000000005</v>
      </c>
      <c r="FS11" s="90">
        <f t="shared" si="2"/>
        <v>67.284000000000006</v>
      </c>
      <c r="FT11" s="90">
        <f t="shared" si="2"/>
        <v>67.284000000000006</v>
      </c>
      <c r="FU11" s="90">
        <f t="shared" si="2"/>
        <v>67.284000000000006</v>
      </c>
      <c r="FV11" s="90">
        <f t="shared" si="2"/>
        <v>67.284000000000006</v>
      </c>
      <c r="FW11" s="90">
        <f t="shared" si="2"/>
        <v>66.483999999999995</v>
      </c>
      <c r="FX11" s="90">
        <f t="shared" si="2"/>
        <v>66.483999999999995</v>
      </c>
      <c r="FY11" s="90">
        <f t="shared" si="2"/>
        <v>66.483999999999995</v>
      </c>
      <c r="FZ11" s="90">
        <f t="shared" si="2"/>
        <v>66.483999999999995</v>
      </c>
      <c r="GA11" s="90">
        <f>SUM(GA12:GA20)</f>
        <v>69.955292600552653</v>
      </c>
      <c r="GB11" s="90">
        <f>SUM(GB12:GB20)</f>
        <v>73.455292600552653</v>
      </c>
      <c r="GC11" s="90">
        <f>SUM(GC12:GC20)</f>
        <v>73.455292600552653</v>
      </c>
      <c r="GD11" s="90">
        <f>SUM(GD12:GD20)</f>
        <v>73.455292600552653</v>
      </c>
      <c r="GE11" s="90">
        <f t="shared" ref="GE11:GF11" si="3">SUM(GE12:GE20)</f>
        <v>77.25529260055265</v>
      </c>
      <c r="GF11" s="90">
        <f t="shared" si="3"/>
        <v>77.25529260055265</v>
      </c>
      <c r="GG11" s="90">
        <f t="shared" ref="GG11" si="4">SUM(GG12:GG20)</f>
        <v>77.25529260055265</v>
      </c>
    </row>
    <row r="12" spans="1:189" ht="14.25" customHeight="1" x14ac:dyDescent="0.25">
      <c r="A12" s="18" t="s">
        <v>26</v>
      </c>
      <c r="B12" s="24" t="s">
        <v>8</v>
      </c>
      <c r="C12" s="32">
        <v>27537</v>
      </c>
      <c r="D12" s="32">
        <v>39629</v>
      </c>
      <c r="E12" s="91">
        <v>0</v>
      </c>
      <c r="F12" s="91">
        <v>0</v>
      </c>
      <c r="G12" s="91">
        <v>0</v>
      </c>
      <c r="H12" s="91">
        <v>0</v>
      </c>
      <c r="I12" s="91">
        <v>0</v>
      </c>
      <c r="J12" s="91">
        <v>2.021505376344086</v>
      </c>
      <c r="K12" s="91">
        <v>4.7</v>
      </c>
      <c r="L12" s="91">
        <v>4.7</v>
      </c>
      <c r="M12" s="91">
        <v>4.7</v>
      </c>
      <c r="N12" s="91">
        <v>4.7</v>
      </c>
      <c r="O12" s="91">
        <v>4.7</v>
      </c>
      <c r="P12" s="91">
        <v>4.7</v>
      </c>
      <c r="Q12" s="91">
        <v>4.7</v>
      </c>
      <c r="R12" s="91">
        <v>4.7</v>
      </c>
      <c r="S12" s="91">
        <v>4.7</v>
      </c>
      <c r="T12" s="91">
        <v>4.7</v>
      </c>
      <c r="U12" s="91">
        <v>4.7</v>
      </c>
      <c r="V12" s="91">
        <v>5.666666666666667</v>
      </c>
      <c r="W12" s="91">
        <v>7.7</v>
      </c>
      <c r="X12" s="91">
        <v>7.7</v>
      </c>
      <c r="Y12" s="91">
        <v>7.7</v>
      </c>
      <c r="Z12" s="91">
        <v>8.4499999999999993</v>
      </c>
      <c r="AA12" s="91">
        <v>8.4499999999999993</v>
      </c>
      <c r="AB12" s="91">
        <v>8.4499999999999993</v>
      </c>
      <c r="AC12" s="91">
        <v>8.4499999999999993</v>
      </c>
      <c r="AD12" s="91">
        <v>6.7</v>
      </c>
      <c r="AE12" s="91">
        <v>6.7</v>
      </c>
      <c r="AF12" s="91">
        <v>6.7</v>
      </c>
      <c r="AG12" s="91">
        <v>6.7</v>
      </c>
      <c r="AH12" s="91">
        <v>6.7</v>
      </c>
      <c r="AI12" s="91">
        <v>6.7</v>
      </c>
      <c r="AJ12" s="91">
        <v>6.7</v>
      </c>
      <c r="AK12" s="91">
        <v>6.7</v>
      </c>
      <c r="AL12" s="91">
        <v>6.7</v>
      </c>
      <c r="AM12" s="91">
        <v>8.6</v>
      </c>
      <c r="AN12" s="91">
        <v>9.8000000000000007</v>
      </c>
      <c r="AO12" s="91">
        <v>9.8000000000000007</v>
      </c>
      <c r="AP12" s="91">
        <v>9.8000000000000007</v>
      </c>
      <c r="AQ12" s="91">
        <v>9.8000000000000007</v>
      </c>
      <c r="AR12" s="91">
        <v>9.8000000000000007</v>
      </c>
      <c r="AS12" s="91">
        <v>9.8000000000000007</v>
      </c>
      <c r="AT12" s="91">
        <v>9.8000000000000007</v>
      </c>
      <c r="AU12" s="91">
        <v>9.8000000000000007</v>
      </c>
      <c r="AV12" s="91">
        <v>9.8000000000000007</v>
      </c>
      <c r="AW12" s="91">
        <v>9.8000000000000007</v>
      </c>
      <c r="AX12" s="91">
        <v>9.8000000000000007</v>
      </c>
      <c r="AY12" s="91">
        <v>9.8000000000000007</v>
      </c>
      <c r="AZ12" s="91">
        <v>9.8000000000000007</v>
      </c>
      <c r="BA12" s="91">
        <v>9.8000000000000007</v>
      </c>
      <c r="BB12" s="91">
        <v>9.8000000000000007</v>
      </c>
      <c r="BC12" s="91">
        <v>9.8000000000000007</v>
      </c>
      <c r="BD12" s="91">
        <v>25.8</v>
      </c>
      <c r="BE12" s="91">
        <v>25.8</v>
      </c>
      <c r="BF12" s="91">
        <v>25.8</v>
      </c>
      <c r="BG12" s="91">
        <v>25.8</v>
      </c>
      <c r="BH12" s="91">
        <v>25.8</v>
      </c>
      <c r="BI12" s="91">
        <v>25.8</v>
      </c>
      <c r="BJ12" s="91">
        <v>25.8</v>
      </c>
      <c r="BK12" s="91">
        <v>25.8</v>
      </c>
      <c r="BL12" s="91">
        <v>25.8</v>
      </c>
      <c r="BM12" s="91">
        <v>25.8</v>
      </c>
      <c r="BN12" s="91">
        <v>25.8</v>
      </c>
      <c r="BO12" s="91">
        <v>21.8</v>
      </c>
      <c r="BP12" s="91">
        <v>21.8</v>
      </c>
      <c r="BQ12" s="91">
        <v>21.8</v>
      </c>
      <c r="BR12" s="91">
        <v>21.8</v>
      </c>
      <c r="BS12" s="91">
        <v>21.8</v>
      </c>
      <c r="BT12" s="91">
        <v>21.8</v>
      </c>
      <c r="BU12" s="91">
        <v>19.8</v>
      </c>
      <c r="BV12" s="91">
        <v>19.8</v>
      </c>
      <c r="BW12" s="91">
        <v>22</v>
      </c>
      <c r="BX12" s="91">
        <v>23.100000000000005</v>
      </c>
      <c r="BY12" s="91">
        <v>23.100000000000005</v>
      </c>
      <c r="BZ12" s="91">
        <v>23.100000000000005</v>
      </c>
      <c r="CA12" s="91">
        <v>20.8</v>
      </c>
      <c r="CB12" s="91">
        <v>20.8</v>
      </c>
      <c r="CC12" s="91">
        <v>20.8</v>
      </c>
      <c r="CD12" s="91">
        <v>20.8</v>
      </c>
      <c r="CE12" s="91">
        <v>20.8</v>
      </c>
      <c r="CF12" s="91">
        <v>20.8</v>
      </c>
      <c r="CG12" s="91">
        <v>20.8</v>
      </c>
      <c r="CH12" s="91">
        <v>20.8</v>
      </c>
      <c r="CI12" s="91">
        <v>20.8</v>
      </c>
      <c r="CJ12" s="91">
        <v>20.8</v>
      </c>
      <c r="CK12" s="91">
        <v>20.8</v>
      </c>
      <c r="CL12" s="91">
        <v>20.8</v>
      </c>
      <c r="CM12" s="91">
        <v>20.8</v>
      </c>
      <c r="CN12" s="91">
        <v>20.8</v>
      </c>
      <c r="CO12" s="91">
        <v>20.8</v>
      </c>
      <c r="CP12" s="91">
        <v>20.8</v>
      </c>
      <c r="CQ12" s="91">
        <v>20.8</v>
      </c>
      <c r="CR12" s="91">
        <v>20.8</v>
      </c>
      <c r="CS12" s="91">
        <v>20.8</v>
      </c>
      <c r="CT12" s="91">
        <v>20.8</v>
      </c>
      <c r="CU12" s="91">
        <v>20.8</v>
      </c>
      <c r="CV12" s="91">
        <v>20.8</v>
      </c>
      <c r="CW12" s="91">
        <v>20.8</v>
      </c>
      <c r="CX12" s="91">
        <v>19.716129032258063</v>
      </c>
      <c r="CY12" s="91">
        <v>18.7</v>
      </c>
      <c r="CZ12" s="91">
        <v>18.7</v>
      </c>
      <c r="DA12" s="91">
        <v>18.7</v>
      </c>
      <c r="DB12" s="91">
        <v>18.7</v>
      </c>
      <c r="DC12" s="91">
        <v>18.7</v>
      </c>
      <c r="DD12" s="91">
        <v>18.7</v>
      </c>
      <c r="DE12" s="91">
        <v>18.7</v>
      </c>
      <c r="DF12" s="91">
        <v>18.7</v>
      </c>
      <c r="DG12" s="91">
        <v>18.774999999999999</v>
      </c>
      <c r="DH12" s="91">
        <v>18.774999999999999</v>
      </c>
      <c r="DI12" s="91">
        <v>18.645967741935483</v>
      </c>
      <c r="DJ12" s="91">
        <v>17.774999999999999</v>
      </c>
      <c r="DK12" s="91">
        <v>18.475000000000001</v>
      </c>
      <c r="DL12" s="91">
        <v>18.475000000000001</v>
      </c>
      <c r="DM12" s="91">
        <v>18.475000000000001</v>
      </c>
      <c r="DN12" s="91">
        <v>18.475000000000001</v>
      </c>
      <c r="DO12" s="91">
        <v>18.475000000000001</v>
      </c>
      <c r="DP12" s="91">
        <v>18.475000000000001</v>
      </c>
      <c r="DQ12" s="91">
        <v>18.475000000000001</v>
      </c>
      <c r="DR12" s="91">
        <v>18.475000000000001</v>
      </c>
      <c r="DS12" s="91">
        <v>18.475000000000001</v>
      </c>
      <c r="DT12" s="91">
        <v>18.475000000000001</v>
      </c>
      <c r="DU12" s="91">
        <v>18.475000000000001</v>
      </c>
      <c r="DV12" s="91">
        <v>18.475000000000001</v>
      </c>
      <c r="DW12" s="91">
        <v>18.475000000000001</v>
      </c>
      <c r="DX12" s="91">
        <v>18.707999999999998</v>
      </c>
      <c r="DY12" s="91">
        <v>18.707999999999998</v>
      </c>
      <c r="DZ12" s="91">
        <v>18.707999999999998</v>
      </c>
      <c r="EA12" s="91">
        <v>18.707999999999998</v>
      </c>
      <c r="EB12" s="91">
        <v>18.707999999999998</v>
      </c>
      <c r="EC12" s="91">
        <v>18.707999999999998</v>
      </c>
      <c r="ED12" s="91">
        <v>18.707999999999998</v>
      </c>
      <c r="EE12" s="91">
        <v>18.707999999999998</v>
      </c>
      <c r="EF12" s="91">
        <v>18.707999999999998</v>
      </c>
      <c r="EG12" s="91">
        <v>18.707999999999998</v>
      </c>
      <c r="EH12" s="91">
        <v>18.707999999999998</v>
      </c>
      <c r="EI12" s="91">
        <v>18.707999999999998</v>
      </c>
      <c r="EJ12" s="91">
        <v>18.707999999999998</v>
      </c>
      <c r="EK12" s="91">
        <v>18.707999999999998</v>
      </c>
      <c r="EL12" s="91">
        <v>18.707999999999998</v>
      </c>
      <c r="EM12" s="91">
        <v>0</v>
      </c>
      <c r="EN12" s="91">
        <v>0</v>
      </c>
      <c r="EO12" s="91">
        <v>0</v>
      </c>
      <c r="EP12" s="91">
        <v>0</v>
      </c>
      <c r="EQ12" s="91">
        <v>0</v>
      </c>
      <c r="ER12" s="91">
        <v>0</v>
      </c>
      <c r="ES12" s="91">
        <v>0</v>
      </c>
      <c r="ET12" s="91">
        <v>0</v>
      </c>
      <c r="EU12" s="91">
        <v>0</v>
      </c>
      <c r="EV12" s="91">
        <v>0</v>
      </c>
      <c r="EW12" s="91">
        <v>0</v>
      </c>
      <c r="EX12" s="91">
        <v>0</v>
      </c>
      <c r="EY12" s="91">
        <v>0</v>
      </c>
      <c r="EZ12" s="91">
        <v>0</v>
      </c>
      <c r="FA12" s="91">
        <v>0</v>
      </c>
      <c r="FB12" s="91">
        <v>0</v>
      </c>
      <c r="FC12" s="91">
        <v>0</v>
      </c>
      <c r="FD12" s="91">
        <v>0</v>
      </c>
      <c r="FE12" s="91">
        <v>0</v>
      </c>
      <c r="FF12" s="91">
        <v>0</v>
      </c>
      <c r="FG12" s="91">
        <v>0</v>
      </c>
      <c r="FH12" s="91">
        <v>0</v>
      </c>
      <c r="FI12" s="91">
        <v>0</v>
      </c>
      <c r="FJ12" s="91">
        <v>0</v>
      </c>
      <c r="FK12" s="91">
        <v>0</v>
      </c>
      <c r="FL12" s="91">
        <v>0</v>
      </c>
      <c r="FM12" s="91">
        <v>0</v>
      </c>
      <c r="FN12" s="91">
        <v>0</v>
      </c>
      <c r="FO12" s="91">
        <v>0</v>
      </c>
      <c r="FP12" s="91">
        <v>0</v>
      </c>
      <c r="FQ12" s="91">
        <v>0</v>
      </c>
      <c r="FR12" s="91">
        <v>0</v>
      </c>
      <c r="FS12" s="91">
        <v>0</v>
      </c>
      <c r="FT12" s="91">
        <v>0</v>
      </c>
      <c r="FU12" s="91">
        <v>0</v>
      </c>
      <c r="FV12" s="91">
        <v>0</v>
      </c>
      <c r="FW12" s="91">
        <v>0</v>
      </c>
      <c r="FX12" s="91">
        <v>0</v>
      </c>
      <c r="FY12" s="91">
        <v>0</v>
      </c>
      <c r="FZ12" s="91">
        <v>0</v>
      </c>
      <c r="GA12" s="91">
        <v>0</v>
      </c>
      <c r="GB12" s="91">
        <v>0</v>
      </c>
      <c r="GC12" s="91">
        <v>0</v>
      </c>
      <c r="GD12" s="91">
        <v>0</v>
      </c>
      <c r="GE12" s="91">
        <v>0</v>
      </c>
      <c r="GF12" s="91">
        <v>0</v>
      </c>
      <c r="GG12" s="91">
        <v>0</v>
      </c>
    </row>
    <row r="13" spans="1:189" ht="14.25" customHeight="1" x14ac:dyDescent="0.25">
      <c r="A13" s="18" t="s">
        <v>27</v>
      </c>
      <c r="B13" s="24" t="s">
        <v>8</v>
      </c>
      <c r="C13" s="32">
        <v>30317</v>
      </c>
      <c r="D13" s="32">
        <v>31413</v>
      </c>
      <c r="E13" s="91">
        <v>0</v>
      </c>
      <c r="F13" s="91">
        <v>0</v>
      </c>
      <c r="G13" s="91">
        <v>0</v>
      </c>
      <c r="H13" s="91">
        <v>0</v>
      </c>
      <c r="I13" s="91">
        <v>0</v>
      </c>
      <c r="J13" s="91">
        <v>0</v>
      </c>
      <c r="K13" s="91">
        <v>0</v>
      </c>
      <c r="L13" s="91">
        <v>0</v>
      </c>
      <c r="M13" s="91">
        <v>0</v>
      </c>
      <c r="N13" s="91">
        <v>0</v>
      </c>
      <c r="O13" s="91">
        <v>0</v>
      </c>
      <c r="P13" s="91">
        <v>0</v>
      </c>
      <c r="Q13" s="91">
        <v>0</v>
      </c>
      <c r="R13" s="91">
        <v>0</v>
      </c>
      <c r="S13" s="91">
        <v>0</v>
      </c>
      <c r="T13" s="91">
        <v>0</v>
      </c>
      <c r="U13" s="91">
        <v>0</v>
      </c>
      <c r="V13" s="91">
        <v>0</v>
      </c>
      <c r="W13" s="91">
        <v>0</v>
      </c>
      <c r="X13" s="91">
        <v>0</v>
      </c>
      <c r="Y13" s="91">
        <v>0</v>
      </c>
      <c r="Z13" s="91">
        <v>0</v>
      </c>
      <c r="AA13" s="91">
        <v>0</v>
      </c>
      <c r="AB13" s="91">
        <v>0</v>
      </c>
      <c r="AC13" s="91">
        <v>0</v>
      </c>
      <c r="AD13" s="91">
        <v>0</v>
      </c>
      <c r="AE13" s="91">
        <v>0</v>
      </c>
      <c r="AF13" s="91">
        <v>0</v>
      </c>
      <c r="AG13" s="91">
        <v>0</v>
      </c>
      <c r="AH13" s="91">
        <v>0</v>
      </c>
      <c r="AI13" s="91">
        <v>0</v>
      </c>
      <c r="AJ13" s="91">
        <v>0</v>
      </c>
      <c r="AK13" s="91">
        <v>0</v>
      </c>
      <c r="AL13" s="91">
        <v>0</v>
      </c>
      <c r="AM13" s="91">
        <v>0</v>
      </c>
      <c r="AN13" s="91">
        <v>0</v>
      </c>
      <c r="AO13" s="91">
        <v>2.4300000000000002</v>
      </c>
      <c r="AP13" s="91">
        <v>2.4300000000000002</v>
      </c>
      <c r="AQ13" s="91">
        <v>2.4300000000000002</v>
      </c>
      <c r="AR13" s="91">
        <v>2.4300000000000002</v>
      </c>
      <c r="AS13" s="91">
        <v>6.7399999999999993</v>
      </c>
      <c r="AT13" s="91">
        <v>6.7399999999999993</v>
      </c>
      <c r="AU13" s="91">
        <v>6.7399999999999993</v>
      </c>
      <c r="AV13" s="91">
        <v>6.7399999999999993</v>
      </c>
      <c r="AW13" s="91">
        <v>12.800000000000002</v>
      </c>
      <c r="AX13" s="91">
        <v>12.800000000000002</v>
      </c>
      <c r="AY13" s="91">
        <v>12.800000000000002</v>
      </c>
      <c r="AZ13" s="91">
        <v>12.800000000000002</v>
      </c>
      <c r="BA13" s="91">
        <v>10</v>
      </c>
      <c r="BB13" s="91">
        <v>16</v>
      </c>
      <c r="BC13" s="91">
        <v>16</v>
      </c>
      <c r="BD13" s="91">
        <v>0</v>
      </c>
      <c r="BE13" s="91">
        <v>0</v>
      </c>
      <c r="BF13" s="91">
        <v>0</v>
      </c>
      <c r="BG13" s="91">
        <v>0</v>
      </c>
      <c r="BH13" s="91">
        <v>0</v>
      </c>
      <c r="BI13" s="91">
        <v>0</v>
      </c>
      <c r="BJ13" s="91">
        <v>0</v>
      </c>
      <c r="BK13" s="91">
        <v>0</v>
      </c>
      <c r="BL13" s="91">
        <v>0</v>
      </c>
      <c r="BM13" s="91">
        <v>0</v>
      </c>
      <c r="BN13" s="91">
        <v>0</v>
      </c>
      <c r="BO13" s="91">
        <v>0</v>
      </c>
      <c r="BP13" s="91">
        <v>0</v>
      </c>
      <c r="BQ13" s="91">
        <v>0</v>
      </c>
      <c r="BR13" s="91">
        <v>0</v>
      </c>
      <c r="BS13" s="91">
        <v>0</v>
      </c>
      <c r="BT13" s="91">
        <v>0</v>
      </c>
      <c r="BU13" s="91">
        <v>0</v>
      </c>
      <c r="BV13" s="91">
        <v>0</v>
      </c>
      <c r="BW13" s="91">
        <v>0</v>
      </c>
      <c r="BX13" s="91">
        <v>0</v>
      </c>
      <c r="BY13" s="91">
        <v>0</v>
      </c>
      <c r="BZ13" s="91">
        <v>0</v>
      </c>
      <c r="CA13" s="91">
        <v>0</v>
      </c>
      <c r="CB13" s="91">
        <v>0</v>
      </c>
      <c r="CC13" s="91">
        <v>0</v>
      </c>
      <c r="CD13" s="91">
        <v>0</v>
      </c>
      <c r="CE13" s="91">
        <v>0</v>
      </c>
      <c r="CF13" s="91">
        <v>0</v>
      </c>
      <c r="CG13" s="91">
        <v>0</v>
      </c>
      <c r="CH13" s="91">
        <v>0</v>
      </c>
      <c r="CI13" s="91">
        <v>0</v>
      </c>
      <c r="CJ13" s="91">
        <v>0</v>
      </c>
      <c r="CK13" s="91">
        <v>0</v>
      </c>
      <c r="CL13" s="91">
        <v>0</v>
      </c>
      <c r="CM13" s="91">
        <v>0</v>
      </c>
      <c r="CN13" s="91">
        <v>0</v>
      </c>
      <c r="CO13" s="91">
        <v>0</v>
      </c>
      <c r="CP13" s="91">
        <v>0</v>
      </c>
      <c r="CQ13" s="91">
        <v>0</v>
      </c>
      <c r="CR13" s="91">
        <v>0</v>
      </c>
      <c r="CS13" s="91">
        <v>0</v>
      </c>
      <c r="CT13" s="91">
        <v>0</v>
      </c>
      <c r="CU13" s="91">
        <v>0</v>
      </c>
      <c r="CV13" s="91">
        <v>0</v>
      </c>
      <c r="CW13" s="91">
        <v>0</v>
      </c>
      <c r="CX13" s="91">
        <v>0</v>
      </c>
      <c r="CY13" s="91">
        <v>0</v>
      </c>
      <c r="CZ13" s="91">
        <v>0</v>
      </c>
      <c r="DA13" s="91">
        <v>0</v>
      </c>
      <c r="DB13" s="91">
        <v>0</v>
      </c>
      <c r="DC13" s="91">
        <v>0</v>
      </c>
      <c r="DD13" s="91">
        <v>0</v>
      </c>
      <c r="DE13" s="91">
        <v>0</v>
      </c>
      <c r="DF13" s="91">
        <v>0</v>
      </c>
      <c r="DG13" s="91">
        <v>0</v>
      </c>
      <c r="DH13" s="91">
        <v>0</v>
      </c>
      <c r="DI13" s="91">
        <v>0</v>
      </c>
      <c r="DJ13" s="91">
        <v>0</v>
      </c>
      <c r="DK13" s="91">
        <v>0</v>
      </c>
      <c r="DL13" s="91">
        <v>0</v>
      </c>
      <c r="DM13" s="91">
        <v>0</v>
      </c>
      <c r="DN13" s="91">
        <v>0</v>
      </c>
      <c r="DO13" s="91">
        <v>0</v>
      </c>
      <c r="DP13" s="91">
        <v>0</v>
      </c>
      <c r="DQ13" s="91">
        <v>0</v>
      </c>
      <c r="DR13" s="91">
        <v>0</v>
      </c>
      <c r="DS13" s="91">
        <v>0</v>
      </c>
      <c r="DT13" s="91">
        <v>0</v>
      </c>
      <c r="DU13" s="91">
        <v>0</v>
      </c>
      <c r="DV13" s="91">
        <v>0</v>
      </c>
      <c r="DW13" s="91">
        <v>0</v>
      </c>
      <c r="DX13" s="91">
        <v>0</v>
      </c>
      <c r="DY13" s="91">
        <v>0</v>
      </c>
      <c r="DZ13" s="91">
        <v>0</v>
      </c>
      <c r="EA13" s="91">
        <v>0</v>
      </c>
      <c r="EB13" s="91">
        <v>0</v>
      </c>
      <c r="EC13" s="91">
        <v>0</v>
      </c>
      <c r="ED13" s="91">
        <v>0</v>
      </c>
      <c r="EE13" s="91">
        <v>0</v>
      </c>
      <c r="EF13" s="91">
        <v>0</v>
      </c>
      <c r="EG13" s="91">
        <v>0</v>
      </c>
      <c r="EH13" s="91">
        <v>0</v>
      </c>
      <c r="EI13" s="91">
        <v>0</v>
      </c>
      <c r="EJ13" s="91">
        <v>0</v>
      </c>
      <c r="EK13" s="91">
        <v>0</v>
      </c>
      <c r="EL13" s="91">
        <v>0</v>
      </c>
      <c r="EM13" s="91">
        <v>0</v>
      </c>
      <c r="EN13" s="91">
        <v>0</v>
      </c>
      <c r="EO13" s="91">
        <v>0</v>
      </c>
      <c r="EP13" s="91">
        <v>0</v>
      </c>
      <c r="EQ13" s="91">
        <v>0</v>
      </c>
      <c r="ER13" s="91">
        <v>0</v>
      </c>
      <c r="ES13" s="91">
        <v>0</v>
      </c>
      <c r="ET13" s="91">
        <v>0</v>
      </c>
      <c r="EU13" s="91">
        <v>0</v>
      </c>
      <c r="EV13" s="91">
        <v>0</v>
      </c>
      <c r="EW13" s="91">
        <v>0</v>
      </c>
      <c r="EX13" s="91">
        <v>0</v>
      </c>
      <c r="EY13" s="91">
        <v>0</v>
      </c>
      <c r="EZ13" s="91">
        <v>0</v>
      </c>
      <c r="FA13" s="91">
        <v>0</v>
      </c>
      <c r="FB13" s="91">
        <v>0</v>
      </c>
      <c r="FC13" s="91">
        <v>0</v>
      </c>
      <c r="FD13" s="91">
        <v>0</v>
      </c>
      <c r="FE13" s="91">
        <v>0</v>
      </c>
      <c r="FF13" s="91">
        <v>0</v>
      </c>
      <c r="FG13" s="91">
        <v>0</v>
      </c>
      <c r="FH13" s="91">
        <v>0</v>
      </c>
      <c r="FI13" s="91">
        <v>0</v>
      </c>
      <c r="FJ13" s="91">
        <v>0</v>
      </c>
      <c r="FK13" s="91">
        <v>0</v>
      </c>
      <c r="FL13" s="91">
        <v>0</v>
      </c>
      <c r="FM13" s="91">
        <v>0</v>
      </c>
      <c r="FN13" s="91">
        <v>0</v>
      </c>
      <c r="FO13" s="91">
        <v>0</v>
      </c>
      <c r="FP13" s="91">
        <v>0</v>
      </c>
      <c r="FQ13" s="91">
        <v>0</v>
      </c>
      <c r="FR13" s="91">
        <v>0</v>
      </c>
      <c r="FS13" s="91">
        <v>0</v>
      </c>
      <c r="FT13" s="91">
        <v>0</v>
      </c>
      <c r="FU13" s="91">
        <v>0</v>
      </c>
      <c r="FV13" s="91">
        <v>0</v>
      </c>
      <c r="FW13" s="91">
        <v>0</v>
      </c>
      <c r="FX13" s="91">
        <v>0</v>
      </c>
      <c r="FY13" s="91">
        <v>0</v>
      </c>
      <c r="FZ13" s="91">
        <v>0</v>
      </c>
      <c r="GA13" s="91">
        <v>0</v>
      </c>
      <c r="GB13" s="91">
        <v>0</v>
      </c>
      <c r="GC13" s="91">
        <v>0</v>
      </c>
      <c r="GD13" s="91">
        <v>0</v>
      </c>
      <c r="GE13" s="91">
        <v>0</v>
      </c>
      <c r="GF13" s="91">
        <v>0</v>
      </c>
      <c r="GG13" s="91">
        <v>0</v>
      </c>
    </row>
    <row r="14" spans="1:189" ht="14.25" customHeight="1" x14ac:dyDescent="0.25">
      <c r="A14" s="18" t="s">
        <v>28</v>
      </c>
      <c r="B14" s="24" t="s">
        <v>8</v>
      </c>
      <c r="C14" s="32">
        <v>25569</v>
      </c>
      <c r="D14" s="32"/>
      <c r="E14" s="91">
        <v>4</v>
      </c>
      <c r="F14" s="91">
        <v>4</v>
      </c>
      <c r="G14" s="91">
        <v>4</v>
      </c>
      <c r="H14" s="91">
        <v>4</v>
      </c>
      <c r="I14" s="91">
        <v>4</v>
      </c>
      <c r="J14" s="91">
        <v>4</v>
      </c>
      <c r="K14" s="91">
        <v>4</v>
      </c>
      <c r="L14" s="91">
        <v>4</v>
      </c>
      <c r="M14" s="91">
        <v>4</v>
      </c>
      <c r="N14" s="91">
        <v>4</v>
      </c>
      <c r="O14" s="91">
        <v>4</v>
      </c>
      <c r="P14" s="91">
        <v>4</v>
      </c>
      <c r="Q14" s="91">
        <v>4</v>
      </c>
      <c r="R14" s="91">
        <v>5</v>
      </c>
      <c r="S14" s="91">
        <v>5</v>
      </c>
      <c r="T14" s="91">
        <v>5</v>
      </c>
      <c r="U14" s="91">
        <v>5</v>
      </c>
      <c r="V14" s="91">
        <v>5</v>
      </c>
      <c r="W14" s="91">
        <v>5</v>
      </c>
      <c r="X14" s="91">
        <v>5</v>
      </c>
      <c r="Y14" s="91">
        <v>5</v>
      </c>
      <c r="Z14" s="91">
        <v>4.25</v>
      </c>
      <c r="AA14" s="91">
        <v>4.25</v>
      </c>
      <c r="AB14" s="91">
        <v>4.25</v>
      </c>
      <c r="AC14" s="91">
        <v>4.25</v>
      </c>
      <c r="AD14" s="91">
        <v>6</v>
      </c>
      <c r="AE14" s="91">
        <v>6</v>
      </c>
      <c r="AF14" s="91">
        <v>6</v>
      </c>
      <c r="AG14" s="91">
        <v>6</v>
      </c>
      <c r="AH14" s="91">
        <v>6</v>
      </c>
      <c r="AI14" s="91">
        <v>6</v>
      </c>
      <c r="AJ14" s="91">
        <v>6</v>
      </c>
      <c r="AK14" s="91">
        <v>6</v>
      </c>
      <c r="AL14" s="91">
        <v>6</v>
      </c>
      <c r="AM14" s="91">
        <v>6</v>
      </c>
      <c r="AN14" s="91">
        <v>6.4000000000000012</v>
      </c>
      <c r="AO14" s="91">
        <v>6.4000000000000012</v>
      </c>
      <c r="AP14" s="91">
        <v>6.4000000000000012</v>
      </c>
      <c r="AQ14" s="91">
        <v>6.4000000000000012</v>
      </c>
      <c r="AR14" s="91">
        <v>6.4000000000000012</v>
      </c>
      <c r="AS14" s="91">
        <v>6.4000000000000012</v>
      </c>
      <c r="AT14" s="91">
        <v>6.4000000000000012</v>
      </c>
      <c r="AU14" s="91">
        <v>6.4000000000000012</v>
      </c>
      <c r="AV14" s="91">
        <v>7.8444444444444441</v>
      </c>
      <c r="AW14" s="91">
        <v>8.9</v>
      </c>
      <c r="AX14" s="91">
        <v>8.9</v>
      </c>
      <c r="AY14" s="91">
        <v>8.9</v>
      </c>
      <c r="AZ14" s="91">
        <v>8.9</v>
      </c>
      <c r="BA14" s="91">
        <v>8.9</v>
      </c>
      <c r="BB14" s="91">
        <v>8.9</v>
      </c>
      <c r="BC14" s="91">
        <v>8.9</v>
      </c>
      <c r="BD14" s="91">
        <v>8.9</v>
      </c>
      <c r="BE14" s="91">
        <v>8.9</v>
      </c>
      <c r="BF14" s="91">
        <v>9.9</v>
      </c>
      <c r="BG14" s="91">
        <v>9.9</v>
      </c>
      <c r="BH14" s="91">
        <v>9.9</v>
      </c>
      <c r="BI14" s="91">
        <v>9.9</v>
      </c>
      <c r="BJ14" s="91">
        <v>10.9</v>
      </c>
      <c r="BK14" s="91">
        <v>10.9</v>
      </c>
      <c r="BL14" s="91">
        <v>10.9</v>
      </c>
      <c r="BM14" s="91">
        <v>10.9</v>
      </c>
      <c r="BN14" s="91">
        <v>10.9</v>
      </c>
      <c r="BO14" s="91">
        <v>10.9</v>
      </c>
      <c r="BP14" s="91">
        <v>10.9</v>
      </c>
      <c r="BQ14" s="91">
        <v>10.9</v>
      </c>
      <c r="BR14" s="91">
        <v>10.9</v>
      </c>
      <c r="BS14" s="91">
        <v>10.9</v>
      </c>
      <c r="BT14" s="91">
        <v>10.9</v>
      </c>
      <c r="BU14" s="91">
        <v>10.9</v>
      </c>
      <c r="BV14" s="91">
        <v>10.9</v>
      </c>
      <c r="BW14" s="91">
        <v>8.3666666666666671</v>
      </c>
      <c r="BX14" s="91">
        <v>7.0999999999999988</v>
      </c>
      <c r="BY14" s="91">
        <v>7.0999999999999988</v>
      </c>
      <c r="BZ14" s="91">
        <v>7.0999999999999988</v>
      </c>
      <c r="CA14" s="91">
        <v>7.0999999999999988</v>
      </c>
      <c r="CB14" s="91">
        <v>7.0999999999999988</v>
      </c>
      <c r="CC14" s="91">
        <v>7.0999999999999988</v>
      </c>
      <c r="CD14" s="91">
        <v>7.0999999999999988</v>
      </c>
      <c r="CE14" s="91">
        <v>9.4</v>
      </c>
      <c r="CF14" s="91">
        <v>9.4</v>
      </c>
      <c r="CG14" s="91">
        <v>9.4</v>
      </c>
      <c r="CH14" s="91">
        <v>9.4</v>
      </c>
      <c r="CI14" s="91">
        <v>9.4</v>
      </c>
      <c r="CJ14" s="91">
        <v>9.4</v>
      </c>
      <c r="CK14" s="91">
        <v>9.4</v>
      </c>
      <c r="CL14" s="91">
        <v>9.4</v>
      </c>
      <c r="CM14" s="91">
        <v>9.4</v>
      </c>
      <c r="CN14" s="91">
        <v>9.4</v>
      </c>
      <c r="CO14" s="91">
        <v>9.4</v>
      </c>
      <c r="CP14" s="91">
        <v>9.4</v>
      </c>
      <c r="CQ14" s="91">
        <v>9.4</v>
      </c>
      <c r="CR14" s="91">
        <v>9.4</v>
      </c>
      <c r="CS14" s="91">
        <v>9.4</v>
      </c>
      <c r="CT14" s="91">
        <v>9.4</v>
      </c>
      <c r="CU14" s="91">
        <v>9.4</v>
      </c>
      <c r="CV14" s="91">
        <v>9.4</v>
      </c>
      <c r="CW14" s="91">
        <v>9.4</v>
      </c>
      <c r="CX14" s="91">
        <v>11.567741935483872</v>
      </c>
      <c r="CY14" s="91">
        <v>13.6</v>
      </c>
      <c r="CZ14" s="91">
        <v>13.6</v>
      </c>
      <c r="DA14" s="91">
        <v>13.6</v>
      </c>
      <c r="DB14" s="91">
        <v>13.6</v>
      </c>
      <c r="DC14" s="91">
        <v>13.6</v>
      </c>
      <c r="DD14" s="91">
        <v>13.6</v>
      </c>
      <c r="DE14" s="91">
        <v>13.6</v>
      </c>
      <c r="DF14" s="91">
        <v>13.6</v>
      </c>
      <c r="DG14" s="91">
        <v>13.525</v>
      </c>
      <c r="DH14" s="91">
        <v>13.525</v>
      </c>
      <c r="DI14" s="91">
        <v>13.525</v>
      </c>
      <c r="DJ14" s="91">
        <v>13.525</v>
      </c>
      <c r="DK14" s="91">
        <v>13.525</v>
      </c>
      <c r="DL14" s="91">
        <v>13.525</v>
      </c>
      <c r="DM14" s="91">
        <v>14.925000000000002</v>
      </c>
      <c r="DN14" s="91">
        <v>17.725000000000001</v>
      </c>
      <c r="DO14" s="91">
        <v>17.725000000000001</v>
      </c>
      <c r="DP14" s="91">
        <v>17.725000000000001</v>
      </c>
      <c r="DQ14" s="91">
        <v>17.725000000000001</v>
      </c>
      <c r="DR14" s="91">
        <v>17.725000000000001</v>
      </c>
      <c r="DS14" s="91">
        <v>17.725000000000001</v>
      </c>
      <c r="DT14" s="91">
        <v>17.725000000000001</v>
      </c>
      <c r="DU14" s="91">
        <v>17.725000000000001</v>
      </c>
      <c r="DV14" s="91">
        <v>17.725000000000001</v>
      </c>
      <c r="DW14" s="91">
        <v>17.725000000000001</v>
      </c>
      <c r="DX14" s="91">
        <v>17.492000000000001</v>
      </c>
      <c r="DY14" s="91">
        <v>17.492000000000001</v>
      </c>
      <c r="DZ14" s="91">
        <v>22.492000000000001</v>
      </c>
      <c r="EA14" s="91">
        <v>22.492000000000001</v>
      </c>
      <c r="EB14" s="91">
        <v>22.492000000000001</v>
      </c>
      <c r="EC14" s="91">
        <v>22.492000000000001</v>
      </c>
      <c r="ED14" s="91">
        <v>23.2</v>
      </c>
      <c r="EE14" s="91">
        <v>23.2</v>
      </c>
      <c r="EF14" s="91">
        <v>23.2</v>
      </c>
      <c r="EG14" s="91">
        <v>23.2</v>
      </c>
      <c r="EH14" s="91">
        <v>23.815999999999999</v>
      </c>
      <c r="EI14" s="91">
        <v>23.815999999999999</v>
      </c>
      <c r="EJ14" s="91">
        <v>23.815999999999999</v>
      </c>
      <c r="EK14" s="91">
        <v>23.815999999999999</v>
      </c>
      <c r="EL14" s="91">
        <v>23.815999999999999</v>
      </c>
      <c r="EM14" s="91">
        <v>42.524000000000001</v>
      </c>
      <c r="EN14" s="91">
        <v>42.524000000000001</v>
      </c>
      <c r="EO14" s="91">
        <v>42.524000000000001</v>
      </c>
      <c r="EP14" s="91">
        <v>42.524000000000001</v>
      </c>
      <c r="EQ14" s="91">
        <v>42.524000000000001</v>
      </c>
      <c r="ER14" s="91">
        <v>45.524000000000001</v>
      </c>
      <c r="ES14" s="91">
        <v>45.524000000000001</v>
      </c>
      <c r="ET14" s="91">
        <v>45.524000000000001</v>
      </c>
      <c r="EU14" s="91">
        <v>45.524000000000001</v>
      </c>
      <c r="EV14" s="91">
        <v>48.524000000000001</v>
      </c>
      <c r="EW14" s="91">
        <v>48.524000000000001</v>
      </c>
      <c r="EX14" s="91">
        <v>48.524000000000001</v>
      </c>
      <c r="EY14" s="91">
        <v>48.524000000000001</v>
      </c>
      <c r="EZ14" s="91">
        <v>48.524000000000001</v>
      </c>
      <c r="FA14" s="91">
        <v>48.524000000000001</v>
      </c>
      <c r="FB14" s="91">
        <v>48.524000000000001</v>
      </c>
      <c r="FC14" s="91">
        <v>49.857333333333337</v>
      </c>
      <c r="FD14" s="91">
        <v>50.524000000000001</v>
      </c>
      <c r="FE14" s="91">
        <v>50.524000000000001</v>
      </c>
      <c r="FF14" s="91">
        <v>50.524000000000001</v>
      </c>
      <c r="FG14" s="91">
        <v>53.524000000000001</v>
      </c>
      <c r="FH14" s="91">
        <v>53.524000000000001</v>
      </c>
      <c r="FI14" s="91">
        <v>53.524000000000001</v>
      </c>
      <c r="FJ14" s="91">
        <v>53.524000000000001</v>
      </c>
      <c r="FK14" s="91">
        <v>56.524000000000001</v>
      </c>
      <c r="FL14" s="91">
        <v>56.524000000000001</v>
      </c>
      <c r="FM14" s="91">
        <v>56.524000000000001</v>
      </c>
      <c r="FN14" s="91">
        <v>56.524000000000001</v>
      </c>
      <c r="FO14" s="91">
        <v>59.524000000000001</v>
      </c>
      <c r="FP14" s="91">
        <v>59.524000000000001</v>
      </c>
      <c r="FQ14" s="91">
        <v>59.524000000000001</v>
      </c>
      <c r="FR14" s="91">
        <v>59.524000000000001</v>
      </c>
      <c r="FS14" s="91">
        <v>59.524000000000001</v>
      </c>
      <c r="FT14" s="91">
        <v>59.524000000000001</v>
      </c>
      <c r="FU14" s="91">
        <v>59.524000000000001</v>
      </c>
      <c r="FV14" s="91">
        <v>59.524000000000001</v>
      </c>
      <c r="FW14" s="91">
        <v>59.524000000000001</v>
      </c>
      <c r="FX14" s="91">
        <v>59.524000000000001</v>
      </c>
      <c r="FY14" s="91">
        <v>59.524000000000001</v>
      </c>
      <c r="FZ14" s="91">
        <v>59.524000000000001</v>
      </c>
      <c r="GA14" s="91">
        <v>59.524000000000001</v>
      </c>
      <c r="GB14" s="91">
        <v>63.024000000000001</v>
      </c>
      <c r="GC14" s="91">
        <v>63.024000000000001</v>
      </c>
      <c r="GD14" s="91">
        <v>63.024000000000001</v>
      </c>
      <c r="GE14" s="91">
        <v>66.524000000000001</v>
      </c>
      <c r="GF14" s="91">
        <v>66.524000000000001</v>
      </c>
      <c r="GG14" s="91">
        <v>66.524000000000001</v>
      </c>
    </row>
    <row r="15" spans="1:189" ht="14.25" customHeight="1" x14ac:dyDescent="0.25">
      <c r="A15" s="18" t="s">
        <v>31</v>
      </c>
      <c r="B15" s="24" t="s">
        <v>8</v>
      </c>
      <c r="C15" s="32">
        <v>32356</v>
      </c>
      <c r="D15" s="32"/>
      <c r="E15" s="36">
        <v>0</v>
      </c>
      <c r="F15" s="36">
        <v>0</v>
      </c>
      <c r="G15" s="36">
        <v>0</v>
      </c>
      <c r="H15" s="36">
        <v>0</v>
      </c>
      <c r="I15" s="36">
        <v>0</v>
      </c>
      <c r="J15" s="36">
        <v>0</v>
      </c>
      <c r="K15" s="36">
        <v>0</v>
      </c>
      <c r="L15" s="36">
        <v>0</v>
      </c>
      <c r="M15" s="36">
        <v>0</v>
      </c>
      <c r="N15" s="36">
        <v>0</v>
      </c>
      <c r="O15" s="36">
        <v>0</v>
      </c>
      <c r="P15" s="36">
        <v>0</v>
      </c>
      <c r="Q15" s="36">
        <v>0</v>
      </c>
      <c r="R15" s="36">
        <v>0</v>
      </c>
      <c r="S15" s="36">
        <v>0</v>
      </c>
      <c r="T15" s="36">
        <v>0</v>
      </c>
      <c r="U15" s="36">
        <v>0</v>
      </c>
      <c r="V15" s="36">
        <v>0</v>
      </c>
      <c r="W15" s="36">
        <v>0</v>
      </c>
      <c r="X15" s="36">
        <v>0</v>
      </c>
      <c r="Y15" s="36">
        <v>0</v>
      </c>
      <c r="Z15" s="36">
        <v>0</v>
      </c>
      <c r="AA15" s="36">
        <v>0</v>
      </c>
      <c r="AB15" s="36">
        <v>0</v>
      </c>
      <c r="AC15" s="36">
        <v>0</v>
      </c>
      <c r="AD15" s="36">
        <v>0</v>
      </c>
      <c r="AE15" s="36">
        <v>0</v>
      </c>
      <c r="AF15" s="36">
        <v>0</v>
      </c>
      <c r="AG15" s="36">
        <v>0</v>
      </c>
      <c r="AH15" s="36">
        <v>0</v>
      </c>
      <c r="AI15" s="36">
        <v>0</v>
      </c>
      <c r="AJ15" s="36">
        <v>0</v>
      </c>
      <c r="AK15" s="36">
        <v>0</v>
      </c>
      <c r="AL15" s="36">
        <v>0</v>
      </c>
      <c r="AM15" s="36">
        <v>0</v>
      </c>
      <c r="AN15" s="36">
        <v>0</v>
      </c>
      <c r="AO15" s="36">
        <v>0</v>
      </c>
      <c r="AP15" s="36">
        <v>0</v>
      </c>
      <c r="AQ15" s="36">
        <v>0</v>
      </c>
      <c r="AR15" s="36">
        <v>0</v>
      </c>
      <c r="AS15" s="36">
        <v>0</v>
      </c>
      <c r="AT15" s="36">
        <v>0</v>
      </c>
      <c r="AU15" s="36">
        <v>0</v>
      </c>
      <c r="AV15" s="36">
        <v>0</v>
      </c>
      <c r="AW15" s="36">
        <v>0</v>
      </c>
      <c r="AX15" s="36">
        <v>0</v>
      </c>
      <c r="AY15" s="36">
        <v>0</v>
      </c>
      <c r="AZ15" s="36">
        <v>0</v>
      </c>
      <c r="BA15" s="36">
        <v>0</v>
      </c>
      <c r="BB15" s="36">
        <v>0</v>
      </c>
      <c r="BC15" s="36">
        <v>0</v>
      </c>
      <c r="BD15" s="36">
        <v>0</v>
      </c>
      <c r="BE15" s="36">
        <v>0</v>
      </c>
      <c r="BF15" s="36">
        <v>0</v>
      </c>
      <c r="BG15" s="36">
        <v>0</v>
      </c>
      <c r="BH15" s="36">
        <v>0</v>
      </c>
      <c r="BI15" s="36">
        <v>0</v>
      </c>
      <c r="BJ15" s="36">
        <v>0</v>
      </c>
      <c r="BK15" s="36">
        <v>0.03</v>
      </c>
      <c r="BL15" s="36">
        <v>0.03</v>
      </c>
      <c r="BM15" s="36">
        <v>2.5000000000000005E-2</v>
      </c>
      <c r="BN15" s="36">
        <v>2.5000000000000005E-2</v>
      </c>
      <c r="BO15" s="36">
        <v>2.5000000000000005E-2</v>
      </c>
      <c r="BP15" s="36">
        <v>2.5000000000000005E-2</v>
      </c>
      <c r="BQ15" s="36">
        <v>2.5000000000000005E-2</v>
      </c>
      <c r="BR15" s="36">
        <v>2.5000000000000005E-2</v>
      </c>
      <c r="BS15" s="36">
        <v>2.5000000000000005E-2</v>
      </c>
      <c r="BT15" s="36">
        <v>2.5000000000000005E-2</v>
      </c>
      <c r="BU15" s="36">
        <v>2.5000000000000005E-2</v>
      </c>
      <c r="BV15" s="36">
        <v>2.5000000000000005E-2</v>
      </c>
      <c r="BW15" s="36">
        <v>2.5000000000000005E-2</v>
      </c>
      <c r="BX15" s="36">
        <v>2.5000000000000005E-2</v>
      </c>
      <c r="BY15" s="36">
        <v>2.5000000000000005E-2</v>
      </c>
      <c r="BZ15" s="36">
        <v>2.5000000000000005E-2</v>
      </c>
      <c r="CA15" s="36">
        <v>2.5000000000000005E-2</v>
      </c>
      <c r="CB15" s="36">
        <v>2.5000000000000005E-2</v>
      </c>
      <c r="CC15" s="36">
        <v>2.5000000000000005E-2</v>
      </c>
      <c r="CD15" s="36">
        <v>2.5000000000000005E-2</v>
      </c>
      <c r="CE15" s="36">
        <v>2.5000000000000005E-2</v>
      </c>
      <c r="CF15" s="36">
        <v>2.5000000000000005E-2</v>
      </c>
      <c r="CG15" s="36">
        <v>2.5000000000000005E-2</v>
      </c>
      <c r="CH15" s="36">
        <v>2.5000000000000005E-2</v>
      </c>
      <c r="CI15" s="36">
        <v>2.5000000000000005E-2</v>
      </c>
      <c r="CJ15" s="36">
        <v>2.5000000000000005E-2</v>
      </c>
      <c r="CK15" s="36">
        <v>2.5000000000000005E-2</v>
      </c>
      <c r="CL15" s="36">
        <v>2.5000000000000005E-2</v>
      </c>
      <c r="CM15" s="36">
        <v>2.5000000000000005E-2</v>
      </c>
      <c r="CN15" s="36">
        <v>2.5000000000000005E-2</v>
      </c>
      <c r="CO15" s="36">
        <v>2.5000000000000005E-2</v>
      </c>
      <c r="CP15" s="36">
        <v>2.5000000000000005E-2</v>
      </c>
      <c r="CQ15" s="36">
        <v>2.5000000000000005E-2</v>
      </c>
      <c r="CR15" s="36">
        <v>2.5000000000000005E-2</v>
      </c>
      <c r="CS15" s="36">
        <v>2.5000000000000005E-2</v>
      </c>
      <c r="CT15" s="36">
        <v>2.5000000000000005E-2</v>
      </c>
      <c r="CU15" s="36">
        <v>2.5000000000000005E-2</v>
      </c>
      <c r="CV15" s="36">
        <v>2.5000000000000005E-2</v>
      </c>
      <c r="CW15" s="36">
        <v>2.5000000000000005E-2</v>
      </c>
      <c r="CX15" s="36">
        <v>2.5000000000000005E-2</v>
      </c>
      <c r="CY15" s="36">
        <v>2.5000000000000005E-2</v>
      </c>
      <c r="CZ15" s="36">
        <v>2.5000000000000005E-2</v>
      </c>
      <c r="DA15" s="36">
        <v>2.5000000000000005E-2</v>
      </c>
      <c r="DB15" s="36">
        <v>2.5000000000000005E-2</v>
      </c>
      <c r="DC15" s="36">
        <v>2.5000000000000005E-2</v>
      </c>
      <c r="DD15" s="36">
        <v>2.5000000000000005E-2</v>
      </c>
      <c r="DE15" s="36">
        <v>2.5000000000000005E-2</v>
      </c>
      <c r="DF15" s="36">
        <v>2.5000000000000005E-2</v>
      </c>
      <c r="DG15" s="36">
        <v>2.5000000000000005E-2</v>
      </c>
      <c r="DH15" s="36">
        <v>2.5000000000000005E-2</v>
      </c>
      <c r="DI15" s="36">
        <v>2.5000000000000005E-2</v>
      </c>
      <c r="DJ15" s="36">
        <v>2.5000000000000005E-2</v>
      </c>
      <c r="DK15" s="36">
        <v>2.5000000000000005E-2</v>
      </c>
      <c r="DL15" s="36">
        <v>2.5000000000000005E-2</v>
      </c>
      <c r="DM15" s="36">
        <v>2.5000000000000005E-2</v>
      </c>
      <c r="DN15" s="36">
        <v>2.5000000000000005E-2</v>
      </c>
      <c r="DO15" s="36">
        <v>2.5000000000000005E-2</v>
      </c>
      <c r="DP15" s="36">
        <v>2.5000000000000005E-2</v>
      </c>
      <c r="DQ15" s="36">
        <v>2.5000000000000005E-2</v>
      </c>
      <c r="DR15" s="36">
        <v>2.5000000000000005E-2</v>
      </c>
      <c r="DS15" s="36">
        <v>2.5000000000000005E-2</v>
      </c>
      <c r="DT15" s="36">
        <v>2.5000000000000005E-2</v>
      </c>
      <c r="DU15" s="36">
        <v>2.5000000000000005E-2</v>
      </c>
      <c r="DV15" s="36">
        <v>2.5000000000000005E-2</v>
      </c>
      <c r="DW15" s="36">
        <v>2.5000000000000005E-2</v>
      </c>
      <c r="DX15" s="36">
        <v>2.5000000000000005E-2</v>
      </c>
      <c r="DY15" s="36">
        <v>2.5000000000000005E-2</v>
      </c>
      <c r="DZ15" s="36">
        <v>2.5000000000000005E-2</v>
      </c>
      <c r="EA15" s="36">
        <v>2.5000000000000005E-2</v>
      </c>
      <c r="EB15" s="36">
        <v>2.5000000000000005E-2</v>
      </c>
      <c r="EC15" s="36">
        <v>2.5000000000000005E-2</v>
      </c>
      <c r="ED15" s="36">
        <v>2.5000000000000005E-2</v>
      </c>
      <c r="EE15" s="36">
        <v>2.5000000000000005E-2</v>
      </c>
      <c r="EF15" s="36">
        <v>2.5000000000000005E-2</v>
      </c>
      <c r="EG15" s="36">
        <v>2.5000000000000005E-2</v>
      </c>
      <c r="EH15" s="36">
        <v>2.5000000000000005E-2</v>
      </c>
      <c r="EI15" s="36">
        <v>2.5000000000000005E-2</v>
      </c>
      <c r="EJ15" s="36">
        <v>2.5000000000000005E-2</v>
      </c>
      <c r="EK15" s="36">
        <v>2.5000000000000005E-2</v>
      </c>
      <c r="EL15" s="36">
        <v>2.5000000000000005E-2</v>
      </c>
      <c r="EM15" s="36">
        <v>2.5000000000000005E-2</v>
      </c>
      <c r="EN15" s="36">
        <v>4.5000000000000005E-2</v>
      </c>
      <c r="EO15" s="36">
        <v>4.5000000000000005E-2</v>
      </c>
      <c r="EP15" s="36">
        <v>4.5000000000000005E-2</v>
      </c>
      <c r="EQ15" s="36">
        <v>4.5000000000000005E-2</v>
      </c>
      <c r="ER15" s="36">
        <v>4.5000000000000005E-2</v>
      </c>
      <c r="ES15" s="36">
        <v>4.5000000000000005E-2</v>
      </c>
      <c r="ET15" s="36">
        <v>4.5000000000000005E-2</v>
      </c>
      <c r="EU15" s="36">
        <v>4.5000000000000005E-2</v>
      </c>
      <c r="EV15" s="36">
        <v>4.5000000000000005E-2</v>
      </c>
      <c r="EW15" s="36">
        <v>4.5000000000000005E-2</v>
      </c>
      <c r="EX15" s="36">
        <v>4.5000000000000005E-2</v>
      </c>
      <c r="EY15" s="36">
        <v>4.5000000000000005E-2</v>
      </c>
      <c r="EZ15" s="36">
        <v>4.5000000000000005E-2</v>
      </c>
      <c r="FA15" s="36">
        <v>4.5000000000000005E-2</v>
      </c>
      <c r="FB15" s="36">
        <v>4.5000000000000005E-2</v>
      </c>
      <c r="FC15" s="36">
        <v>4.5000000000000005E-2</v>
      </c>
      <c r="FD15" s="36">
        <v>4.5000000000000005E-2</v>
      </c>
      <c r="FE15" s="36">
        <v>4.5000000000000005E-2</v>
      </c>
      <c r="FF15" s="36">
        <v>4.5000000000000005E-2</v>
      </c>
      <c r="FG15" s="36">
        <v>4.5000000000000005E-2</v>
      </c>
      <c r="FH15" s="36">
        <v>4.5000000000000005E-2</v>
      </c>
      <c r="FI15" s="36">
        <v>4.5000000000000005E-2</v>
      </c>
      <c r="FJ15" s="36">
        <v>4.5000000000000005E-2</v>
      </c>
      <c r="FK15" s="36">
        <v>4.5000000000000005E-2</v>
      </c>
      <c r="FL15" s="36">
        <v>4.5000000000000005E-2</v>
      </c>
      <c r="FM15" s="36">
        <v>4.5000000000000005E-2</v>
      </c>
      <c r="FN15" s="36">
        <v>4.5000000000000005E-2</v>
      </c>
      <c r="FO15" s="36">
        <v>4.5000000000000005E-2</v>
      </c>
      <c r="FP15" s="36">
        <v>4.5000000000000005E-2</v>
      </c>
      <c r="FQ15" s="36">
        <v>4.5000000000000005E-2</v>
      </c>
      <c r="FR15" s="36">
        <v>4.5000000000000005E-2</v>
      </c>
      <c r="FS15" s="36">
        <v>0.20000000000000004</v>
      </c>
      <c r="FT15" s="36">
        <v>0.20000000000000004</v>
      </c>
      <c r="FU15" s="36">
        <v>0.20000000000000004</v>
      </c>
      <c r="FV15" s="36">
        <v>0.20000000000000004</v>
      </c>
      <c r="FW15" s="36">
        <v>0.3</v>
      </c>
      <c r="FX15" s="36">
        <v>0.3</v>
      </c>
      <c r="FY15" s="36">
        <v>0.3</v>
      </c>
      <c r="FZ15" s="36">
        <v>0.3</v>
      </c>
      <c r="GA15" s="36">
        <v>0.3</v>
      </c>
      <c r="GB15" s="36">
        <v>0.3</v>
      </c>
      <c r="GC15" s="36">
        <v>0.3</v>
      </c>
      <c r="GD15" s="36">
        <v>0.3</v>
      </c>
      <c r="GE15" s="36">
        <v>0.6</v>
      </c>
      <c r="GF15" s="36">
        <v>0.6</v>
      </c>
      <c r="GG15" s="36">
        <v>0.6</v>
      </c>
    </row>
    <row r="16" spans="1:189" ht="14.25" customHeight="1" x14ac:dyDescent="0.25">
      <c r="A16" s="18" t="s">
        <v>32</v>
      </c>
      <c r="B16" s="24" t="s">
        <v>8</v>
      </c>
      <c r="C16" s="32">
        <v>28795</v>
      </c>
      <c r="D16" s="32">
        <v>31685</v>
      </c>
      <c r="E16" s="91">
        <v>0</v>
      </c>
      <c r="F16" s="91">
        <v>0</v>
      </c>
      <c r="G16" s="91">
        <v>0</v>
      </c>
      <c r="H16" s="91">
        <v>0</v>
      </c>
      <c r="I16" s="91">
        <v>0</v>
      </c>
      <c r="J16" s="91">
        <v>0</v>
      </c>
      <c r="K16" s="91">
        <v>0</v>
      </c>
      <c r="L16" s="91">
        <v>0</v>
      </c>
      <c r="M16" s="91">
        <v>0</v>
      </c>
      <c r="N16" s="91">
        <v>0</v>
      </c>
      <c r="O16" s="91">
        <v>0</v>
      </c>
      <c r="P16" s="91">
        <v>0</v>
      </c>
      <c r="Q16" s="91">
        <v>0</v>
      </c>
      <c r="R16" s="91">
        <v>0</v>
      </c>
      <c r="S16" s="91">
        <v>0</v>
      </c>
      <c r="T16" s="91">
        <v>0</v>
      </c>
      <c r="U16" s="91">
        <v>0</v>
      </c>
      <c r="V16" s="91">
        <v>0</v>
      </c>
      <c r="W16" s="91">
        <v>0</v>
      </c>
      <c r="X16" s="91">
        <v>6.6666666666666666E-2</v>
      </c>
      <c r="Y16" s="91">
        <v>0.10000000000000002</v>
      </c>
      <c r="Z16" s="91">
        <v>0.10000000000000002</v>
      </c>
      <c r="AA16" s="91">
        <v>0.10000000000000002</v>
      </c>
      <c r="AB16" s="91">
        <v>0.10000000000000002</v>
      </c>
      <c r="AC16" s="91">
        <v>0.10000000000000002</v>
      </c>
      <c r="AD16" s="91">
        <v>0.10000000000000002</v>
      </c>
      <c r="AE16" s="91">
        <v>0.10000000000000002</v>
      </c>
      <c r="AF16" s="91">
        <v>0.10000000000000002</v>
      </c>
      <c r="AG16" s="91">
        <v>0.10000000000000002</v>
      </c>
      <c r="AH16" s="91">
        <v>0.10000000000000002</v>
      </c>
      <c r="AI16" s="91">
        <v>0.10000000000000002</v>
      </c>
      <c r="AJ16" s="91">
        <v>0.10000000000000002</v>
      </c>
      <c r="AK16" s="91">
        <v>0.10000000000000002</v>
      </c>
      <c r="AL16" s="91">
        <v>0.10000000000000002</v>
      </c>
      <c r="AM16" s="91">
        <v>0.10000000000000002</v>
      </c>
      <c r="AN16" s="91">
        <v>0.10000000000000002</v>
      </c>
      <c r="AO16" s="91">
        <v>0.10000000000000002</v>
      </c>
      <c r="AP16" s="91">
        <v>0.10000000000000002</v>
      </c>
      <c r="AQ16" s="91">
        <v>0.10000000000000002</v>
      </c>
      <c r="AR16" s="91">
        <v>0.10000000000000002</v>
      </c>
      <c r="AS16" s="91">
        <v>0.10000000000000002</v>
      </c>
      <c r="AT16" s="91">
        <v>0.10000000000000002</v>
      </c>
      <c r="AU16" s="91">
        <v>0.10000000000000002</v>
      </c>
      <c r="AV16" s="91">
        <v>0.10000000000000002</v>
      </c>
      <c r="AW16" s="91">
        <v>0.10000000000000002</v>
      </c>
      <c r="AX16" s="91">
        <v>0.10000000000000002</v>
      </c>
      <c r="AY16" s="91">
        <v>0.10000000000000002</v>
      </c>
      <c r="AZ16" s="91">
        <v>0.10000000000000002</v>
      </c>
      <c r="BA16" s="91">
        <v>0.10000000000000002</v>
      </c>
      <c r="BB16" s="91">
        <v>0.10000000000000002</v>
      </c>
      <c r="BC16" s="91">
        <v>0.10000000000000002</v>
      </c>
      <c r="BD16" s="91">
        <v>0</v>
      </c>
      <c r="BE16" s="91">
        <v>0</v>
      </c>
      <c r="BF16" s="91">
        <v>0</v>
      </c>
      <c r="BG16" s="91">
        <v>0</v>
      </c>
      <c r="BH16" s="91">
        <v>0</v>
      </c>
      <c r="BI16" s="91">
        <v>0</v>
      </c>
      <c r="BJ16" s="91">
        <v>0</v>
      </c>
      <c r="BK16" s="91">
        <v>0</v>
      </c>
      <c r="BL16" s="91">
        <v>0</v>
      </c>
      <c r="BM16" s="91">
        <v>0</v>
      </c>
      <c r="BN16" s="91">
        <v>0</v>
      </c>
      <c r="BO16" s="91">
        <v>0</v>
      </c>
      <c r="BP16" s="91">
        <v>0</v>
      </c>
      <c r="BQ16" s="91">
        <v>0</v>
      </c>
      <c r="BR16" s="91">
        <v>0</v>
      </c>
      <c r="BS16" s="91">
        <v>0</v>
      </c>
      <c r="BT16" s="91">
        <v>0</v>
      </c>
      <c r="BU16" s="91">
        <v>0</v>
      </c>
      <c r="BV16" s="91">
        <v>0</v>
      </c>
      <c r="BW16" s="91">
        <v>0</v>
      </c>
      <c r="BX16" s="91">
        <v>0</v>
      </c>
      <c r="BY16" s="91">
        <v>0</v>
      </c>
      <c r="BZ16" s="91">
        <v>0</v>
      </c>
      <c r="CA16" s="91">
        <v>0</v>
      </c>
      <c r="CB16" s="91">
        <v>0</v>
      </c>
      <c r="CC16" s="91">
        <v>0</v>
      </c>
      <c r="CD16" s="91">
        <v>0</v>
      </c>
      <c r="CE16" s="91">
        <v>0</v>
      </c>
      <c r="CF16" s="91">
        <v>0</v>
      </c>
      <c r="CG16" s="91">
        <v>0</v>
      </c>
      <c r="CH16" s="91">
        <v>0</v>
      </c>
      <c r="CI16" s="91">
        <v>0</v>
      </c>
      <c r="CJ16" s="91">
        <v>0</v>
      </c>
      <c r="CK16" s="91">
        <v>0</v>
      </c>
      <c r="CL16" s="91">
        <v>0</v>
      </c>
      <c r="CM16" s="91">
        <v>0</v>
      </c>
      <c r="CN16" s="91">
        <v>0</v>
      </c>
      <c r="CO16" s="91">
        <v>0</v>
      </c>
      <c r="CP16" s="91">
        <v>0</v>
      </c>
      <c r="CQ16" s="91">
        <v>0</v>
      </c>
      <c r="CR16" s="91">
        <v>0</v>
      </c>
      <c r="CS16" s="91">
        <v>0</v>
      </c>
      <c r="CT16" s="91">
        <v>0</v>
      </c>
      <c r="CU16" s="91">
        <v>0</v>
      </c>
      <c r="CV16" s="91">
        <v>0</v>
      </c>
      <c r="CW16" s="91">
        <v>0</v>
      </c>
      <c r="CX16" s="91">
        <v>0</v>
      </c>
      <c r="CY16" s="91">
        <v>0</v>
      </c>
      <c r="CZ16" s="91">
        <v>0</v>
      </c>
      <c r="DA16" s="91">
        <v>0</v>
      </c>
      <c r="DB16" s="91">
        <v>0</v>
      </c>
      <c r="DC16" s="91">
        <v>0</v>
      </c>
      <c r="DD16" s="91">
        <v>0</v>
      </c>
      <c r="DE16" s="91">
        <v>0</v>
      </c>
      <c r="DF16" s="91">
        <v>0</v>
      </c>
      <c r="DG16" s="91">
        <v>0</v>
      </c>
      <c r="DH16" s="91">
        <v>0</v>
      </c>
      <c r="DI16" s="91">
        <v>0</v>
      </c>
      <c r="DJ16" s="91">
        <v>0</v>
      </c>
      <c r="DK16" s="91">
        <v>0</v>
      </c>
      <c r="DL16" s="91">
        <v>0</v>
      </c>
      <c r="DM16" s="91">
        <v>0</v>
      </c>
      <c r="DN16" s="91">
        <v>0</v>
      </c>
      <c r="DO16" s="91">
        <v>0</v>
      </c>
      <c r="DP16" s="91">
        <v>0</v>
      </c>
      <c r="DQ16" s="91">
        <v>0</v>
      </c>
      <c r="DR16" s="91">
        <v>0</v>
      </c>
      <c r="DS16" s="91">
        <v>0</v>
      </c>
      <c r="DT16" s="91">
        <v>0</v>
      </c>
      <c r="DU16" s="91">
        <v>0</v>
      </c>
      <c r="DV16" s="91">
        <v>0</v>
      </c>
      <c r="DW16" s="91">
        <v>0</v>
      </c>
      <c r="DX16" s="91">
        <v>0</v>
      </c>
      <c r="DY16" s="91">
        <v>0</v>
      </c>
      <c r="DZ16" s="91">
        <v>0</v>
      </c>
      <c r="EA16" s="91">
        <v>0</v>
      </c>
      <c r="EB16" s="91">
        <v>0</v>
      </c>
      <c r="EC16" s="91">
        <v>0</v>
      </c>
      <c r="ED16" s="91">
        <v>0</v>
      </c>
      <c r="EE16" s="91">
        <v>0</v>
      </c>
      <c r="EF16" s="91">
        <v>0</v>
      </c>
      <c r="EG16" s="91">
        <v>0</v>
      </c>
      <c r="EH16" s="91">
        <v>0</v>
      </c>
      <c r="EI16" s="91">
        <v>0</v>
      </c>
      <c r="EJ16" s="91">
        <v>0</v>
      </c>
      <c r="EK16" s="91">
        <v>0</v>
      </c>
      <c r="EL16" s="91">
        <v>0</v>
      </c>
      <c r="EM16" s="91">
        <v>0</v>
      </c>
      <c r="EN16" s="91">
        <v>0</v>
      </c>
      <c r="EO16" s="91">
        <v>0</v>
      </c>
      <c r="EP16" s="91">
        <v>0</v>
      </c>
      <c r="EQ16" s="91">
        <v>0</v>
      </c>
      <c r="ER16" s="91">
        <v>0</v>
      </c>
      <c r="ES16" s="91">
        <v>0</v>
      </c>
      <c r="ET16" s="91">
        <v>0</v>
      </c>
      <c r="EU16" s="91">
        <v>0</v>
      </c>
      <c r="EV16" s="91">
        <v>0</v>
      </c>
      <c r="EW16" s="91">
        <v>0</v>
      </c>
      <c r="EX16" s="91">
        <v>0</v>
      </c>
      <c r="EY16" s="91">
        <v>0</v>
      </c>
      <c r="EZ16" s="91">
        <v>0</v>
      </c>
      <c r="FA16" s="91">
        <v>0</v>
      </c>
      <c r="FB16" s="91">
        <v>0</v>
      </c>
      <c r="FC16" s="91">
        <v>0</v>
      </c>
      <c r="FD16" s="91">
        <v>0</v>
      </c>
      <c r="FE16" s="91">
        <v>0</v>
      </c>
      <c r="FF16" s="91">
        <v>0</v>
      </c>
      <c r="FG16" s="91">
        <v>0</v>
      </c>
      <c r="FH16" s="91">
        <v>0</v>
      </c>
      <c r="FI16" s="91">
        <v>0</v>
      </c>
      <c r="FJ16" s="91">
        <v>0</v>
      </c>
      <c r="FK16" s="91">
        <v>0</v>
      </c>
      <c r="FL16" s="91">
        <v>0</v>
      </c>
      <c r="FM16" s="91">
        <v>0</v>
      </c>
      <c r="FN16" s="91">
        <v>0</v>
      </c>
      <c r="FO16" s="91">
        <v>0</v>
      </c>
      <c r="FP16" s="91">
        <v>0</v>
      </c>
      <c r="FQ16" s="91">
        <v>0</v>
      </c>
      <c r="FR16" s="91">
        <v>0</v>
      </c>
      <c r="FS16" s="91">
        <v>0</v>
      </c>
      <c r="FT16" s="91">
        <v>0</v>
      </c>
      <c r="FU16" s="91">
        <v>0</v>
      </c>
      <c r="FV16" s="91">
        <v>0</v>
      </c>
      <c r="FW16" s="91">
        <v>0</v>
      </c>
      <c r="FX16" s="91">
        <v>0</v>
      </c>
      <c r="FY16" s="91">
        <v>0</v>
      </c>
      <c r="FZ16" s="91">
        <v>0</v>
      </c>
      <c r="GA16" s="91">
        <v>0</v>
      </c>
      <c r="GB16" s="91">
        <v>0</v>
      </c>
      <c r="GC16" s="91">
        <v>0</v>
      </c>
      <c r="GD16" s="91">
        <v>0</v>
      </c>
      <c r="GE16" s="91">
        <v>0</v>
      </c>
      <c r="GF16" s="91">
        <v>0</v>
      </c>
      <c r="GG16" s="91">
        <v>0</v>
      </c>
    </row>
    <row r="17" spans="1:189" ht="14.25" customHeight="1" x14ac:dyDescent="0.25">
      <c r="A17" s="18" t="s">
        <v>43</v>
      </c>
      <c r="B17" s="24" t="s">
        <v>8</v>
      </c>
      <c r="C17" s="32">
        <v>25965</v>
      </c>
      <c r="D17" s="32"/>
      <c r="E17" s="91">
        <v>0.66</v>
      </c>
      <c r="F17" s="91">
        <v>0.66</v>
      </c>
      <c r="G17" s="91">
        <v>0.66</v>
      </c>
      <c r="H17" s="91">
        <v>0.66</v>
      </c>
      <c r="I17" s="91">
        <v>0.66</v>
      </c>
      <c r="J17" s="91">
        <v>0.66</v>
      </c>
      <c r="K17" s="91">
        <v>0.66</v>
      </c>
      <c r="L17" s="91">
        <v>0.66</v>
      </c>
      <c r="M17" s="91">
        <v>0.66</v>
      </c>
      <c r="N17" s="91">
        <v>0.66</v>
      </c>
      <c r="O17" s="91">
        <v>0.66</v>
      </c>
      <c r="P17" s="91">
        <v>0.66</v>
      </c>
      <c r="Q17" s="91">
        <v>0.66</v>
      </c>
      <c r="R17" s="91">
        <v>0.66</v>
      </c>
      <c r="S17" s="91">
        <v>0.66</v>
      </c>
      <c r="T17" s="91">
        <v>0.66</v>
      </c>
      <c r="U17" s="91">
        <v>0.66</v>
      </c>
      <c r="V17" s="91">
        <v>0.66</v>
      </c>
      <c r="W17" s="91">
        <v>0.66</v>
      </c>
      <c r="X17" s="91">
        <v>0.66</v>
      </c>
      <c r="Y17" s="91">
        <v>0.66</v>
      </c>
      <c r="Z17" s="91">
        <v>0.66</v>
      </c>
      <c r="AA17" s="91">
        <v>0.66</v>
      </c>
      <c r="AB17" s="91">
        <v>0.66</v>
      </c>
      <c r="AC17" s="91">
        <v>0.66</v>
      </c>
      <c r="AD17" s="91">
        <v>0.66</v>
      </c>
      <c r="AE17" s="91">
        <v>0.66</v>
      </c>
      <c r="AF17" s="91">
        <v>0.66</v>
      </c>
      <c r="AG17" s="91">
        <v>0.66</v>
      </c>
      <c r="AH17" s="91">
        <v>0.66</v>
      </c>
      <c r="AI17" s="91">
        <v>0.66</v>
      </c>
      <c r="AJ17" s="91">
        <v>0.66</v>
      </c>
      <c r="AK17" s="91">
        <v>0.66</v>
      </c>
      <c r="AL17" s="91">
        <v>0.66</v>
      </c>
      <c r="AM17" s="91">
        <v>0.66</v>
      </c>
      <c r="AN17" s="91">
        <v>0.66</v>
      </c>
      <c r="AO17" s="91">
        <v>0.66</v>
      </c>
      <c r="AP17" s="91">
        <v>0.66</v>
      </c>
      <c r="AQ17" s="91">
        <v>0.66</v>
      </c>
      <c r="AR17" s="91">
        <v>0.66</v>
      </c>
      <c r="AS17" s="91">
        <v>0.66</v>
      </c>
      <c r="AT17" s="91">
        <v>0.66</v>
      </c>
      <c r="AU17" s="91">
        <v>0.66</v>
      </c>
      <c r="AV17" s="91">
        <v>0.66</v>
      </c>
      <c r="AW17" s="91">
        <v>0.66</v>
      </c>
      <c r="AX17" s="91">
        <v>0.66</v>
      </c>
      <c r="AY17" s="91">
        <v>0.66</v>
      </c>
      <c r="AZ17" s="91">
        <v>0.66</v>
      </c>
      <c r="BA17" s="91">
        <v>0.66</v>
      </c>
      <c r="BB17" s="91">
        <v>0.66</v>
      </c>
      <c r="BC17" s="91">
        <v>0.66</v>
      </c>
      <c r="BD17" s="91">
        <v>0.66</v>
      </c>
      <c r="BE17" s="91">
        <v>0.66</v>
      </c>
      <c r="BF17" s="91">
        <v>0.66</v>
      </c>
      <c r="BG17" s="91">
        <v>0.66</v>
      </c>
      <c r="BH17" s="91">
        <v>0.66</v>
      </c>
      <c r="BI17" s="91">
        <v>0.66</v>
      </c>
      <c r="BJ17" s="91">
        <v>0.66</v>
      </c>
      <c r="BK17" s="91">
        <v>0.66</v>
      </c>
      <c r="BL17" s="91">
        <v>0.66</v>
      </c>
      <c r="BM17" s="91">
        <v>0.66</v>
      </c>
      <c r="BN17" s="91">
        <v>0.66</v>
      </c>
      <c r="BO17" s="91">
        <v>0.66</v>
      </c>
      <c r="BP17" s="91">
        <v>0.66</v>
      </c>
      <c r="BQ17" s="91">
        <v>0.66</v>
      </c>
      <c r="BR17" s="91">
        <v>0.66</v>
      </c>
      <c r="BS17" s="91">
        <v>0.66</v>
      </c>
      <c r="BT17" s="91">
        <v>0.66</v>
      </c>
      <c r="BU17" s="91">
        <v>0.66</v>
      </c>
      <c r="BV17" s="91">
        <v>0.66</v>
      </c>
      <c r="BW17" s="91">
        <v>0.66</v>
      </c>
      <c r="BX17" s="91">
        <v>0.66</v>
      </c>
      <c r="BY17" s="91">
        <v>0.66</v>
      </c>
      <c r="BZ17" s="91">
        <v>0.66</v>
      </c>
      <c r="CA17" s="91">
        <v>0.66</v>
      </c>
      <c r="CB17" s="91">
        <v>0.66</v>
      </c>
      <c r="CC17" s="91">
        <v>0.66</v>
      </c>
      <c r="CD17" s="91">
        <v>0.66</v>
      </c>
      <c r="CE17" s="91">
        <v>0.66</v>
      </c>
      <c r="CF17" s="91">
        <v>0.66</v>
      </c>
      <c r="CG17" s="91">
        <v>0.66</v>
      </c>
      <c r="CH17" s="91">
        <v>0.66</v>
      </c>
      <c r="CI17" s="91">
        <v>0.66</v>
      </c>
      <c r="CJ17" s="91">
        <v>0.66</v>
      </c>
      <c r="CK17" s="91">
        <v>0.66</v>
      </c>
      <c r="CL17" s="91">
        <v>0.66</v>
      </c>
      <c r="CM17" s="91">
        <v>0.66</v>
      </c>
      <c r="CN17" s="91">
        <v>0.66</v>
      </c>
      <c r="CO17" s="91">
        <v>0.66</v>
      </c>
      <c r="CP17" s="91">
        <v>0.66</v>
      </c>
      <c r="CQ17" s="91">
        <v>0.66</v>
      </c>
      <c r="CR17" s="91">
        <v>0.66</v>
      </c>
      <c r="CS17" s="91">
        <v>0.66</v>
      </c>
      <c r="CT17" s="91">
        <v>0.66</v>
      </c>
      <c r="CU17" s="91">
        <v>0.66</v>
      </c>
      <c r="CV17" s="91">
        <v>0.66</v>
      </c>
      <c r="CW17" s="91">
        <v>0.66</v>
      </c>
      <c r="CX17" s="91">
        <v>0.66</v>
      </c>
      <c r="CY17" s="91">
        <v>0.66</v>
      </c>
      <c r="CZ17" s="91">
        <v>0.66</v>
      </c>
      <c r="DA17" s="91">
        <v>0.66</v>
      </c>
      <c r="DB17" s="91">
        <v>0.66</v>
      </c>
      <c r="DC17" s="91">
        <v>0.66</v>
      </c>
      <c r="DD17" s="91">
        <v>0.66</v>
      </c>
      <c r="DE17" s="91">
        <v>0.66</v>
      </c>
      <c r="DF17" s="91">
        <v>0.66</v>
      </c>
      <c r="DG17" s="91">
        <v>0.66</v>
      </c>
      <c r="DH17" s="91">
        <v>0.66</v>
      </c>
      <c r="DI17" s="91">
        <v>0.66</v>
      </c>
      <c r="DJ17" s="91">
        <v>0.66</v>
      </c>
      <c r="DK17" s="91">
        <v>0.66</v>
      </c>
      <c r="DL17" s="91">
        <v>0.66</v>
      </c>
      <c r="DM17" s="91">
        <v>0.66</v>
      </c>
      <c r="DN17" s="91">
        <v>0.66</v>
      </c>
      <c r="DO17" s="91">
        <v>0.66</v>
      </c>
      <c r="DP17" s="91">
        <v>0.66</v>
      </c>
      <c r="DQ17" s="91">
        <v>0.66</v>
      </c>
      <c r="DR17" s="91">
        <v>0.66</v>
      </c>
      <c r="DS17" s="91">
        <v>0.66</v>
      </c>
      <c r="DT17" s="91">
        <v>0.66</v>
      </c>
      <c r="DU17" s="91">
        <v>0.66</v>
      </c>
      <c r="DV17" s="91">
        <v>0.66</v>
      </c>
      <c r="DW17" s="91">
        <v>0.66</v>
      </c>
      <c r="DX17" s="91">
        <v>0.66</v>
      </c>
      <c r="DY17" s="91">
        <v>0.66</v>
      </c>
      <c r="DZ17" s="91">
        <v>0.66</v>
      </c>
      <c r="EA17" s="91">
        <v>0.66</v>
      </c>
      <c r="EB17" s="91">
        <v>0.66</v>
      </c>
      <c r="EC17" s="91">
        <v>0.66</v>
      </c>
      <c r="ED17" s="91">
        <v>0.66</v>
      </c>
      <c r="EE17" s="91">
        <v>0.66</v>
      </c>
      <c r="EF17" s="91">
        <v>0.66</v>
      </c>
      <c r="EG17" s="91">
        <v>0.66</v>
      </c>
      <c r="EH17" s="91">
        <v>0.66</v>
      </c>
      <c r="EI17" s="91">
        <v>0.66</v>
      </c>
      <c r="EJ17" s="91">
        <v>0.66</v>
      </c>
      <c r="EK17" s="91">
        <v>0.66</v>
      </c>
      <c r="EL17" s="91">
        <v>0.66</v>
      </c>
      <c r="EM17" s="91">
        <v>0.66</v>
      </c>
      <c r="EN17" s="91">
        <v>0.66</v>
      </c>
      <c r="EO17" s="91">
        <v>0.66</v>
      </c>
      <c r="EP17" s="91">
        <v>0.66</v>
      </c>
      <c r="EQ17" s="91">
        <v>0.66</v>
      </c>
      <c r="ER17" s="91">
        <v>0.66</v>
      </c>
      <c r="ES17" s="91">
        <v>0.66</v>
      </c>
      <c r="ET17" s="91">
        <v>0.66</v>
      </c>
      <c r="EU17" s="91">
        <v>0.66</v>
      </c>
      <c r="EV17" s="91">
        <v>0.66</v>
      </c>
      <c r="EW17" s="91">
        <v>0.66</v>
      </c>
      <c r="EX17" s="91">
        <v>0.66</v>
      </c>
      <c r="EY17" s="91">
        <v>0.66</v>
      </c>
      <c r="EZ17" s="91">
        <v>0.66</v>
      </c>
      <c r="FA17" s="91">
        <v>0.66</v>
      </c>
      <c r="FB17" s="91">
        <v>0.66</v>
      </c>
      <c r="FC17" s="91">
        <v>0.66</v>
      </c>
      <c r="FD17" s="91">
        <v>0.66</v>
      </c>
      <c r="FE17" s="91">
        <v>0.66</v>
      </c>
      <c r="FF17" s="91">
        <v>0.66</v>
      </c>
      <c r="FG17" s="91">
        <v>0.66</v>
      </c>
      <c r="FH17" s="91">
        <v>0.66</v>
      </c>
      <c r="FI17" s="91">
        <v>0.66</v>
      </c>
      <c r="FJ17" s="91">
        <v>0.66</v>
      </c>
      <c r="FK17" s="91">
        <v>0.66</v>
      </c>
      <c r="FL17" s="91">
        <v>0.66</v>
      </c>
      <c r="FM17" s="91">
        <v>0.66</v>
      </c>
      <c r="FN17" s="91">
        <v>0.66</v>
      </c>
      <c r="FO17" s="91">
        <v>0.66</v>
      </c>
      <c r="FP17" s="91">
        <v>0.66</v>
      </c>
      <c r="FQ17" s="91">
        <v>0.66</v>
      </c>
      <c r="FR17" s="91">
        <v>0.66</v>
      </c>
      <c r="FS17" s="91">
        <v>0.66</v>
      </c>
      <c r="FT17" s="91">
        <v>0.66</v>
      </c>
      <c r="FU17" s="91">
        <v>0.66</v>
      </c>
      <c r="FV17" s="91">
        <v>0.66</v>
      </c>
      <c r="FW17" s="91">
        <v>0.66</v>
      </c>
      <c r="FX17" s="91">
        <v>0.66</v>
      </c>
      <c r="FY17" s="91">
        <v>0.66</v>
      </c>
      <c r="FZ17" s="91">
        <v>0.66</v>
      </c>
      <c r="GA17" s="91">
        <v>0.66</v>
      </c>
      <c r="GB17" s="91">
        <v>0.66</v>
      </c>
      <c r="GC17" s="91">
        <v>0.66</v>
      </c>
      <c r="GD17" s="91">
        <v>0.66</v>
      </c>
      <c r="GE17" s="91">
        <v>0.66</v>
      </c>
      <c r="GF17" s="91">
        <v>0.66</v>
      </c>
      <c r="GG17" s="91">
        <v>0.66</v>
      </c>
    </row>
    <row r="18" spans="1:189" ht="14.25" customHeight="1" x14ac:dyDescent="0.25">
      <c r="A18" s="18" t="s">
        <v>33</v>
      </c>
      <c r="B18" s="24" t="s">
        <v>8</v>
      </c>
      <c r="C18" s="32">
        <v>33512</v>
      </c>
      <c r="D18" s="32"/>
      <c r="E18" s="91">
        <v>0</v>
      </c>
      <c r="F18" s="91">
        <v>0</v>
      </c>
      <c r="G18" s="91">
        <v>0</v>
      </c>
      <c r="H18" s="91">
        <v>0</v>
      </c>
      <c r="I18" s="91">
        <v>0</v>
      </c>
      <c r="J18" s="91">
        <v>0</v>
      </c>
      <c r="K18" s="91">
        <v>0</v>
      </c>
      <c r="L18" s="91">
        <v>0</v>
      </c>
      <c r="M18" s="91">
        <v>0</v>
      </c>
      <c r="N18" s="91">
        <v>0</v>
      </c>
      <c r="O18" s="91">
        <v>0</v>
      </c>
      <c r="P18" s="91">
        <v>0</v>
      </c>
      <c r="Q18" s="91">
        <v>0</v>
      </c>
      <c r="R18" s="91">
        <v>0</v>
      </c>
      <c r="S18" s="91">
        <v>0</v>
      </c>
      <c r="T18" s="91">
        <v>0</v>
      </c>
      <c r="U18" s="91">
        <v>0</v>
      </c>
      <c r="V18" s="91">
        <v>0</v>
      </c>
      <c r="W18" s="91">
        <v>0</v>
      </c>
      <c r="X18" s="91">
        <v>0</v>
      </c>
      <c r="Y18" s="91">
        <v>0</v>
      </c>
      <c r="Z18" s="91">
        <v>0</v>
      </c>
      <c r="AA18" s="91">
        <v>0</v>
      </c>
      <c r="AB18" s="91">
        <v>0</v>
      </c>
      <c r="AC18" s="91">
        <v>0</v>
      </c>
      <c r="AD18" s="91">
        <v>0</v>
      </c>
      <c r="AE18" s="91">
        <v>0</v>
      </c>
      <c r="AF18" s="91">
        <v>0</v>
      </c>
      <c r="AG18" s="91">
        <v>0</v>
      </c>
      <c r="AH18" s="91">
        <v>0</v>
      </c>
      <c r="AI18" s="91">
        <v>0</v>
      </c>
      <c r="AJ18" s="91">
        <v>0</v>
      </c>
      <c r="AK18" s="91">
        <v>0</v>
      </c>
      <c r="AL18" s="91">
        <v>0</v>
      </c>
      <c r="AM18" s="91">
        <v>0</v>
      </c>
      <c r="AN18" s="91">
        <v>0</v>
      </c>
      <c r="AO18" s="91">
        <v>0</v>
      </c>
      <c r="AP18" s="91">
        <v>0</v>
      </c>
      <c r="AQ18" s="91">
        <v>0</v>
      </c>
      <c r="AR18" s="91">
        <v>0</v>
      </c>
      <c r="AS18" s="91">
        <v>0</v>
      </c>
      <c r="AT18" s="91">
        <v>0</v>
      </c>
      <c r="AU18" s="91">
        <v>0</v>
      </c>
      <c r="AV18" s="91">
        <v>0</v>
      </c>
      <c r="AW18" s="91">
        <v>0</v>
      </c>
      <c r="AX18" s="91">
        <v>0</v>
      </c>
      <c r="AY18" s="91">
        <v>0</v>
      </c>
      <c r="AZ18" s="91">
        <v>0</v>
      </c>
      <c r="BA18" s="91">
        <v>0</v>
      </c>
      <c r="BB18" s="91">
        <v>0</v>
      </c>
      <c r="BC18" s="91">
        <v>0</v>
      </c>
      <c r="BD18" s="91">
        <v>0</v>
      </c>
      <c r="BE18" s="91">
        <v>0</v>
      </c>
      <c r="BF18" s="91">
        <v>0</v>
      </c>
      <c r="BG18" s="91">
        <v>0</v>
      </c>
      <c r="BH18" s="91">
        <v>0</v>
      </c>
      <c r="BI18" s="91">
        <v>0</v>
      </c>
      <c r="BJ18" s="91">
        <v>0</v>
      </c>
      <c r="BK18" s="91">
        <v>0</v>
      </c>
      <c r="BL18" s="91">
        <v>0</v>
      </c>
      <c r="BM18" s="91">
        <v>0</v>
      </c>
      <c r="BN18" s="91">
        <v>0</v>
      </c>
      <c r="BO18" s="91">
        <v>0</v>
      </c>
      <c r="BP18" s="91">
        <v>0</v>
      </c>
      <c r="BQ18" s="91">
        <v>0</v>
      </c>
      <c r="BR18" s="91">
        <v>0</v>
      </c>
      <c r="BS18" s="91">
        <v>0</v>
      </c>
      <c r="BT18" s="91">
        <v>0</v>
      </c>
      <c r="BU18" s="91">
        <v>0</v>
      </c>
      <c r="BV18" s="91">
        <v>0</v>
      </c>
      <c r="BW18" s="91">
        <v>0</v>
      </c>
      <c r="BX18" s="91">
        <v>2</v>
      </c>
      <c r="BY18" s="91">
        <v>2</v>
      </c>
      <c r="BZ18" s="91">
        <v>2</v>
      </c>
      <c r="CA18" s="91">
        <v>2</v>
      </c>
      <c r="CB18" s="91">
        <v>2</v>
      </c>
      <c r="CC18" s="91">
        <v>2</v>
      </c>
      <c r="CD18" s="91">
        <v>2</v>
      </c>
      <c r="CE18" s="91">
        <v>2</v>
      </c>
      <c r="CF18" s="91">
        <v>2</v>
      </c>
      <c r="CG18" s="91">
        <v>2</v>
      </c>
      <c r="CH18" s="91">
        <v>2</v>
      </c>
      <c r="CI18" s="91">
        <v>2</v>
      </c>
      <c r="CJ18" s="91">
        <v>2</v>
      </c>
      <c r="CK18" s="91">
        <v>2</v>
      </c>
      <c r="CL18" s="91">
        <v>2</v>
      </c>
      <c r="CM18" s="91">
        <v>2</v>
      </c>
      <c r="CN18" s="91">
        <v>2</v>
      </c>
      <c r="CO18" s="91">
        <v>2</v>
      </c>
      <c r="CP18" s="91">
        <v>2</v>
      </c>
      <c r="CQ18" s="91">
        <v>2</v>
      </c>
      <c r="CR18" s="91">
        <v>2</v>
      </c>
      <c r="CS18" s="91">
        <v>2</v>
      </c>
      <c r="CT18" s="91">
        <v>2</v>
      </c>
      <c r="CU18" s="91">
        <v>2</v>
      </c>
      <c r="CV18" s="91">
        <v>2</v>
      </c>
      <c r="CW18" s="91">
        <v>2</v>
      </c>
      <c r="CX18" s="91">
        <v>2</v>
      </c>
      <c r="CY18" s="91">
        <v>2</v>
      </c>
      <c r="CZ18" s="91">
        <v>2</v>
      </c>
      <c r="DA18" s="91">
        <v>2</v>
      </c>
      <c r="DB18" s="91">
        <v>2</v>
      </c>
      <c r="DC18" s="91">
        <v>2</v>
      </c>
      <c r="DD18" s="91">
        <v>2</v>
      </c>
      <c r="DE18" s="91">
        <v>2</v>
      </c>
      <c r="DF18" s="91">
        <v>2</v>
      </c>
      <c r="DG18" s="91">
        <v>2</v>
      </c>
      <c r="DH18" s="91">
        <v>2</v>
      </c>
      <c r="DI18" s="91">
        <v>2.129032258064516</v>
      </c>
      <c r="DJ18" s="91">
        <v>3</v>
      </c>
      <c r="DK18" s="91">
        <v>2.2999999999999998</v>
      </c>
      <c r="DL18" s="91">
        <v>2.2999999999999998</v>
      </c>
      <c r="DM18" s="91">
        <v>2.2999999999999998</v>
      </c>
      <c r="DN18" s="91">
        <v>2.2999999999999998</v>
      </c>
      <c r="DO18" s="91">
        <v>2.2999999999999998</v>
      </c>
      <c r="DP18" s="91">
        <v>2.2999999999999998</v>
      </c>
      <c r="DQ18" s="91">
        <v>2.2999999999999998</v>
      </c>
      <c r="DR18" s="91">
        <v>2.2999999999999998</v>
      </c>
      <c r="DS18" s="91">
        <v>5.08</v>
      </c>
      <c r="DT18" s="91">
        <v>5.08</v>
      </c>
      <c r="DU18" s="91">
        <v>5.08</v>
      </c>
      <c r="DV18" s="91">
        <v>5.08</v>
      </c>
      <c r="DW18" s="91">
        <v>5.08</v>
      </c>
      <c r="DX18" s="91">
        <v>5.08</v>
      </c>
      <c r="DY18" s="91">
        <v>5.08</v>
      </c>
      <c r="DZ18" s="91">
        <v>5.08</v>
      </c>
      <c r="EA18" s="91">
        <v>5.78</v>
      </c>
      <c r="EB18" s="91">
        <v>5.78</v>
      </c>
      <c r="EC18" s="91">
        <v>5.78</v>
      </c>
      <c r="ED18" s="91">
        <v>5.78</v>
      </c>
      <c r="EE18" s="91">
        <v>5.78</v>
      </c>
      <c r="EF18" s="91">
        <v>5.78</v>
      </c>
      <c r="EG18" s="91">
        <v>5.78</v>
      </c>
      <c r="EH18" s="91">
        <v>5.78</v>
      </c>
      <c r="EI18" s="91">
        <v>7.330000000000001</v>
      </c>
      <c r="EJ18" s="91">
        <v>7.330000000000001</v>
      </c>
      <c r="EK18" s="91">
        <v>7.330000000000001</v>
      </c>
      <c r="EL18" s="91">
        <v>7.330000000000001</v>
      </c>
      <c r="EM18" s="91">
        <v>9.34</v>
      </c>
      <c r="EN18" s="91">
        <v>9.34</v>
      </c>
      <c r="EO18" s="91">
        <v>9.34</v>
      </c>
      <c r="EP18" s="91">
        <v>9.34</v>
      </c>
      <c r="EQ18" s="91">
        <v>9.9</v>
      </c>
      <c r="ER18" s="91">
        <v>9.9</v>
      </c>
      <c r="ES18" s="91">
        <v>9.9</v>
      </c>
      <c r="ET18" s="91">
        <v>9.9</v>
      </c>
      <c r="EU18" s="91">
        <v>9.9</v>
      </c>
      <c r="EV18" s="91">
        <v>9.9</v>
      </c>
      <c r="EW18" s="91">
        <v>9.9</v>
      </c>
      <c r="EX18" s="91">
        <v>9.9</v>
      </c>
      <c r="EY18" s="91">
        <v>9.9</v>
      </c>
      <c r="EZ18" s="91">
        <v>9.9</v>
      </c>
      <c r="FA18" s="91">
        <v>9.9</v>
      </c>
      <c r="FB18" s="91">
        <v>9.9</v>
      </c>
      <c r="FC18" s="91">
        <v>9.9</v>
      </c>
      <c r="FD18" s="91">
        <v>9.9</v>
      </c>
      <c r="FE18" s="91">
        <v>9.9</v>
      </c>
      <c r="FF18" s="91">
        <v>9.9</v>
      </c>
      <c r="FG18" s="91">
        <v>9.9</v>
      </c>
      <c r="FH18" s="91">
        <v>9.9</v>
      </c>
      <c r="FI18" s="91">
        <v>9.9</v>
      </c>
      <c r="FJ18" s="91">
        <v>9.9</v>
      </c>
      <c r="FK18" s="91">
        <v>9.9</v>
      </c>
      <c r="FL18" s="91">
        <v>9.9</v>
      </c>
      <c r="FM18" s="91">
        <v>9.9</v>
      </c>
      <c r="FN18" s="91">
        <v>9.9</v>
      </c>
      <c r="FO18" s="91">
        <v>6.9000000000000012</v>
      </c>
      <c r="FP18" s="91">
        <v>6.9000000000000012</v>
      </c>
      <c r="FQ18" s="91">
        <v>6.9000000000000012</v>
      </c>
      <c r="FR18" s="91">
        <v>6.9000000000000012</v>
      </c>
      <c r="FS18" s="91">
        <v>6.9000000000000012</v>
      </c>
      <c r="FT18" s="91">
        <v>6.9000000000000012</v>
      </c>
      <c r="FU18" s="91">
        <v>6.9000000000000012</v>
      </c>
      <c r="FV18" s="91">
        <v>6.9000000000000012</v>
      </c>
      <c r="FW18" s="91">
        <v>6</v>
      </c>
      <c r="FX18" s="91">
        <v>6</v>
      </c>
      <c r="FY18" s="91">
        <v>6</v>
      </c>
      <c r="FZ18" s="91">
        <v>6</v>
      </c>
      <c r="GA18" s="91">
        <v>6</v>
      </c>
      <c r="GB18" s="91">
        <v>6</v>
      </c>
      <c r="GC18" s="91">
        <v>6</v>
      </c>
      <c r="GD18" s="91">
        <v>6</v>
      </c>
      <c r="GE18" s="91">
        <v>6</v>
      </c>
      <c r="GF18" s="91">
        <v>6</v>
      </c>
      <c r="GG18" s="91">
        <v>6</v>
      </c>
    </row>
    <row r="19" spans="1:189" ht="14.25" customHeight="1" x14ac:dyDescent="0.25">
      <c r="A19" s="18" t="s">
        <v>34</v>
      </c>
      <c r="B19" s="24" t="s">
        <v>8</v>
      </c>
      <c r="C19" s="32">
        <v>33239</v>
      </c>
      <c r="D19" s="32">
        <v>35215</v>
      </c>
      <c r="E19" s="91">
        <v>0</v>
      </c>
      <c r="F19" s="91">
        <v>0</v>
      </c>
      <c r="G19" s="91">
        <v>0</v>
      </c>
      <c r="H19" s="91">
        <v>0</v>
      </c>
      <c r="I19" s="91">
        <v>0</v>
      </c>
      <c r="J19" s="91">
        <v>0</v>
      </c>
      <c r="K19" s="91">
        <v>0</v>
      </c>
      <c r="L19" s="91">
        <v>0</v>
      </c>
      <c r="M19" s="91">
        <v>0</v>
      </c>
      <c r="N19" s="91">
        <v>0</v>
      </c>
      <c r="O19" s="91">
        <v>0</v>
      </c>
      <c r="P19" s="91">
        <v>0</v>
      </c>
      <c r="Q19" s="91">
        <v>0</v>
      </c>
      <c r="R19" s="91">
        <v>0</v>
      </c>
      <c r="S19" s="91">
        <v>0</v>
      </c>
      <c r="T19" s="91">
        <v>0</v>
      </c>
      <c r="U19" s="91">
        <v>0</v>
      </c>
      <c r="V19" s="91">
        <v>0</v>
      </c>
      <c r="W19" s="91">
        <v>0</v>
      </c>
      <c r="X19" s="91">
        <v>0</v>
      </c>
      <c r="Y19" s="91">
        <v>0</v>
      </c>
      <c r="Z19" s="91">
        <v>0</v>
      </c>
      <c r="AA19" s="91">
        <v>0</v>
      </c>
      <c r="AB19" s="91">
        <v>0</v>
      </c>
      <c r="AC19" s="91">
        <v>0</v>
      </c>
      <c r="AD19" s="91">
        <v>0</v>
      </c>
      <c r="AE19" s="91">
        <v>0</v>
      </c>
      <c r="AF19" s="91">
        <v>0</v>
      </c>
      <c r="AG19" s="91">
        <v>0</v>
      </c>
      <c r="AH19" s="91">
        <v>0</v>
      </c>
      <c r="AI19" s="91">
        <v>0</v>
      </c>
      <c r="AJ19" s="91">
        <v>0</v>
      </c>
      <c r="AK19" s="91">
        <v>0</v>
      </c>
      <c r="AL19" s="91">
        <v>0</v>
      </c>
      <c r="AM19" s="91">
        <v>0</v>
      </c>
      <c r="AN19" s="91">
        <v>0</v>
      </c>
      <c r="AO19" s="91">
        <v>0</v>
      </c>
      <c r="AP19" s="91">
        <v>0</v>
      </c>
      <c r="AQ19" s="91">
        <v>0</v>
      </c>
      <c r="AR19" s="91">
        <v>0</v>
      </c>
      <c r="AS19" s="91">
        <v>0</v>
      </c>
      <c r="AT19" s="91">
        <v>0</v>
      </c>
      <c r="AU19" s="91">
        <v>0</v>
      </c>
      <c r="AV19" s="91">
        <v>0</v>
      </c>
      <c r="AW19" s="91">
        <v>0</v>
      </c>
      <c r="AX19" s="91">
        <v>0</v>
      </c>
      <c r="AY19" s="91">
        <v>0</v>
      </c>
      <c r="AZ19" s="91">
        <v>0</v>
      </c>
      <c r="BA19" s="91">
        <v>0</v>
      </c>
      <c r="BB19" s="91">
        <v>0</v>
      </c>
      <c r="BC19" s="91">
        <v>0</v>
      </c>
      <c r="BD19" s="91">
        <v>0</v>
      </c>
      <c r="BE19" s="91">
        <v>0</v>
      </c>
      <c r="BF19" s="91">
        <v>0</v>
      </c>
      <c r="BG19" s="91">
        <v>0</v>
      </c>
      <c r="BH19" s="91">
        <v>0</v>
      </c>
      <c r="BI19" s="91">
        <v>0</v>
      </c>
      <c r="BJ19" s="91">
        <v>0</v>
      </c>
      <c r="BK19" s="91">
        <v>0</v>
      </c>
      <c r="BL19" s="91">
        <v>0</v>
      </c>
      <c r="BM19" s="91">
        <v>0</v>
      </c>
      <c r="BN19" s="91">
        <v>0</v>
      </c>
      <c r="BO19" s="91">
        <v>0</v>
      </c>
      <c r="BP19" s="91">
        <v>0</v>
      </c>
      <c r="BQ19" s="91">
        <v>0</v>
      </c>
      <c r="BR19" s="91">
        <v>0</v>
      </c>
      <c r="BS19" s="91">
        <v>0</v>
      </c>
      <c r="BT19" s="91">
        <v>0</v>
      </c>
      <c r="BU19" s="91">
        <v>2.31</v>
      </c>
      <c r="BV19" s="91">
        <v>2.31</v>
      </c>
      <c r="BW19" s="91">
        <v>2.31</v>
      </c>
      <c r="BX19" s="91">
        <v>2.7999999999999994</v>
      </c>
      <c r="BY19" s="91">
        <v>2.7999999999999994</v>
      </c>
      <c r="BZ19" s="91">
        <v>2.7999999999999994</v>
      </c>
      <c r="CA19" s="91">
        <v>2.7999999999999994</v>
      </c>
      <c r="CB19" s="91">
        <v>2.7999999999999994</v>
      </c>
      <c r="CC19" s="91">
        <v>2.7999999999999994</v>
      </c>
      <c r="CD19" s="91">
        <v>2.7999999999999994</v>
      </c>
      <c r="CE19" s="91">
        <v>2.1</v>
      </c>
      <c r="CF19" s="91">
        <v>2.1</v>
      </c>
      <c r="CG19" s="91">
        <v>2.1</v>
      </c>
      <c r="CH19" s="91">
        <v>2.1</v>
      </c>
      <c r="CI19" s="91">
        <v>2.1</v>
      </c>
      <c r="CJ19" s="91">
        <v>2.1</v>
      </c>
      <c r="CK19" s="91">
        <v>1.8999999999999997</v>
      </c>
      <c r="CL19" s="91">
        <v>1.8999999999999997</v>
      </c>
      <c r="CM19" s="91">
        <v>1.8999999999999997</v>
      </c>
      <c r="CN19" s="91">
        <v>1.8999999999999997</v>
      </c>
      <c r="CO19" s="91">
        <v>1.8999999999999997</v>
      </c>
      <c r="CP19" s="91">
        <v>1.8999999999999997</v>
      </c>
      <c r="CQ19" s="91">
        <v>0</v>
      </c>
      <c r="CR19" s="91">
        <v>0</v>
      </c>
      <c r="CS19" s="91">
        <v>0</v>
      </c>
      <c r="CT19" s="91">
        <v>0</v>
      </c>
      <c r="CU19" s="91">
        <v>0</v>
      </c>
      <c r="CV19" s="91">
        <v>0</v>
      </c>
      <c r="CW19" s="91">
        <v>0</v>
      </c>
      <c r="CX19" s="91">
        <v>0</v>
      </c>
      <c r="CY19" s="91">
        <v>0</v>
      </c>
      <c r="CZ19" s="91">
        <v>0</v>
      </c>
      <c r="DA19" s="91">
        <v>0</v>
      </c>
      <c r="DB19" s="91">
        <v>0</v>
      </c>
      <c r="DC19" s="91">
        <v>0</v>
      </c>
      <c r="DD19" s="91">
        <v>0</v>
      </c>
      <c r="DE19" s="91">
        <v>0</v>
      </c>
      <c r="DF19" s="91">
        <v>0</v>
      </c>
      <c r="DG19" s="91">
        <v>0</v>
      </c>
      <c r="DH19" s="91">
        <v>0</v>
      </c>
      <c r="DI19" s="91">
        <v>0</v>
      </c>
      <c r="DJ19" s="91">
        <v>0</v>
      </c>
      <c r="DK19" s="91">
        <v>0</v>
      </c>
      <c r="DL19" s="91">
        <v>0</v>
      </c>
      <c r="DM19" s="91">
        <v>0</v>
      </c>
      <c r="DN19" s="91">
        <v>0</v>
      </c>
      <c r="DO19" s="91">
        <v>0</v>
      </c>
      <c r="DP19" s="91">
        <v>0</v>
      </c>
      <c r="DQ19" s="91">
        <v>0</v>
      </c>
      <c r="DR19" s="91">
        <v>0</v>
      </c>
      <c r="DS19" s="91">
        <v>0</v>
      </c>
      <c r="DT19" s="91">
        <v>0</v>
      </c>
      <c r="DU19" s="91">
        <v>0</v>
      </c>
      <c r="DV19" s="91">
        <v>0</v>
      </c>
      <c r="DW19" s="91">
        <v>0</v>
      </c>
      <c r="DX19" s="91">
        <v>0</v>
      </c>
      <c r="DY19" s="91">
        <v>0</v>
      </c>
      <c r="DZ19" s="91">
        <v>0</v>
      </c>
      <c r="EA19" s="91">
        <v>0</v>
      </c>
      <c r="EB19" s="91">
        <v>0</v>
      </c>
      <c r="EC19" s="91">
        <v>0</v>
      </c>
      <c r="ED19" s="91">
        <v>0</v>
      </c>
      <c r="EE19" s="91">
        <v>0</v>
      </c>
      <c r="EF19" s="91">
        <v>0</v>
      </c>
      <c r="EG19" s="91">
        <v>0</v>
      </c>
      <c r="EH19" s="91">
        <v>0</v>
      </c>
      <c r="EI19" s="91">
        <v>0</v>
      </c>
      <c r="EJ19" s="91">
        <v>0</v>
      </c>
      <c r="EK19" s="91">
        <v>0</v>
      </c>
      <c r="EL19" s="91">
        <v>0</v>
      </c>
      <c r="EM19" s="91">
        <v>0</v>
      </c>
      <c r="EN19" s="91">
        <v>0</v>
      </c>
      <c r="EO19" s="91">
        <v>0</v>
      </c>
      <c r="EP19" s="91">
        <v>0</v>
      </c>
      <c r="EQ19" s="91">
        <v>0</v>
      </c>
      <c r="ER19" s="91">
        <v>0</v>
      </c>
      <c r="ES19" s="91">
        <v>0</v>
      </c>
      <c r="ET19" s="91">
        <v>0</v>
      </c>
      <c r="EU19" s="91">
        <v>0</v>
      </c>
      <c r="EV19" s="91">
        <v>0</v>
      </c>
      <c r="EW19" s="91">
        <v>0</v>
      </c>
      <c r="EX19" s="91">
        <v>0</v>
      </c>
      <c r="EY19" s="91">
        <v>0</v>
      </c>
      <c r="EZ19" s="91">
        <v>0</v>
      </c>
      <c r="FA19" s="91">
        <v>0</v>
      </c>
      <c r="FB19" s="91">
        <v>0</v>
      </c>
      <c r="FC19" s="91">
        <v>0</v>
      </c>
      <c r="FD19" s="91">
        <v>0</v>
      </c>
      <c r="FE19" s="91">
        <v>0</v>
      </c>
      <c r="FF19" s="91">
        <v>0</v>
      </c>
      <c r="FG19" s="91">
        <v>0</v>
      </c>
      <c r="FH19" s="91">
        <v>0</v>
      </c>
      <c r="FI19" s="91">
        <v>0</v>
      </c>
      <c r="FJ19" s="91">
        <v>0</v>
      </c>
      <c r="FK19" s="91">
        <v>0</v>
      </c>
      <c r="FL19" s="91">
        <v>0</v>
      </c>
      <c r="FM19" s="91">
        <v>0</v>
      </c>
      <c r="FN19" s="91">
        <v>0</v>
      </c>
      <c r="FO19" s="91">
        <v>0</v>
      </c>
      <c r="FP19" s="91">
        <v>0</v>
      </c>
      <c r="FQ19" s="91">
        <v>0</v>
      </c>
      <c r="FR19" s="91">
        <v>0</v>
      </c>
      <c r="FS19" s="91">
        <v>0</v>
      </c>
      <c r="FT19" s="91">
        <v>0</v>
      </c>
      <c r="FU19" s="91">
        <v>0</v>
      </c>
      <c r="FV19" s="91">
        <v>0</v>
      </c>
      <c r="FW19" s="91">
        <v>0</v>
      </c>
      <c r="FX19" s="91">
        <v>0</v>
      </c>
      <c r="FY19" s="91">
        <v>0</v>
      </c>
      <c r="FZ19" s="91">
        <v>0</v>
      </c>
      <c r="GA19" s="91">
        <v>0</v>
      </c>
      <c r="GB19" s="91">
        <v>0</v>
      </c>
      <c r="GC19" s="91">
        <v>0</v>
      </c>
      <c r="GD19" s="91">
        <v>0</v>
      </c>
      <c r="GE19" s="91">
        <v>0</v>
      </c>
      <c r="GF19" s="91">
        <v>0</v>
      </c>
      <c r="GG19" s="91">
        <v>0</v>
      </c>
    </row>
    <row r="20" spans="1:189" ht="14.25" customHeight="1" x14ac:dyDescent="0.25">
      <c r="A20" s="116" t="s">
        <v>127</v>
      </c>
      <c r="B20" s="24" t="s">
        <v>8</v>
      </c>
      <c r="C20" s="32">
        <v>43282</v>
      </c>
      <c r="D20" s="32"/>
      <c r="E20" s="91">
        <v>0</v>
      </c>
      <c r="F20" s="91">
        <v>0</v>
      </c>
      <c r="G20" s="91">
        <v>0</v>
      </c>
      <c r="H20" s="91">
        <v>0</v>
      </c>
      <c r="I20" s="91">
        <v>0</v>
      </c>
      <c r="J20" s="91">
        <v>0</v>
      </c>
      <c r="K20" s="91">
        <v>0</v>
      </c>
      <c r="L20" s="91">
        <v>0</v>
      </c>
      <c r="M20" s="91">
        <v>0</v>
      </c>
      <c r="N20" s="91">
        <v>0</v>
      </c>
      <c r="O20" s="91">
        <v>0</v>
      </c>
      <c r="P20" s="91">
        <v>0</v>
      </c>
      <c r="Q20" s="91">
        <v>0</v>
      </c>
      <c r="R20" s="91">
        <v>0</v>
      </c>
      <c r="S20" s="91">
        <v>0</v>
      </c>
      <c r="T20" s="91">
        <v>0</v>
      </c>
      <c r="U20" s="91">
        <v>0</v>
      </c>
      <c r="V20" s="91">
        <v>0</v>
      </c>
      <c r="W20" s="91">
        <v>0</v>
      </c>
      <c r="X20" s="91">
        <v>0</v>
      </c>
      <c r="Y20" s="91">
        <v>0</v>
      </c>
      <c r="Z20" s="91">
        <v>0</v>
      </c>
      <c r="AA20" s="91">
        <v>0</v>
      </c>
      <c r="AB20" s="91">
        <v>0</v>
      </c>
      <c r="AC20" s="91">
        <v>0</v>
      </c>
      <c r="AD20" s="91">
        <v>0</v>
      </c>
      <c r="AE20" s="91">
        <v>0</v>
      </c>
      <c r="AF20" s="91">
        <v>0</v>
      </c>
      <c r="AG20" s="91">
        <v>0</v>
      </c>
      <c r="AH20" s="91">
        <v>0</v>
      </c>
      <c r="AI20" s="91">
        <v>0</v>
      </c>
      <c r="AJ20" s="91">
        <v>0</v>
      </c>
      <c r="AK20" s="91">
        <v>0</v>
      </c>
      <c r="AL20" s="91">
        <v>0</v>
      </c>
      <c r="AM20" s="91">
        <v>0</v>
      </c>
      <c r="AN20" s="91">
        <v>0</v>
      </c>
      <c r="AO20" s="91">
        <v>0</v>
      </c>
      <c r="AP20" s="91">
        <v>0</v>
      </c>
      <c r="AQ20" s="91">
        <v>0</v>
      </c>
      <c r="AR20" s="91">
        <v>0</v>
      </c>
      <c r="AS20" s="91">
        <v>0</v>
      </c>
      <c r="AT20" s="91">
        <v>0</v>
      </c>
      <c r="AU20" s="91">
        <v>0</v>
      </c>
      <c r="AV20" s="91">
        <v>0</v>
      </c>
      <c r="AW20" s="91">
        <v>0</v>
      </c>
      <c r="AX20" s="91">
        <v>0</v>
      </c>
      <c r="AY20" s="91">
        <v>0</v>
      </c>
      <c r="AZ20" s="91">
        <v>0</v>
      </c>
      <c r="BA20" s="91">
        <v>0</v>
      </c>
      <c r="BB20" s="91">
        <v>0</v>
      </c>
      <c r="BC20" s="91">
        <v>0</v>
      </c>
      <c r="BD20" s="91">
        <v>0</v>
      </c>
      <c r="BE20" s="91">
        <v>0</v>
      </c>
      <c r="BF20" s="91">
        <v>0</v>
      </c>
      <c r="BG20" s="91">
        <v>0</v>
      </c>
      <c r="BH20" s="91">
        <v>0</v>
      </c>
      <c r="BI20" s="91">
        <v>0</v>
      </c>
      <c r="BJ20" s="91">
        <v>0</v>
      </c>
      <c r="BK20" s="91">
        <v>0</v>
      </c>
      <c r="BL20" s="91">
        <v>0</v>
      </c>
      <c r="BM20" s="91">
        <v>0</v>
      </c>
      <c r="BN20" s="91">
        <v>0</v>
      </c>
      <c r="BO20" s="91">
        <v>0</v>
      </c>
      <c r="BP20" s="91">
        <v>0</v>
      </c>
      <c r="BQ20" s="91">
        <v>0</v>
      </c>
      <c r="BR20" s="91">
        <v>0</v>
      </c>
      <c r="BS20" s="91">
        <v>0</v>
      </c>
      <c r="BT20" s="91">
        <v>0</v>
      </c>
      <c r="BU20" s="91">
        <v>0</v>
      </c>
      <c r="BV20" s="91">
        <v>0</v>
      </c>
      <c r="BW20" s="91">
        <v>0</v>
      </c>
      <c r="BX20" s="91">
        <v>0</v>
      </c>
      <c r="BY20" s="91">
        <v>0</v>
      </c>
      <c r="BZ20" s="91">
        <v>0</v>
      </c>
      <c r="CA20" s="91">
        <v>0</v>
      </c>
      <c r="CB20" s="91">
        <v>0</v>
      </c>
      <c r="CC20" s="91">
        <v>0</v>
      </c>
      <c r="CD20" s="91">
        <v>0</v>
      </c>
      <c r="CE20" s="91">
        <v>0</v>
      </c>
      <c r="CF20" s="91">
        <v>0</v>
      </c>
      <c r="CG20" s="91">
        <v>0</v>
      </c>
      <c r="CH20" s="91">
        <v>0</v>
      </c>
      <c r="CI20" s="91">
        <v>0</v>
      </c>
      <c r="CJ20" s="91">
        <v>0</v>
      </c>
      <c r="CK20" s="91">
        <v>0</v>
      </c>
      <c r="CL20" s="91">
        <v>0</v>
      </c>
      <c r="CM20" s="91">
        <v>0</v>
      </c>
      <c r="CN20" s="91">
        <v>0</v>
      </c>
      <c r="CO20" s="91">
        <v>0</v>
      </c>
      <c r="CP20" s="91">
        <v>0</v>
      </c>
      <c r="CQ20" s="91">
        <v>0</v>
      </c>
      <c r="CR20" s="91">
        <v>0</v>
      </c>
      <c r="CS20" s="91">
        <v>0</v>
      </c>
      <c r="CT20" s="91">
        <v>0</v>
      </c>
      <c r="CU20" s="91">
        <v>0</v>
      </c>
      <c r="CV20" s="91">
        <v>0</v>
      </c>
      <c r="CW20" s="91">
        <v>0</v>
      </c>
      <c r="CX20" s="91">
        <v>0</v>
      </c>
      <c r="CY20" s="91">
        <v>0</v>
      </c>
      <c r="CZ20" s="91">
        <v>0</v>
      </c>
      <c r="DA20" s="91">
        <v>0</v>
      </c>
      <c r="DB20" s="91">
        <v>0</v>
      </c>
      <c r="DC20" s="91">
        <v>0</v>
      </c>
      <c r="DD20" s="91">
        <v>0</v>
      </c>
      <c r="DE20" s="91">
        <v>0</v>
      </c>
      <c r="DF20" s="91">
        <v>0</v>
      </c>
      <c r="DG20" s="91">
        <v>0</v>
      </c>
      <c r="DH20" s="91">
        <v>0</v>
      </c>
      <c r="DI20" s="91">
        <v>0</v>
      </c>
      <c r="DJ20" s="91">
        <v>0</v>
      </c>
      <c r="DK20" s="91">
        <v>0</v>
      </c>
      <c r="DL20" s="91">
        <v>0</v>
      </c>
      <c r="DM20" s="91">
        <v>0</v>
      </c>
      <c r="DN20" s="91">
        <v>0</v>
      </c>
      <c r="DO20" s="91">
        <v>0</v>
      </c>
      <c r="DP20" s="91">
        <v>0</v>
      </c>
      <c r="DQ20" s="91">
        <v>0</v>
      </c>
      <c r="DR20" s="91">
        <v>0</v>
      </c>
      <c r="DS20" s="91">
        <v>0</v>
      </c>
      <c r="DT20" s="91">
        <v>0</v>
      </c>
      <c r="DU20" s="91">
        <v>0</v>
      </c>
      <c r="DV20" s="91">
        <v>0</v>
      </c>
      <c r="DW20" s="91">
        <v>0</v>
      </c>
      <c r="DX20" s="91">
        <v>0</v>
      </c>
      <c r="DY20" s="91">
        <v>0</v>
      </c>
      <c r="DZ20" s="91">
        <v>0</v>
      </c>
      <c r="EA20" s="91">
        <v>0</v>
      </c>
      <c r="EB20" s="91">
        <v>0</v>
      </c>
      <c r="EC20" s="91">
        <v>0</v>
      </c>
      <c r="ED20" s="91">
        <v>0</v>
      </c>
      <c r="EE20" s="91">
        <v>0</v>
      </c>
      <c r="EF20" s="91">
        <v>0</v>
      </c>
      <c r="EG20" s="91">
        <v>0</v>
      </c>
      <c r="EH20" s="91">
        <v>0</v>
      </c>
      <c r="EI20" s="91">
        <v>0</v>
      </c>
      <c r="EJ20" s="91">
        <v>0</v>
      </c>
      <c r="EK20" s="91">
        <v>0</v>
      </c>
      <c r="EL20" s="91">
        <v>0</v>
      </c>
      <c r="EM20" s="91">
        <v>0</v>
      </c>
      <c r="EN20" s="91">
        <v>0</v>
      </c>
      <c r="EO20" s="91">
        <v>0</v>
      </c>
      <c r="EP20" s="91">
        <v>0</v>
      </c>
      <c r="EQ20" s="91">
        <v>0</v>
      </c>
      <c r="ER20" s="91">
        <v>0</v>
      </c>
      <c r="ES20" s="91">
        <v>0</v>
      </c>
      <c r="ET20" s="91">
        <v>0</v>
      </c>
      <c r="EU20" s="91">
        <v>0</v>
      </c>
      <c r="EV20" s="91">
        <v>0</v>
      </c>
      <c r="EW20" s="91">
        <v>0</v>
      </c>
      <c r="EX20" s="91">
        <v>0</v>
      </c>
      <c r="EY20" s="91">
        <v>0</v>
      </c>
      <c r="EZ20" s="91">
        <v>0</v>
      </c>
      <c r="FA20" s="91">
        <v>0</v>
      </c>
      <c r="FB20" s="91">
        <v>0</v>
      </c>
      <c r="FC20" s="91">
        <v>0</v>
      </c>
      <c r="FD20" s="91">
        <v>0</v>
      </c>
      <c r="FE20" s="91">
        <v>0</v>
      </c>
      <c r="FF20" s="91">
        <v>0</v>
      </c>
      <c r="FG20" s="91">
        <v>0</v>
      </c>
      <c r="FH20" s="91">
        <v>0</v>
      </c>
      <c r="FI20" s="91">
        <v>0</v>
      </c>
      <c r="FJ20" s="91">
        <v>0</v>
      </c>
      <c r="FK20" s="91">
        <v>0</v>
      </c>
      <c r="FL20" s="91">
        <v>0</v>
      </c>
      <c r="FM20" s="91">
        <v>0</v>
      </c>
      <c r="FN20" s="91">
        <v>0</v>
      </c>
      <c r="FO20" s="91">
        <v>0</v>
      </c>
      <c r="FP20" s="91">
        <v>0</v>
      </c>
      <c r="FQ20" s="91">
        <v>0</v>
      </c>
      <c r="FR20" s="91">
        <v>0</v>
      </c>
      <c r="FS20" s="91">
        <v>0</v>
      </c>
      <c r="FT20" s="91">
        <v>0</v>
      </c>
      <c r="FU20" s="91">
        <v>0</v>
      </c>
      <c r="FV20" s="91">
        <v>0</v>
      </c>
      <c r="FW20" s="91">
        <v>0</v>
      </c>
      <c r="FX20" s="91">
        <v>0</v>
      </c>
      <c r="FY20" s="91">
        <v>0</v>
      </c>
      <c r="FZ20" s="91">
        <v>0</v>
      </c>
      <c r="GA20" s="91">
        <v>3.4712926005526561</v>
      </c>
      <c r="GB20" s="91">
        <v>3.4712926005526561</v>
      </c>
      <c r="GC20" s="91">
        <v>3.4712926005526561</v>
      </c>
      <c r="GD20" s="91">
        <v>3.4712926005526561</v>
      </c>
      <c r="GE20" s="91">
        <v>3.4712926005526561</v>
      </c>
      <c r="GF20" s="91">
        <v>3.4712926005526561</v>
      </c>
      <c r="GG20" s="91">
        <v>3.4712926005526561</v>
      </c>
    </row>
    <row r="21" spans="1:189" ht="15" x14ac:dyDescent="0.25">
      <c r="A21" s="10"/>
      <c r="B21" s="40"/>
      <c r="C21" s="28"/>
      <c r="D21" s="28"/>
      <c r="E21" s="92"/>
      <c r="F21" s="92"/>
      <c r="G21" s="92"/>
      <c r="H21" s="92"/>
      <c r="I21" s="92"/>
      <c r="J21" s="92"/>
      <c r="K21" s="92"/>
      <c r="L21" s="92"/>
      <c r="M21" s="92"/>
      <c r="N21" s="92"/>
      <c r="O21" s="92"/>
      <c r="P21" s="92"/>
      <c r="Q21" s="92"/>
      <c r="R21" s="92"/>
      <c r="S21" s="92"/>
      <c r="T21" s="92"/>
      <c r="U21" s="92"/>
      <c r="V21" s="92"/>
      <c r="W21" s="92"/>
      <c r="X21" s="92"/>
      <c r="Y21" s="92"/>
      <c r="Z21" s="92"/>
      <c r="AA21" s="92"/>
      <c r="AB21" s="92"/>
      <c r="AC21" s="92"/>
      <c r="AD21" s="92"/>
      <c r="AE21" s="92"/>
      <c r="AF21" s="92"/>
      <c r="AG21" s="92"/>
      <c r="AH21" s="92"/>
      <c r="AI21" s="92"/>
      <c r="AJ21" s="92"/>
      <c r="AK21" s="92"/>
      <c r="AL21" s="92"/>
      <c r="AM21" s="92"/>
      <c r="AN21" s="92"/>
      <c r="AO21" s="92"/>
      <c r="AP21" s="93"/>
      <c r="AQ21" s="93"/>
      <c r="AR21" s="93"/>
      <c r="AS21" s="93"/>
      <c r="AT21" s="93"/>
      <c r="AU21" s="93"/>
      <c r="AV21" s="93"/>
      <c r="AW21" s="93"/>
      <c r="AX21" s="93"/>
      <c r="AY21" s="93"/>
      <c r="AZ21" s="93"/>
      <c r="BA21" s="93"/>
      <c r="BB21" s="93"/>
      <c r="BC21" s="93"/>
      <c r="BD21" s="93"/>
      <c r="BE21" s="93"/>
      <c r="BF21" s="93"/>
      <c r="BG21" s="93"/>
      <c r="BH21" s="93"/>
      <c r="BI21" s="93"/>
      <c r="BJ21" s="93"/>
      <c r="BK21" s="93"/>
      <c r="BL21" s="93"/>
      <c r="BM21" s="93"/>
      <c r="BN21" s="93"/>
      <c r="BO21" s="93"/>
      <c r="BP21" s="93"/>
      <c r="BQ21" s="93"/>
      <c r="BR21" s="93"/>
      <c r="BS21" s="93"/>
      <c r="BT21" s="93"/>
      <c r="BU21" s="93"/>
      <c r="BV21" s="93"/>
      <c r="BW21" s="93"/>
      <c r="BX21" s="93"/>
      <c r="BY21" s="93"/>
      <c r="BZ21" s="93"/>
      <c r="CA21" s="93"/>
      <c r="CB21" s="93"/>
      <c r="CC21" s="93"/>
      <c r="CD21" s="93"/>
      <c r="CE21" s="93"/>
      <c r="CF21" s="93"/>
      <c r="CG21" s="93"/>
      <c r="CH21" s="93"/>
      <c r="CI21" s="93"/>
      <c r="CJ21" s="93"/>
      <c r="CK21" s="93"/>
      <c r="CL21" s="93"/>
      <c r="CM21" s="93"/>
      <c r="CN21" s="93"/>
      <c r="CO21" s="93"/>
      <c r="CP21" s="93"/>
      <c r="CQ21" s="93"/>
      <c r="CR21" s="93"/>
      <c r="CS21" s="93"/>
      <c r="CT21" s="93"/>
      <c r="CU21" s="93"/>
      <c r="CV21" s="93"/>
      <c r="CW21" s="93"/>
      <c r="CX21" s="93"/>
      <c r="CY21" s="93"/>
      <c r="CZ21" s="93"/>
      <c r="DA21" s="93"/>
      <c r="DB21" s="93"/>
      <c r="DC21" s="93"/>
      <c r="DD21" s="93"/>
      <c r="DE21" s="93"/>
      <c r="DF21" s="93"/>
      <c r="DG21" s="93"/>
      <c r="DH21" s="93"/>
      <c r="DI21" s="93"/>
      <c r="DJ21" s="93"/>
      <c r="DK21" s="93"/>
      <c r="DL21" s="93"/>
      <c r="DM21" s="93"/>
      <c r="DN21" s="93"/>
      <c r="DO21" s="93"/>
      <c r="DP21" s="93"/>
      <c r="DQ21" s="93"/>
      <c r="DR21" s="93"/>
      <c r="DS21" s="93"/>
      <c r="DT21" s="93"/>
      <c r="DU21" s="93"/>
      <c r="DV21" s="93"/>
      <c r="DW21" s="93"/>
      <c r="DX21" s="93"/>
      <c r="DY21" s="93"/>
      <c r="DZ21" s="93"/>
      <c r="EA21" s="93"/>
      <c r="EB21" s="93"/>
      <c r="EC21" s="93"/>
      <c r="ED21" s="93"/>
      <c r="EE21" s="93"/>
      <c r="EF21" s="93"/>
      <c r="EG21" s="93"/>
      <c r="EH21" s="93"/>
      <c r="EI21" s="93"/>
      <c r="EJ21" s="93"/>
      <c r="EK21" s="93"/>
      <c r="EL21" s="93"/>
      <c r="EM21" s="93"/>
      <c r="EN21" s="93"/>
      <c r="EO21" s="93"/>
      <c r="EP21" s="93"/>
      <c r="EQ21" s="93"/>
      <c r="ER21" s="93"/>
      <c r="ES21" s="93"/>
      <c r="ET21" s="93"/>
      <c r="EU21" s="93"/>
      <c r="EV21" s="93"/>
      <c r="EW21" s="93"/>
      <c r="EX21" s="93"/>
      <c r="EY21" s="93"/>
      <c r="EZ21" s="93"/>
      <c r="FA21" s="93"/>
      <c r="FB21" s="93"/>
      <c r="FC21" s="93"/>
      <c r="FD21" s="93"/>
      <c r="FE21" s="93"/>
      <c r="FF21" s="93"/>
      <c r="FG21" s="93"/>
      <c r="FH21" s="93"/>
      <c r="FI21" s="93"/>
      <c r="FJ21" s="93"/>
      <c r="FK21" s="93"/>
      <c r="FL21" s="93"/>
      <c r="FM21" s="93"/>
      <c r="FN21" s="93"/>
      <c r="FO21" s="93"/>
      <c r="FP21" s="93"/>
      <c r="FQ21" s="93"/>
      <c r="FR21" s="93"/>
      <c r="FS21" s="93"/>
      <c r="FT21" s="93"/>
      <c r="FU21" s="93"/>
      <c r="FV21" s="93"/>
      <c r="FW21" s="93"/>
      <c r="FX21" s="93"/>
      <c r="FY21" s="93"/>
      <c r="FZ21" s="93"/>
      <c r="GA21" s="93"/>
      <c r="GB21" s="93"/>
      <c r="GC21" s="93"/>
      <c r="GD21" s="93"/>
      <c r="GE21" s="93"/>
      <c r="GF21" s="93"/>
      <c r="GG21" s="93"/>
    </row>
    <row r="22" spans="1:189" ht="14.25" customHeight="1" x14ac:dyDescent="0.25">
      <c r="A22" s="23" t="s">
        <v>11</v>
      </c>
      <c r="B22" s="23" t="s">
        <v>8</v>
      </c>
      <c r="C22" s="31"/>
      <c r="D22" s="31"/>
      <c r="E22" s="90">
        <f t="shared" ref="E22:BP22" si="5">SUM(E23:E31)</f>
        <v>4.66</v>
      </c>
      <c r="F22" s="90">
        <f t="shared" si="5"/>
        <v>4.66</v>
      </c>
      <c r="G22" s="90">
        <f t="shared" si="5"/>
        <v>4.66</v>
      </c>
      <c r="H22" s="90">
        <f t="shared" si="5"/>
        <v>4.66</v>
      </c>
      <c r="I22" s="90">
        <f t="shared" si="5"/>
        <v>4.66</v>
      </c>
      <c r="J22" s="90">
        <f t="shared" si="5"/>
        <v>6.6815053763440861</v>
      </c>
      <c r="K22" s="90">
        <f t="shared" si="5"/>
        <v>9.36</v>
      </c>
      <c r="L22" s="90">
        <f t="shared" si="5"/>
        <v>9.36</v>
      </c>
      <c r="M22" s="90">
        <f t="shared" si="5"/>
        <v>9.36</v>
      </c>
      <c r="N22" s="90">
        <f t="shared" si="5"/>
        <v>9.36</v>
      </c>
      <c r="O22" s="90">
        <f t="shared" si="5"/>
        <v>9.36</v>
      </c>
      <c r="P22" s="90">
        <f t="shared" si="5"/>
        <v>9.36</v>
      </c>
      <c r="Q22" s="90">
        <f t="shared" si="5"/>
        <v>9.36</v>
      </c>
      <c r="R22" s="90">
        <f t="shared" si="5"/>
        <v>10.36</v>
      </c>
      <c r="S22" s="90">
        <f t="shared" si="5"/>
        <v>10.36</v>
      </c>
      <c r="T22" s="90">
        <f t="shared" si="5"/>
        <v>10.36</v>
      </c>
      <c r="U22" s="90">
        <f t="shared" si="5"/>
        <v>10.36</v>
      </c>
      <c r="V22" s="90">
        <f t="shared" si="5"/>
        <v>11.326666666666668</v>
      </c>
      <c r="W22" s="90">
        <f t="shared" si="5"/>
        <v>13.36</v>
      </c>
      <c r="X22" s="90">
        <f t="shared" si="5"/>
        <v>13.426666666666666</v>
      </c>
      <c r="Y22" s="90">
        <f t="shared" si="5"/>
        <v>13.459999999999999</v>
      </c>
      <c r="Z22" s="90">
        <f t="shared" si="5"/>
        <v>13.459999999999999</v>
      </c>
      <c r="AA22" s="90">
        <f t="shared" si="5"/>
        <v>13.459999999999999</v>
      </c>
      <c r="AB22" s="90">
        <f t="shared" si="5"/>
        <v>13.459999999999999</v>
      </c>
      <c r="AC22" s="90">
        <f t="shared" si="5"/>
        <v>13.459999999999999</v>
      </c>
      <c r="AD22" s="90">
        <f t="shared" si="5"/>
        <v>13.459999999999999</v>
      </c>
      <c r="AE22" s="90">
        <f t="shared" si="5"/>
        <v>13.459999999999999</v>
      </c>
      <c r="AF22" s="90">
        <f t="shared" si="5"/>
        <v>13.459999999999999</v>
      </c>
      <c r="AG22" s="90">
        <f t="shared" si="5"/>
        <v>13.459999999999999</v>
      </c>
      <c r="AH22" s="90">
        <f t="shared" si="5"/>
        <v>13.459999999999999</v>
      </c>
      <c r="AI22" s="90">
        <f t="shared" si="5"/>
        <v>13.459999999999999</v>
      </c>
      <c r="AJ22" s="90">
        <f t="shared" si="5"/>
        <v>13.459999999999999</v>
      </c>
      <c r="AK22" s="90">
        <f t="shared" si="5"/>
        <v>13.459999999999999</v>
      </c>
      <c r="AL22" s="90">
        <f t="shared" si="5"/>
        <v>13.459999999999999</v>
      </c>
      <c r="AM22" s="90">
        <f t="shared" si="5"/>
        <v>15.053548387096775</v>
      </c>
      <c r="AN22" s="90">
        <f t="shared" si="5"/>
        <v>16.46</v>
      </c>
      <c r="AO22" s="90">
        <f t="shared" si="5"/>
        <v>18.890000000000004</v>
      </c>
      <c r="AP22" s="90">
        <f t="shared" si="5"/>
        <v>18.890000000000004</v>
      </c>
      <c r="AQ22" s="90">
        <f t="shared" si="5"/>
        <v>18.890000000000004</v>
      </c>
      <c r="AR22" s="90">
        <f t="shared" si="5"/>
        <v>18.890000000000004</v>
      </c>
      <c r="AS22" s="90">
        <f t="shared" si="5"/>
        <v>23.200000000000003</v>
      </c>
      <c r="AT22" s="90">
        <f t="shared" si="5"/>
        <v>23.200000000000003</v>
      </c>
      <c r="AU22" s="90">
        <f t="shared" si="5"/>
        <v>23.200000000000003</v>
      </c>
      <c r="AV22" s="90">
        <f t="shared" si="5"/>
        <v>24.644444444444446</v>
      </c>
      <c r="AW22" s="90">
        <f t="shared" si="5"/>
        <v>31.76</v>
      </c>
      <c r="AX22" s="90">
        <f t="shared" si="5"/>
        <v>31.76</v>
      </c>
      <c r="AY22" s="90">
        <f t="shared" si="5"/>
        <v>31.76</v>
      </c>
      <c r="AZ22" s="90">
        <f t="shared" si="5"/>
        <v>31.76</v>
      </c>
      <c r="BA22" s="90">
        <f t="shared" si="5"/>
        <v>28.960000000000004</v>
      </c>
      <c r="BB22" s="90">
        <f t="shared" si="5"/>
        <v>34.96</v>
      </c>
      <c r="BC22" s="90">
        <f t="shared" si="5"/>
        <v>34.96</v>
      </c>
      <c r="BD22" s="90">
        <f t="shared" si="5"/>
        <v>34.86</v>
      </c>
      <c r="BE22" s="90">
        <f t="shared" si="5"/>
        <v>34.86</v>
      </c>
      <c r="BF22" s="90">
        <f t="shared" si="5"/>
        <v>35.86</v>
      </c>
      <c r="BG22" s="90">
        <f t="shared" si="5"/>
        <v>35.86</v>
      </c>
      <c r="BH22" s="90">
        <f t="shared" si="5"/>
        <v>35.86</v>
      </c>
      <c r="BI22" s="90">
        <f t="shared" si="5"/>
        <v>35.86</v>
      </c>
      <c r="BJ22" s="90">
        <f t="shared" si="5"/>
        <v>36.86</v>
      </c>
      <c r="BK22" s="90">
        <f t="shared" si="5"/>
        <v>36.880000000000003</v>
      </c>
      <c r="BL22" s="90">
        <f t="shared" si="5"/>
        <v>36.89</v>
      </c>
      <c r="BM22" s="90">
        <f t="shared" si="5"/>
        <v>36.884999999999998</v>
      </c>
      <c r="BN22" s="90">
        <f t="shared" si="5"/>
        <v>36.884999999999998</v>
      </c>
      <c r="BO22" s="90">
        <f t="shared" si="5"/>
        <v>32.884999999999998</v>
      </c>
      <c r="BP22" s="90">
        <f t="shared" si="5"/>
        <v>32.884999999999998</v>
      </c>
      <c r="BQ22" s="90">
        <f t="shared" ref="BQ22:EB22" si="6">SUM(BQ23:BQ31)</f>
        <v>32.884999999999998</v>
      </c>
      <c r="BR22" s="90">
        <f t="shared" si="6"/>
        <v>32.884999999999998</v>
      </c>
      <c r="BS22" s="90">
        <f t="shared" si="6"/>
        <v>32.884999999999998</v>
      </c>
      <c r="BT22" s="90">
        <f t="shared" si="6"/>
        <v>32.884999999999998</v>
      </c>
      <c r="BU22" s="90">
        <f t="shared" si="6"/>
        <v>30.885000000000002</v>
      </c>
      <c r="BV22" s="90">
        <f t="shared" si="6"/>
        <v>30.885000000000002</v>
      </c>
      <c r="BW22" s="90">
        <f t="shared" si="6"/>
        <v>30.884999999999998</v>
      </c>
      <c r="BX22" s="90">
        <f t="shared" si="6"/>
        <v>32.885000000000005</v>
      </c>
      <c r="BY22" s="90">
        <f t="shared" si="6"/>
        <v>32.885000000000005</v>
      </c>
      <c r="BZ22" s="90">
        <f t="shared" si="6"/>
        <v>32.885000000000005</v>
      </c>
      <c r="CA22" s="90">
        <f t="shared" si="6"/>
        <v>32.885000000000005</v>
      </c>
      <c r="CB22" s="90">
        <f t="shared" si="6"/>
        <v>32.885000000000005</v>
      </c>
      <c r="CC22" s="90">
        <f t="shared" si="6"/>
        <v>32.885000000000005</v>
      </c>
      <c r="CD22" s="90">
        <f t="shared" si="6"/>
        <v>32.885000000000005</v>
      </c>
      <c r="CE22" s="90">
        <f t="shared" si="6"/>
        <v>32.885000000000005</v>
      </c>
      <c r="CF22" s="90">
        <f t="shared" si="6"/>
        <v>32.885000000000005</v>
      </c>
      <c r="CG22" s="90">
        <f t="shared" si="6"/>
        <v>32.885000000000005</v>
      </c>
      <c r="CH22" s="90">
        <f t="shared" si="6"/>
        <v>32.885000000000005</v>
      </c>
      <c r="CI22" s="90">
        <f t="shared" si="6"/>
        <v>32.885000000000005</v>
      </c>
      <c r="CJ22" s="90">
        <f t="shared" si="6"/>
        <v>32.885000000000005</v>
      </c>
      <c r="CK22" s="90">
        <f t="shared" si="6"/>
        <v>32.885000000000005</v>
      </c>
      <c r="CL22" s="90">
        <f t="shared" si="6"/>
        <v>32.885000000000005</v>
      </c>
      <c r="CM22" s="90">
        <f t="shared" si="6"/>
        <v>32.885000000000005</v>
      </c>
      <c r="CN22" s="90">
        <f t="shared" si="6"/>
        <v>32.885000000000005</v>
      </c>
      <c r="CO22" s="90">
        <f t="shared" si="6"/>
        <v>32.885000000000005</v>
      </c>
      <c r="CP22" s="90">
        <f t="shared" si="6"/>
        <v>32.885000000000005</v>
      </c>
      <c r="CQ22" s="90">
        <f t="shared" si="6"/>
        <v>32.885000000000005</v>
      </c>
      <c r="CR22" s="90">
        <f t="shared" si="6"/>
        <v>32.885000000000005</v>
      </c>
      <c r="CS22" s="90">
        <f t="shared" si="6"/>
        <v>32.885000000000005</v>
      </c>
      <c r="CT22" s="90">
        <f t="shared" si="6"/>
        <v>32.885000000000005</v>
      </c>
      <c r="CU22" s="90">
        <f t="shared" si="6"/>
        <v>32.885000000000005</v>
      </c>
      <c r="CV22" s="90">
        <f t="shared" si="6"/>
        <v>32.885000000000005</v>
      </c>
      <c r="CW22" s="90">
        <f t="shared" si="6"/>
        <v>32.885000000000005</v>
      </c>
      <c r="CX22" s="90">
        <f t="shared" si="6"/>
        <v>33.968870967741935</v>
      </c>
      <c r="CY22" s="90">
        <f t="shared" si="6"/>
        <v>34.984999999999992</v>
      </c>
      <c r="CZ22" s="90">
        <f t="shared" si="6"/>
        <v>34.984999999999992</v>
      </c>
      <c r="DA22" s="90">
        <f t="shared" si="6"/>
        <v>34.984999999999992</v>
      </c>
      <c r="DB22" s="90">
        <f t="shared" si="6"/>
        <v>34.984999999999992</v>
      </c>
      <c r="DC22" s="90">
        <f t="shared" si="6"/>
        <v>34.984999999999992</v>
      </c>
      <c r="DD22" s="90">
        <f t="shared" si="6"/>
        <v>34.984999999999992</v>
      </c>
      <c r="DE22" s="90">
        <f t="shared" si="6"/>
        <v>34.984999999999992</v>
      </c>
      <c r="DF22" s="90">
        <f t="shared" si="6"/>
        <v>34.984999999999992</v>
      </c>
      <c r="DG22" s="90">
        <f t="shared" si="6"/>
        <v>34.984999999999992</v>
      </c>
      <c r="DH22" s="90">
        <f t="shared" si="6"/>
        <v>34.984999999999992</v>
      </c>
      <c r="DI22" s="90">
        <f t="shared" si="6"/>
        <v>34.984999999999999</v>
      </c>
      <c r="DJ22" s="90">
        <f t="shared" si="6"/>
        <v>34.984999999999999</v>
      </c>
      <c r="DK22" s="90">
        <f t="shared" si="6"/>
        <v>34.984999999999992</v>
      </c>
      <c r="DL22" s="90">
        <f t="shared" si="6"/>
        <v>34.984999999999992</v>
      </c>
      <c r="DM22" s="90">
        <f t="shared" si="6"/>
        <v>36.384999999999998</v>
      </c>
      <c r="DN22" s="90">
        <f t="shared" si="6"/>
        <v>39.184999999999995</v>
      </c>
      <c r="DO22" s="90">
        <f t="shared" si="6"/>
        <v>39.184999999999995</v>
      </c>
      <c r="DP22" s="90">
        <f t="shared" si="6"/>
        <v>39.184999999999995</v>
      </c>
      <c r="DQ22" s="90">
        <f t="shared" si="6"/>
        <v>39.184999999999995</v>
      </c>
      <c r="DR22" s="90">
        <f t="shared" si="6"/>
        <v>39.184999999999995</v>
      </c>
      <c r="DS22" s="90">
        <f t="shared" si="6"/>
        <v>41.964999999999996</v>
      </c>
      <c r="DT22" s="90">
        <f t="shared" si="6"/>
        <v>41.964999999999996</v>
      </c>
      <c r="DU22" s="90">
        <f t="shared" si="6"/>
        <v>41.964999999999996</v>
      </c>
      <c r="DV22" s="90">
        <f t="shared" si="6"/>
        <v>41.964999999999996</v>
      </c>
      <c r="DW22" s="90">
        <f t="shared" si="6"/>
        <v>41.964999999999996</v>
      </c>
      <c r="DX22" s="90">
        <f t="shared" si="6"/>
        <v>41.964999999999996</v>
      </c>
      <c r="DY22" s="90">
        <f t="shared" si="6"/>
        <v>41.964999999999996</v>
      </c>
      <c r="DZ22" s="90">
        <f t="shared" si="6"/>
        <v>46.964999999999996</v>
      </c>
      <c r="EA22" s="90">
        <f t="shared" si="6"/>
        <v>47.664999999999999</v>
      </c>
      <c r="EB22" s="90">
        <f t="shared" si="6"/>
        <v>47.664999999999999</v>
      </c>
      <c r="EC22" s="90">
        <f t="shared" ref="EC22:FZ22" si="7">SUM(EC23:EC31)</f>
        <v>47.664999999999999</v>
      </c>
      <c r="ED22" s="90">
        <f t="shared" si="7"/>
        <v>48.372999999999998</v>
      </c>
      <c r="EE22" s="90">
        <f t="shared" si="7"/>
        <v>48.372999999999998</v>
      </c>
      <c r="EF22" s="90">
        <f t="shared" si="7"/>
        <v>48.372999999999998</v>
      </c>
      <c r="EG22" s="90">
        <f t="shared" si="7"/>
        <v>48.372999999999998</v>
      </c>
      <c r="EH22" s="90">
        <f t="shared" si="7"/>
        <v>48.988999999999997</v>
      </c>
      <c r="EI22" s="90">
        <f t="shared" si="7"/>
        <v>50.538999999999994</v>
      </c>
      <c r="EJ22" s="90">
        <f t="shared" si="7"/>
        <v>50.538999999999994</v>
      </c>
      <c r="EK22" s="90">
        <f t="shared" si="7"/>
        <v>50.538999999999994</v>
      </c>
      <c r="EL22" s="90">
        <f t="shared" si="7"/>
        <v>50.538999999999994</v>
      </c>
      <c r="EM22" s="90">
        <f t="shared" si="7"/>
        <v>52.548999999999992</v>
      </c>
      <c r="EN22" s="90">
        <f t="shared" si="7"/>
        <v>52.569000000000003</v>
      </c>
      <c r="EO22" s="90">
        <f t="shared" si="7"/>
        <v>52.569000000000003</v>
      </c>
      <c r="EP22" s="90">
        <f t="shared" si="7"/>
        <v>52.569000000000003</v>
      </c>
      <c r="EQ22" s="90">
        <f t="shared" si="7"/>
        <v>53.128999999999998</v>
      </c>
      <c r="ER22" s="90">
        <f t="shared" si="7"/>
        <v>56.128999999999998</v>
      </c>
      <c r="ES22" s="90">
        <f t="shared" si="7"/>
        <v>56.128999999999998</v>
      </c>
      <c r="ET22" s="90">
        <f t="shared" si="7"/>
        <v>56.128999999999998</v>
      </c>
      <c r="EU22" s="90">
        <f t="shared" si="7"/>
        <v>56.128999999999998</v>
      </c>
      <c r="EV22" s="90">
        <f t="shared" si="7"/>
        <v>59.128999999999998</v>
      </c>
      <c r="EW22" s="90">
        <f t="shared" si="7"/>
        <v>59.128999999999998</v>
      </c>
      <c r="EX22" s="90">
        <f t="shared" si="7"/>
        <v>59.128999999999998</v>
      </c>
      <c r="EY22" s="90">
        <f t="shared" si="7"/>
        <v>59.128999999999998</v>
      </c>
      <c r="EZ22" s="90">
        <f t="shared" si="7"/>
        <v>59.128999999999998</v>
      </c>
      <c r="FA22" s="90">
        <f t="shared" si="7"/>
        <v>59.128999999999998</v>
      </c>
      <c r="FB22" s="90">
        <f t="shared" si="7"/>
        <v>59.128999999999998</v>
      </c>
      <c r="FC22" s="90">
        <f t="shared" si="7"/>
        <v>60.462333333333333</v>
      </c>
      <c r="FD22" s="90">
        <f t="shared" si="7"/>
        <v>61.128999999999998</v>
      </c>
      <c r="FE22" s="90">
        <f t="shared" si="7"/>
        <v>61.128999999999998</v>
      </c>
      <c r="FF22" s="90">
        <f t="shared" si="7"/>
        <v>61.128999999999998</v>
      </c>
      <c r="FG22" s="90">
        <f t="shared" si="7"/>
        <v>64.129000000000005</v>
      </c>
      <c r="FH22" s="90">
        <f t="shared" si="7"/>
        <v>64.129000000000005</v>
      </c>
      <c r="FI22" s="90">
        <f t="shared" si="7"/>
        <v>64.129000000000005</v>
      </c>
      <c r="FJ22" s="90">
        <f t="shared" si="7"/>
        <v>64.129000000000005</v>
      </c>
      <c r="FK22" s="90">
        <f t="shared" si="7"/>
        <v>67.129000000000005</v>
      </c>
      <c r="FL22" s="90">
        <f t="shared" si="7"/>
        <v>67.129000000000005</v>
      </c>
      <c r="FM22" s="90">
        <f t="shared" si="7"/>
        <v>67.129000000000005</v>
      </c>
      <c r="FN22" s="90">
        <f t="shared" si="7"/>
        <v>67.129000000000005</v>
      </c>
      <c r="FO22" s="90">
        <f t="shared" si="7"/>
        <v>67.129000000000005</v>
      </c>
      <c r="FP22" s="90">
        <f t="shared" si="7"/>
        <v>67.129000000000005</v>
      </c>
      <c r="FQ22" s="90">
        <f t="shared" si="7"/>
        <v>67.129000000000005</v>
      </c>
      <c r="FR22" s="90">
        <f t="shared" si="7"/>
        <v>67.129000000000005</v>
      </c>
      <c r="FS22" s="90">
        <f t="shared" si="7"/>
        <v>67.284000000000006</v>
      </c>
      <c r="FT22" s="90">
        <f t="shared" si="7"/>
        <v>67.284000000000006</v>
      </c>
      <c r="FU22" s="90">
        <f t="shared" si="7"/>
        <v>67.284000000000006</v>
      </c>
      <c r="FV22" s="90">
        <f t="shared" si="7"/>
        <v>67.284000000000006</v>
      </c>
      <c r="FW22" s="90">
        <f t="shared" si="7"/>
        <v>66.483999999999995</v>
      </c>
      <c r="FX22" s="90">
        <f t="shared" si="7"/>
        <v>66.483999999999995</v>
      </c>
      <c r="FY22" s="90">
        <f t="shared" si="7"/>
        <v>66.483999999999995</v>
      </c>
      <c r="FZ22" s="90">
        <f t="shared" si="7"/>
        <v>66.483999999999995</v>
      </c>
      <c r="GA22" s="90">
        <f>SUM(GA23:GA31)</f>
        <v>69.955292600552653</v>
      </c>
      <c r="GB22" s="90">
        <f>SUM(GB23:GB31)</f>
        <v>73.455292600552653</v>
      </c>
      <c r="GC22" s="90">
        <f>SUM(GC23:GC31)</f>
        <v>73.455292600552653</v>
      </c>
      <c r="GD22" s="90">
        <f>SUM(GD23:GD31)</f>
        <v>73.455292600552653</v>
      </c>
      <c r="GE22" s="90">
        <f t="shared" ref="GE22:GF22" si="8">SUM(GE23:GE31)</f>
        <v>77.25529260055265</v>
      </c>
      <c r="GF22" s="90">
        <f t="shared" si="8"/>
        <v>77.25529260055265</v>
      </c>
      <c r="GG22" s="90">
        <f t="shared" ref="GG22" si="9">SUM(GG23:GG31)</f>
        <v>77.25529260055265</v>
      </c>
    </row>
    <row r="23" spans="1:189" ht="14.25" customHeight="1" x14ac:dyDescent="0.25">
      <c r="A23" s="18" t="s">
        <v>26</v>
      </c>
      <c r="B23" s="24" t="s">
        <v>8</v>
      </c>
      <c r="C23" s="32">
        <v>27537</v>
      </c>
      <c r="D23" s="32">
        <v>39629</v>
      </c>
      <c r="E23" s="91">
        <v>0</v>
      </c>
      <c r="F23" s="91">
        <v>0</v>
      </c>
      <c r="G23" s="91">
        <v>0</v>
      </c>
      <c r="H23" s="91">
        <v>0</v>
      </c>
      <c r="I23" s="91">
        <v>0</v>
      </c>
      <c r="J23" s="91">
        <v>2.021505376344086</v>
      </c>
      <c r="K23" s="91">
        <v>4.7</v>
      </c>
      <c r="L23" s="91">
        <v>4.7</v>
      </c>
      <c r="M23" s="91">
        <v>4.7</v>
      </c>
      <c r="N23" s="91">
        <v>4.7</v>
      </c>
      <c r="O23" s="91">
        <v>4.7</v>
      </c>
      <c r="P23" s="91">
        <v>4.7</v>
      </c>
      <c r="Q23" s="91">
        <v>4.7</v>
      </c>
      <c r="R23" s="91">
        <v>4.7</v>
      </c>
      <c r="S23" s="91">
        <v>4.7</v>
      </c>
      <c r="T23" s="91">
        <v>4.7</v>
      </c>
      <c r="U23" s="91">
        <v>4.7</v>
      </c>
      <c r="V23" s="91">
        <v>5.666666666666667</v>
      </c>
      <c r="W23" s="91">
        <v>7.7</v>
      </c>
      <c r="X23" s="91">
        <v>7.7</v>
      </c>
      <c r="Y23" s="91">
        <v>7.7</v>
      </c>
      <c r="Z23" s="91">
        <v>8.4499999999999993</v>
      </c>
      <c r="AA23" s="91">
        <v>8.4499999999999993</v>
      </c>
      <c r="AB23" s="91">
        <v>8.4499999999999993</v>
      </c>
      <c r="AC23" s="91">
        <v>8.4499999999999993</v>
      </c>
      <c r="AD23" s="91">
        <v>6.7</v>
      </c>
      <c r="AE23" s="91">
        <v>6.7</v>
      </c>
      <c r="AF23" s="91">
        <v>6.7</v>
      </c>
      <c r="AG23" s="91">
        <v>6.7</v>
      </c>
      <c r="AH23" s="91">
        <v>6.7</v>
      </c>
      <c r="AI23" s="91">
        <v>6.7</v>
      </c>
      <c r="AJ23" s="91">
        <v>6.7</v>
      </c>
      <c r="AK23" s="91">
        <v>6.7</v>
      </c>
      <c r="AL23" s="91">
        <v>6.7</v>
      </c>
      <c r="AM23" s="91">
        <v>8.2935483870967754</v>
      </c>
      <c r="AN23" s="91">
        <v>9.3000000000000007</v>
      </c>
      <c r="AO23" s="91">
        <v>9.3000000000000007</v>
      </c>
      <c r="AP23" s="91">
        <v>9.3000000000000007</v>
      </c>
      <c r="AQ23" s="91">
        <v>9.3000000000000007</v>
      </c>
      <c r="AR23" s="91">
        <v>9.3000000000000007</v>
      </c>
      <c r="AS23" s="91">
        <v>9.3000000000000007</v>
      </c>
      <c r="AT23" s="91">
        <v>9.3000000000000007</v>
      </c>
      <c r="AU23" s="91">
        <v>9.3000000000000007</v>
      </c>
      <c r="AV23" s="91">
        <v>9.3000000000000007</v>
      </c>
      <c r="AW23" s="91">
        <v>9.3000000000000007</v>
      </c>
      <c r="AX23" s="91">
        <v>9.3000000000000007</v>
      </c>
      <c r="AY23" s="91">
        <v>9.3000000000000007</v>
      </c>
      <c r="AZ23" s="91">
        <v>9.3000000000000007</v>
      </c>
      <c r="BA23" s="91">
        <v>9.3000000000000007</v>
      </c>
      <c r="BB23" s="91">
        <v>9.3000000000000007</v>
      </c>
      <c r="BC23" s="91">
        <v>9.3000000000000007</v>
      </c>
      <c r="BD23" s="91">
        <v>25.3</v>
      </c>
      <c r="BE23" s="91">
        <v>25.3</v>
      </c>
      <c r="BF23" s="91">
        <v>25.3</v>
      </c>
      <c r="BG23" s="91">
        <v>25.3</v>
      </c>
      <c r="BH23" s="91">
        <v>25.3</v>
      </c>
      <c r="BI23" s="91">
        <v>25.3</v>
      </c>
      <c r="BJ23" s="91">
        <v>25.3</v>
      </c>
      <c r="BK23" s="91">
        <v>25.3</v>
      </c>
      <c r="BL23" s="91">
        <v>25.3</v>
      </c>
      <c r="BM23" s="91">
        <v>25.3</v>
      </c>
      <c r="BN23" s="91">
        <v>25.3</v>
      </c>
      <c r="BO23" s="91">
        <v>21.3</v>
      </c>
      <c r="BP23" s="91">
        <v>21.3</v>
      </c>
      <c r="BQ23" s="91">
        <v>21.3</v>
      </c>
      <c r="BR23" s="91">
        <v>21.3</v>
      </c>
      <c r="BS23" s="91">
        <v>21.3</v>
      </c>
      <c r="BT23" s="91">
        <v>21.3</v>
      </c>
      <c r="BU23" s="91">
        <v>19.3</v>
      </c>
      <c r="BV23" s="91">
        <v>19.3</v>
      </c>
      <c r="BW23" s="91">
        <v>21.833333333333332</v>
      </c>
      <c r="BX23" s="91">
        <v>23.100000000000005</v>
      </c>
      <c r="BY23" s="91">
        <v>23.100000000000005</v>
      </c>
      <c r="BZ23" s="91">
        <v>23.100000000000005</v>
      </c>
      <c r="CA23" s="91">
        <v>20.8</v>
      </c>
      <c r="CB23" s="91">
        <v>20.8</v>
      </c>
      <c r="CC23" s="91">
        <v>20.8</v>
      </c>
      <c r="CD23" s="91">
        <v>20.8</v>
      </c>
      <c r="CE23" s="91">
        <v>20.8</v>
      </c>
      <c r="CF23" s="91">
        <v>20.8</v>
      </c>
      <c r="CG23" s="91">
        <v>20.8</v>
      </c>
      <c r="CH23" s="91">
        <v>20.8</v>
      </c>
      <c r="CI23" s="91">
        <v>20.8</v>
      </c>
      <c r="CJ23" s="91">
        <v>20.8</v>
      </c>
      <c r="CK23" s="91">
        <v>20.8</v>
      </c>
      <c r="CL23" s="91">
        <v>20.8</v>
      </c>
      <c r="CM23" s="91">
        <v>20.8</v>
      </c>
      <c r="CN23" s="91">
        <v>20.8</v>
      </c>
      <c r="CO23" s="91">
        <v>20.8</v>
      </c>
      <c r="CP23" s="91">
        <v>20.8</v>
      </c>
      <c r="CQ23" s="91">
        <v>20.8</v>
      </c>
      <c r="CR23" s="91">
        <v>20.8</v>
      </c>
      <c r="CS23" s="91">
        <v>20.8</v>
      </c>
      <c r="CT23" s="91">
        <v>20.8</v>
      </c>
      <c r="CU23" s="91">
        <v>20.8</v>
      </c>
      <c r="CV23" s="91">
        <v>20.8</v>
      </c>
      <c r="CW23" s="91">
        <v>20.8</v>
      </c>
      <c r="CX23" s="91">
        <v>19.716129032258063</v>
      </c>
      <c r="CY23" s="91">
        <v>18.7</v>
      </c>
      <c r="CZ23" s="91">
        <v>18.7</v>
      </c>
      <c r="DA23" s="91">
        <v>18.7</v>
      </c>
      <c r="DB23" s="91">
        <v>18.7</v>
      </c>
      <c r="DC23" s="91">
        <v>18.7</v>
      </c>
      <c r="DD23" s="91">
        <v>18.7</v>
      </c>
      <c r="DE23" s="91">
        <v>18.7</v>
      </c>
      <c r="DF23" s="91">
        <v>18.7</v>
      </c>
      <c r="DG23" s="91">
        <v>18.774999999999999</v>
      </c>
      <c r="DH23" s="91">
        <v>18.774999999999999</v>
      </c>
      <c r="DI23" s="91">
        <v>18.645967741935483</v>
      </c>
      <c r="DJ23" s="91">
        <v>17.774999999999999</v>
      </c>
      <c r="DK23" s="91">
        <v>18.475000000000001</v>
      </c>
      <c r="DL23" s="91">
        <v>18.475000000000001</v>
      </c>
      <c r="DM23" s="91">
        <v>18.475000000000001</v>
      </c>
      <c r="DN23" s="91">
        <v>18.475000000000001</v>
      </c>
      <c r="DO23" s="91">
        <v>18.475000000000001</v>
      </c>
      <c r="DP23" s="91">
        <v>18.475000000000001</v>
      </c>
      <c r="DQ23" s="91">
        <v>18.475000000000001</v>
      </c>
      <c r="DR23" s="91">
        <v>18.475000000000001</v>
      </c>
      <c r="DS23" s="91">
        <v>18.475000000000001</v>
      </c>
      <c r="DT23" s="91">
        <v>18.475000000000001</v>
      </c>
      <c r="DU23" s="91">
        <v>18.475000000000001</v>
      </c>
      <c r="DV23" s="91">
        <v>18.475000000000001</v>
      </c>
      <c r="DW23" s="91">
        <v>18.475000000000001</v>
      </c>
      <c r="DX23" s="91">
        <v>18.707999999999998</v>
      </c>
      <c r="DY23" s="91">
        <v>18.707999999999998</v>
      </c>
      <c r="DZ23" s="91">
        <v>18.707999999999998</v>
      </c>
      <c r="EA23" s="91">
        <v>18.707999999999998</v>
      </c>
      <c r="EB23" s="91">
        <v>18.707999999999998</v>
      </c>
      <c r="EC23" s="91">
        <v>18.707999999999998</v>
      </c>
      <c r="ED23" s="91">
        <v>18.707999999999998</v>
      </c>
      <c r="EE23" s="91">
        <v>18.707999999999998</v>
      </c>
      <c r="EF23" s="91">
        <v>18.707999999999998</v>
      </c>
      <c r="EG23" s="91">
        <v>18.707999999999998</v>
      </c>
      <c r="EH23" s="91">
        <v>18.707999999999998</v>
      </c>
      <c r="EI23" s="91">
        <v>18.707999999999998</v>
      </c>
      <c r="EJ23" s="91">
        <v>18.707999999999998</v>
      </c>
      <c r="EK23" s="91">
        <v>18.707999999999998</v>
      </c>
      <c r="EL23" s="91">
        <v>18.707999999999998</v>
      </c>
      <c r="EM23" s="91">
        <v>0</v>
      </c>
      <c r="EN23" s="91">
        <v>0</v>
      </c>
      <c r="EO23" s="91">
        <v>0</v>
      </c>
      <c r="EP23" s="91">
        <v>0</v>
      </c>
      <c r="EQ23" s="91">
        <v>0</v>
      </c>
      <c r="ER23" s="91">
        <v>0</v>
      </c>
      <c r="ES23" s="91">
        <v>0</v>
      </c>
      <c r="ET23" s="91">
        <v>0</v>
      </c>
      <c r="EU23" s="91">
        <v>0</v>
      </c>
      <c r="EV23" s="91">
        <v>0</v>
      </c>
      <c r="EW23" s="91">
        <v>0</v>
      </c>
      <c r="EX23" s="91">
        <v>0</v>
      </c>
      <c r="EY23" s="91">
        <v>0</v>
      </c>
      <c r="EZ23" s="91">
        <v>0</v>
      </c>
      <c r="FA23" s="91">
        <v>0</v>
      </c>
      <c r="FB23" s="91">
        <v>0</v>
      </c>
      <c r="FC23" s="91">
        <v>0</v>
      </c>
      <c r="FD23" s="91">
        <v>0</v>
      </c>
      <c r="FE23" s="91">
        <v>0</v>
      </c>
      <c r="FF23" s="91">
        <v>0</v>
      </c>
      <c r="FG23" s="91">
        <v>0</v>
      </c>
      <c r="FH23" s="91">
        <v>0</v>
      </c>
      <c r="FI23" s="91">
        <v>0</v>
      </c>
      <c r="FJ23" s="91">
        <v>0</v>
      </c>
      <c r="FK23" s="91">
        <v>0</v>
      </c>
      <c r="FL23" s="91">
        <v>0</v>
      </c>
      <c r="FM23" s="91">
        <v>0</v>
      </c>
      <c r="FN23" s="91">
        <v>0</v>
      </c>
      <c r="FO23" s="91">
        <v>0</v>
      </c>
      <c r="FP23" s="91">
        <v>0</v>
      </c>
      <c r="FQ23" s="91">
        <v>0</v>
      </c>
      <c r="FR23" s="91">
        <v>0</v>
      </c>
      <c r="FS23" s="91">
        <v>0</v>
      </c>
      <c r="FT23" s="91">
        <v>0</v>
      </c>
      <c r="FU23" s="91">
        <v>0</v>
      </c>
      <c r="FV23" s="91">
        <v>0</v>
      </c>
      <c r="FW23" s="91">
        <v>0</v>
      </c>
      <c r="FX23" s="91">
        <v>0</v>
      </c>
      <c r="FY23" s="91">
        <v>0</v>
      </c>
      <c r="FZ23" s="91">
        <v>0</v>
      </c>
      <c r="GA23" s="91">
        <v>0</v>
      </c>
      <c r="GB23" s="91">
        <v>0</v>
      </c>
      <c r="GC23" s="91">
        <v>0</v>
      </c>
      <c r="GD23" s="91">
        <v>0</v>
      </c>
      <c r="GE23" s="91">
        <v>0</v>
      </c>
      <c r="GF23" s="91">
        <v>0</v>
      </c>
      <c r="GG23" s="91">
        <v>0</v>
      </c>
    </row>
    <row r="24" spans="1:189" ht="14.25" customHeight="1" x14ac:dyDescent="0.25">
      <c r="A24" s="18" t="s">
        <v>27</v>
      </c>
      <c r="B24" s="24" t="s">
        <v>8</v>
      </c>
      <c r="C24" s="32">
        <v>30317</v>
      </c>
      <c r="D24" s="32">
        <v>31413</v>
      </c>
      <c r="E24" s="91">
        <v>0</v>
      </c>
      <c r="F24" s="91">
        <v>0</v>
      </c>
      <c r="G24" s="91">
        <v>0</v>
      </c>
      <c r="H24" s="91">
        <v>0</v>
      </c>
      <c r="I24" s="91">
        <v>0</v>
      </c>
      <c r="J24" s="91">
        <v>0</v>
      </c>
      <c r="K24" s="91">
        <v>0</v>
      </c>
      <c r="L24" s="91">
        <v>0</v>
      </c>
      <c r="M24" s="91">
        <v>0</v>
      </c>
      <c r="N24" s="91">
        <v>0</v>
      </c>
      <c r="O24" s="91">
        <v>0</v>
      </c>
      <c r="P24" s="91">
        <v>0</v>
      </c>
      <c r="Q24" s="91">
        <v>0</v>
      </c>
      <c r="R24" s="91">
        <v>0</v>
      </c>
      <c r="S24" s="91">
        <v>0</v>
      </c>
      <c r="T24" s="91">
        <v>0</v>
      </c>
      <c r="U24" s="91">
        <v>0</v>
      </c>
      <c r="V24" s="91">
        <v>0</v>
      </c>
      <c r="W24" s="91">
        <v>0</v>
      </c>
      <c r="X24" s="91">
        <v>0</v>
      </c>
      <c r="Y24" s="91">
        <v>0</v>
      </c>
      <c r="Z24" s="91">
        <v>0</v>
      </c>
      <c r="AA24" s="91">
        <v>0</v>
      </c>
      <c r="AB24" s="91">
        <v>0</v>
      </c>
      <c r="AC24" s="91">
        <v>0</v>
      </c>
      <c r="AD24" s="91">
        <v>0</v>
      </c>
      <c r="AE24" s="91">
        <v>0</v>
      </c>
      <c r="AF24" s="91">
        <v>0</v>
      </c>
      <c r="AG24" s="91">
        <v>0</v>
      </c>
      <c r="AH24" s="91">
        <v>0</v>
      </c>
      <c r="AI24" s="91">
        <v>0</v>
      </c>
      <c r="AJ24" s="91">
        <v>0</v>
      </c>
      <c r="AK24" s="91">
        <v>0</v>
      </c>
      <c r="AL24" s="91">
        <v>0</v>
      </c>
      <c r="AM24" s="91">
        <v>0</v>
      </c>
      <c r="AN24" s="91">
        <v>0</v>
      </c>
      <c r="AO24" s="91">
        <v>2.4300000000000002</v>
      </c>
      <c r="AP24" s="91">
        <v>2.4300000000000002</v>
      </c>
      <c r="AQ24" s="91">
        <v>2.4300000000000002</v>
      </c>
      <c r="AR24" s="91">
        <v>2.4300000000000002</v>
      </c>
      <c r="AS24" s="91">
        <v>6.7399999999999993</v>
      </c>
      <c r="AT24" s="91">
        <v>6.7399999999999993</v>
      </c>
      <c r="AU24" s="91">
        <v>6.7399999999999993</v>
      </c>
      <c r="AV24" s="91">
        <v>6.7399999999999993</v>
      </c>
      <c r="AW24" s="91">
        <v>12.800000000000002</v>
      </c>
      <c r="AX24" s="91">
        <v>12.800000000000002</v>
      </c>
      <c r="AY24" s="91">
        <v>12.800000000000002</v>
      </c>
      <c r="AZ24" s="91">
        <v>12.800000000000002</v>
      </c>
      <c r="BA24" s="91">
        <v>10</v>
      </c>
      <c r="BB24" s="91">
        <v>16</v>
      </c>
      <c r="BC24" s="91">
        <v>16</v>
      </c>
      <c r="BD24" s="91">
        <v>0</v>
      </c>
      <c r="BE24" s="91">
        <v>0</v>
      </c>
      <c r="BF24" s="91">
        <v>0</v>
      </c>
      <c r="BG24" s="91">
        <v>0</v>
      </c>
      <c r="BH24" s="91">
        <v>0</v>
      </c>
      <c r="BI24" s="91">
        <v>0</v>
      </c>
      <c r="BJ24" s="91">
        <v>0</v>
      </c>
      <c r="BK24" s="91">
        <v>0</v>
      </c>
      <c r="BL24" s="91">
        <v>0</v>
      </c>
      <c r="BM24" s="91">
        <v>0</v>
      </c>
      <c r="BN24" s="91">
        <v>0</v>
      </c>
      <c r="BO24" s="91">
        <v>0</v>
      </c>
      <c r="BP24" s="91">
        <v>0</v>
      </c>
      <c r="BQ24" s="91">
        <v>0</v>
      </c>
      <c r="BR24" s="91">
        <v>0</v>
      </c>
      <c r="BS24" s="91">
        <v>0</v>
      </c>
      <c r="BT24" s="91">
        <v>0</v>
      </c>
      <c r="BU24" s="91">
        <v>0</v>
      </c>
      <c r="BV24" s="91">
        <v>0</v>
      </c>
      <c r="BW24" s="91">
        <v>0</v>
      </c>
      <c r="BX24" s="91">
        <v>0</v>
      </c>
      <c r="BY24" s="91">
        <v>0</v>
      </c>
      <c r="BZ24" s="91">
        <v>0</v>
      </c>
      <c r="CA24" s="91">
        <v>0</v>
      </c>
      <c r="CB24" s="91">
        <v>0</v>
      </c>
      <c r="CC24" s="91">
        <v>0</v>
      </c>
      <c r="CD24" s="91">
        <v>0</v>
      </c>
      <c r="CE24" s="91">
        <v>0</v>
      </c>
      <c r="CF24" s="91">
        <v>0</v>
      </c>
      <c r="CG24" s="91">
        <v>0</v>
      </c>
      <c r="CH24" s="91">
        <v>0</v>
      </c>
      <c r="CI24" s="91">
        <v>0</v>
      </c>
      <c r="CJ24" s="91">
        <v>0</v>
      </c>
      <c r="CK24" s="91">
        <v>0</v>
      </c>
      <c r="CL24" s="91">
        <v>0</v>
      </c>
      <c r="CM24" s="91">
        <v>0</v>
      </c>
      <c r="CN24" s="91">
        <v>0</v>
      </c>
      <c r="CO24" s="91">
        <v>0</v>
      </c>
      <c r="CP24" s="91">
        <v>0</v>
      </c>
      <c r="CQ24" s="91">
        <v>0</v>
      </c>
      <c r="CR24" s="91">
        <v>0</v>
      </c>
      <c r="CS24" s="91">
        <v>0</v>
      </c>
      <c r="CT24" s="91">
        <v>0</v>
      </c>
      <c r="CU24" s="91">
        <v>0</v>
      </c>
      <c r="CV24" s="91">
        <v>0</v>
      </c>
      <c r="CW24" s="91">
        <v>0</v>
      </c>
      <c r="CX24" s="91">
        <v>0</v>
      </c>
      <c r="CY24" s="91">
        <v>0</v>
      </c>
      <c r="CZ24" s="91">
        <v>0</v>
      </c>
      <c r="DA24" s="91">
        <v>0</v>
      </c>
      <c r="DB24" s="91">
        <v>0</v>
      </c>
      <c r="DC24" s="91">
        <v>0</v>
      </c>
      <c r="DD24" s="91">
        <v>0</v>
      </c>
      <c r="DE24" s="91">
        <v>0</v>
      </c>
      <c r="DF24" s="91">
        <v>0</v>
      </c>
      <c r="DG24" s="91">
        <v>0</v>
      </c>
      <c r="DH24" s="91">
        <v>0</v>
      </c>
      <c r="DI24" s="91">
        <v>0</v>
      </c>
      <c r="DJ24" s="91">
        <v>0</v>
      </c>
      <c r="DK24" s="91">
        <v>0</v>
      </c>
      <c r="DL24" s="91">
        <v>0</v>
      </c>
      <c r="DM24" s="91">
        <v>0</v>
      </c>
      <c r="DN24" s="91">
        <v>0</v>
      </c>
      <c r="DO24" s="91">
        <v>0</v>
      </c>
      <c r="DP24" s="91">
        <v>0</v>
      </c>
      <c r="DQ24" s="91">
        <v>0</v>
      </c>
      <c r="DR24" s="91">
        <v>0</v>
      </c>
      <c r="DS24" s="91">
        <v>0</v>
      </c>
      <c r="DT24" s="91">
        <v>0</v>
      </c>
      <c r="DU24" s="91">
        <v>0</v>
      </c>
      <c r="DV24" s="91">
        <v>0</v>
      </c>
      <c r="DW24" s="91">
        <v>0</v>
      </c>
      <c r="DX24" s="91">
        <v>0</v>
      </c>
      <c r="DY24" s="91">
        <v>0</v>
      </c>
      <c r="DZ24" s="91">
        <v>0</v>
      </c>
      <c r="EA24" s="91">
        <v>0</v>
      </c>
      <c r="EB24" s="91">
        <v>0</v>
      </c>
      <c r="EC24" s="91">
        <v>0</v>
      </c>
      <c r="ED24" s="91">
        <v>0</v>
      </c>
      <c r="EE24" s="91">
        <v>0</v>
      </c>
      <c r="EF24" s="91">
        <v>0</v>
      </c>
      <c r="EG24" s="91">
        <v>0</v>
      </c>
      <c r="EH24" s="91">
        <v>0</v>
      </c>
      <c r="EI24" s="91">
        <v>0</v>
      </c>
      <c r="EJ24" s="91">
        <v>0</v>
      </c>
      <c r="EK24" s="91">
        <v>0</v>
      </c>
      <c r="EL24" s="91">
        <v>0</v>
      </c>
      <c r="EM24" s="91">
        <v>0</v>
      </c>
      <c r="EN24" s="91">
        <v>0</v>
      </c>
      <c r="EO24" s="91">
        <v>0</v>
      </c>
      <c r="EP24" s="91">
        <v>0</v>
      </c>
      <c r="EQ24" s="91">
        <v>0</v>
      </c>
      <c r="ER24" s="91">
        <v>0</v>
      </c>
      <c r="ES24" s="91">
        <v>0</v>
      </c>
      <c r="ET24" s="91">
        <v>0</v>
      </c>
      <c r="EU24" s="91">
        <v>0</v>
      </c>
      <c r="EV24" s="91">
        <v>0</v>
      </c>
      <c r="EW24" s="91">
        <v>0</v>
      </c>
      <c r="EX24" s="91">
        <v>0</v>
      </c>
      <c r="EY24" s="91">
        <v>0</v>
      </c>
      <c r="EZ24" s="91">
        <v>0</v>
      </c>
      <c r="FA24" s="91">
        <v>0</v>
      </c>
      <c r="FB24" s="91">
        <v>0</v>
      </c>
      <c r="FC24" s="91">
        <v>0</v>
      </c>
      <c r="FD24" s="91">
        <v>0</v>
      </c>
      <c r="FE24" s="91">
        <v>0</v>
      </c>
      <c r="FF24" s="91">
        <v>0</v>
      </c>
      <c r="FG24" s="91">
        <v>0</v>
      </c>
      <c r="FH24" s="91">
        <v>0</v>
      </c>
      <c r="FI24" s="91">
        <v>0</v>
      </c>
      <c r="FJ24" s="91">
        <v>0</v>
      </c>
      <c r="FK24" s="91">
        <v>0</v>
      </c>
      <c r="FL24" s="91">
        <v>0</v>
      </c>
      <c r="FM24" s="91">
        <v>0</v>
      </c>
      <c r="FN24" s="91">
        <v>0</v>
      </c>
      <c r="FO24" s="91">
        <v>0</v>
      </c>
      <c r="FP24" s="91">
        <v>0</v>
      </c>
      <c r="FQ24" s="91">
        <v>0</v>
      </c>
      <c r="FR24" s="91">
        <v>0</v>
      </c>
      <c r="FS24" s="91">
        <v>0</v>
      </c>
      <c r="FT24" s="91">
        <v>0</v>
      </c>
      <c r="FU24" s="91">
        <v>0</v>
      </c>
      <c r="FV24" s="91">
        <v>0</v>
      </c>
      <c r="FW24" s="91">
        <v>0</v>
      </c>
      <c r="FX24" s="91">
        <v>0</v>
      </c>
      <c r="FY24" s="91">
        <v>0</v>
      </c>
      <c r="FZ24" s="91">
        <v>0</v>
      </c>
      <c r="GA24" s="91">
        <v>0</v>
      </c>
      <c r="GB24" s="91">
        <v>0</v>
      </c>
      <c r="GC24" s="91">
        <v>0</v>
      </c>
      <c r="GD24" s="91">
        <v>0</v>
      </c>
      <c r="GE24" s="91">
        <v>0</v>
      </c>
      <c r="GF24" s="91">
        <v>0</v>
      </c>
      <c r="GG24" s="91">
        <v>0</v>
      </c>
    </row>
    <row r="25" spans="1:189" ht="14.25" customHeight="1" x14ac:dyDescent="0.25">
      <c r="A25" s="18" t="s">
        <v>28</v>
      </c>
      <c r="B25" s="24" t="s">
        <v>8</v>
      </c>
      <c r="C25" s="32">
        <v>25569</v>
      </c>
      <c r="D25" s="32"/>
      <c r="E25" s="91">
        <v>4</v>
      </c>
      <c r="F25" s="91">
        <v>4</v>
      </c>
      <c r="G25" s="91">
        <v>4</v>
      </c>
      <c r="H25" s="91">
        <v>4</v>
      </c>
      <c r="I25" s="91">
        <v>4</v>
      </c>
      <c r="J25" s="91">
        <v>4</v>
      </c>
      <c r="K25" s="91">
        <v>4</v>
      </c>
      <c r="L25" s="91">
        <v>4</v>
      </c>
      <c r="M25" s="91">
        <v>4</v>
      </c>
      <c r="N25" s="91">
        <v>4</v>
      </c>
      <c r="O25" s="91">
        <v>4</v>
      </c>
      <c r="P25" s="91">
        <v>4</v>
      </c>
      <c r="Q25" s="91">
        <v>4</v>
      </c>
      <c r="R25" s="91">
        <v>5</v>
      </c>
      <c r="S25" s="91">
        <v>5</v>
      </c>
      <c r="T25" s="91">
        <v>5</v>
      </c>
      <c r="U25" s="91">
        <v>5</v>
      </c>
      <c r="V25" s="91">
        <v>5</v>
      </c>
      <c r="W25" s="91">
        <v>5</v>
      </c>
      <c r="X25" s="91">
        <v>5</v>
      </c>
      <c r="Y25" s="91">
        <v>5</v>
      </c>
      <c r="Z25" s="91">
        <v>4.25</v>
      </c>
      <c r="AA25" s="91">
        <v>4.25</v>
      </c>
      <c r="AB25" s="91">
        <v>4.25</v>
      </c>
      <c r="AC25" s="91">
        <v>4.25</v>
      </c>
      <c r="AD25" s="91">
        <v>6</v>
      </c>
      <c r="AE25" s="91">
        <v>6</v>
      </c>
      <c r="AF25" s="91">
        <v>6</v>
      </c>
      <c r="AG25" s="91">
        <v>6</v>
      </c>
      <c r="AH25" s="91">
        <v>6</v>
      </c>
      <c r="AI25" s="91">
        <v>6</v>
      </c>
      <c r="AJ25" s="91">
        <v>6</v>
      </c>
      <c r="AK25" s="91">
        <v>6</v>
      </c>
      <c r="AL25" s="91">
        <v>6</v>
      </c>
      <c r="AM25" s="91">
        <v>6</v>
      </c>
      <c r="AN25" s="91">
        <v>6.4000000000000012</v>
      </c>
      <c r="AO25" s="91">
        <v>6.4000000000000012</v>
      </c>
      <c r="AP25" s="91">
        <v>6.4000000000000012</v>
      </c>
      <c r="AQ25" s="91">
        <v>6.4000000000000012</v>
      </c>
      <c r="AR25" s="91">
        <v>6.4000000000000012</v>
      </c>
      <c r="AS25" s="91">
        <v>6.4000000000000012</v>
      </c>
      <c r="AT25" s="91">
        <v>6.4000000000000012</v>
      </c>
      <c r="AU25" s="91">
        <v>6.4000000000000012</v>
      </c>
      <c r="AV25" s="91">
        <v>7.8444444444444441</v>
      </c>
      <c r="AW25" s="91">
        <v>8.9</v>
      </c>
      <c r="AX25" s="91">
        <v>8.9</v>
      </c>
      <c r="AY25" s="91">
        <v>8.9</v>
      </c>
      <c r="AZ25" s="91">
        <v>8.9</v>
      </c>
      <c r="BA25" s="91">
        <v>8.9</v>
      </c>
      <c r="BB25" s="91">
        <v>8.9</v>
      </c>
      <c r="BC25" s="91">
        <v>8.9</v>
      </c>
      <c r="BD25" s="91">
        <v>8.9</v>
      </c>
      <c r="BE25" s="91">
        <v>8.9</v>
      </c>
      <c r="BF25" s="91">
        <v>9.9</v>
      </c>
      <c r="BG25" s="91">
        <v>9.9</v>
      </c>
      <c r="BH25" s="91">
        <v>9.9</v>
      </c>
      <c r="BI25" s="91">
        <v>9.9</v>
      </c>
      <c r="BJ25" s="91">
        <v>10.9</v>
      </c>
      <c r="BK25" s="91">
        <v>10.9</v>
      </c>
      <c r="BL25" s="91">
        <v>10.9</v>
      </c>
      <c r="BM25" s="91">
        <v>10.9</v>
      </c>
      <c r="BN25" s="91">
        <v>10.9</v>
      </c>
      <c r="BO25" s="91">
        <v>10.9</v>
      </c>
      <c r="BP25" s="91">
        <v>10.9</v>
      </c>
      <c r="BQ25" s="91">
        <v>10.9</v>
      </c>
      <c r="BR25" s="91">
        <v>10.9</v>
      </c>
      <c r="BS25" s="91">
        <v>10.9</v>
      </c>
      <c r="BT25" s="91">
        <v>10.9</v>
      </c>
      <c r="BU25" s="91">
        <v>10.9</v>
      </c>
      <c r="BV25" s="91">
        <v>10.9</v>
      </c>
      <c r="BW25" s="91">
        <v>8.3666666666666671</v>
      </c>
      <c r="BX25" s="91">
        <v>7.0999999999999988</v>
      </c>
      <c r="BY25" s="91">
        <v>7.0999999999999988</v>
      </c>
      <c r="BZ25" s="91">
        <v>7.0999999999999988</v>
      </c>
      <c r="CA25" s="91">
        <v>9.4</v>
      </c>
      <c r="CB25" s="91">
        <v>9.4</v>
      </c>
      <c r="CC25" s="91">
        <v>9.4</v>
      </c>
      <c r="CD25" s="91">
        <v>9.4</v>
      </c>
      <c r="CE25" s="91">
        <v>9.4</v>
      </c>
      <c r="CF25" s="91">
        <v>9.4</v>
      </c>
      <c r="CG25" s="91">
        <v>9.4</v>
      </c>
      <c r="CH25" s="91">
        <v>9.4</v>
      </c>
      <c r="CI25" s="91">
        <v>9.4</v>
      </c>
      <c r="CJ25" s="91">
        <v>9.4</v>
      </c>
      <c r="CK25" s="91">
        <v>9.4</v>
      </c>
      <c r="CL25" s="91">
        <v>9.4</v>
      </c>
      <c r="CM25" s="91">
        <v>9.4</v>
      </c>
      <c r="CN25" s="91">
        <v>9.4</v>
      </c>
      <c r="CO25" s="91">
        <v>9.4</v>
      </c>
      <c r="CP25" s="91">
        <v>9.4</v>
      </c>
      <c r="CQ25" s="91">
        <v>9.4</v>
      </c>
      <c r="CR25" s="91">
        <v>9.4</v>
      </c>
      <c r="CS25" s="91">
        <v>9.4</v>
      </c>
      <c r="CT25" s="91">
        <v>9.4</v>
      </c>
      <c r="CU25" s="91">
        <v>9.4</v>
      </c>
      <c r="CV25" s="91">
        <v>9.4</v>
      </c>
      <c r="CW25" s="91">
        <v>9.4</v>
      </c>
      <c r="CX25" s="91">
        <v>11.567741935483872</v>
      </c>
      <c r="CY25" s="91">
        <v>13.6</v>
      </c>
      <c r="CZ25" s="91">
        <v>13.6</v>
      </c>
      <c r="DA25" s="91">
        <v>13.6</v>
      </c>
      <c r="DB25" s="91">
        <v>13.6</v>
      </c>
      <c r="DC25" s="91">
        <v>13.6</v>
      </c>
      <c r="DD25" s="91">
        <v>13.6</v>
      </c>
      <c r="DE25" s="91">
        <v>13.6</v>
      </c>
      <c r="DF25" s="91">
        <v>13.6</v>
      </c>
      <c r="DG25" s="91">
        <v>13.525</v>
      </c>
      <c r="DH25" s="91">
        <v>13.525</v>
      </c>
      <c r="DI25" s="91">
        <v>13.525</v>
      </c>
      <c r="DJ25" s="91">
        <v>13.525</v>
      </c>
      <c r="DK25" s="91">
        <v>13.525</v>
      </c>
      <c r="DL25" s="91">
        <v>13.525</v>
      </c>
      <c r="DM25" s="91">
        <v>14.925000000000002</v>
      </c>
      <c r="DN25" s="91">
        <v>17.725000000000001</v>
      </c>
      <c r="DO25" s="91">
        <v>17.725000000000001</v>
      </c>
      <c r="DP25" s="91">
        <v>17.725000000000001</v>
      </c>
      <c r="DQ25" s="91">
        <v>17.725000000000001</v>
      </c>
      <c r="DR25" s="91">
        <v>17.725000000000001</v>
      </c>
      <c r="DS25" s="91">
        <v>17.725000000000001</v>
      </c>
      <c r="DT25" s="91">
        <v>17.725000000000001</v>
      </c>
      <c r="DU25" s="91">
        <v>17.725000000000001</v>
      </c>
      <c r="DV25" s="91">
        <v>17.725000000000001</v>
      </c>
      <c r="DW25" s="91">
        <v>17.725000000000001</v>
      </c>
      <c r="DX25" s="91">
        <v>17.492000000000001</v>
      </c>
      <c r="DY25" s="91">
        <v>17.492000000000001</v>
      </c>
      <c r="DZ25" s="91">
        <v>22.492000000000001</v>
      </c>
      <c r="EA25" s="91">
        <v>22.492000000000001</v>
      </c>
      <c r="EB25" s="91">
        <v>22.492000000000001</v>
      </c>
      <c r="EC25" s="91">
        <v>22.492000000000001</v>
      </c>
      <c r="ED25" s="91">
        <v>23.2</v>
      </c>
      <c r="EE25" s="91">
        <v>23.2</v>
      </c>
      <c r="EF25" s="91">
        <v>23.2</v>
      </c>
      <c r="EG25" s="91">
        <v>23.2</v>
      </c>
      <c r="EH25" s="91">
        <v>23.815999999999999</v>
      </c>
      <c r="EI25" s="91">
        <v>23.815999999999999</v>
      </c>
      <c r="EJ25" s="91">
        <v>23.815999999999999</v>
      </c>
      <c r="EK25" s="91">
        <v>23.815999999999999</v>
      </c>
      <c r="EL25" s="91">
        <v>23.815999999999999</v>
      </c>
      <c r="EM25" s="91">
        <v>42.524000000000001</v>
      </c>
      <c r="EN25" s="91">
        <v>42.524000000000001</v>
      </c>
      <c r="EO25" s="91">
        <v>42.524000000000001</v>
      </c>
      <c r="EP25" s="91">
        <v>42.524000000000001</v>
      </c>
      <c r="EQ25" s="91">
        <v>42.524000000000001</v>
      </c>
      <c r="ER25" s="91">
        <v>45.524000000000001</v>
      </c>
      <c r="ES25" s="91">
        <v>45.524000000000001</v>
      </c>
      <c r="ET25" s="91">
        <v>45.524000000000001</v>
      </c>
      <c r="EU25" s="91">
        <v>45.524000000000001</v>
      </c>
      <c r="EV25" s="91">
        <v>48.524000000000001</v>
      </c>
      <c r="EW25" s="91">
        <v>48.524000000000001</v>
      </c>
      <c r="EX25" s="91">
        <v>48.524000000000001</v>
      </c>
      <c r="EY25" s="91">
        <v>48.524000000000001</v>
      </c>
      <c r="EZ25" s="91">
        <v>48.524000000000001</v>
      </c>
      <c r="FA25" s="91">
        <v>48.524000000000001</v>
      </c>
      <c r="FB25" s="91">
        <v>48.524000000000001</v>
      </c>
      <c r="FC25" s="91">
        <v>49.857333333333337</v>
      </c>
      <c r="FD25" s="91">
        <v>50.524000000000001</v>
      </c>
      <c r="FE25" s="91">
        <v>50.524000000000001</v>
      </c>
      <c r="FF25" s="91">
        <v>50.524000000000001</v>
      </c>
      <c r="FG25" s="91">
        <v>53.524000000000001</v>
      </c>
      <c r="FH25" s="91">
        <v>53.524000000000001</v>
      </c>
      <c r="FI25" s="91">
        <v>53.524000000000001</v>
      </c>
      <c r="FJ25" s="91">
        <v>53.524000000000001</v>
      </c>
      <c r="FK25" s="91">
        <v>56.524000000000001</v>
      </c>
      <c r="FL25" s="91">
        <v>56.524000000000001</v>
      </c>
      <c r="FM25" s="91">
        <v>56.524000000000001</v>
      </c>
      <c r="FN25" s="91">
        <v>56.524000000000001</v>
      </c>
      <c r="FO25" s="91">
        <v>59.524000000000001</v>
      </c>
      <c r="FP25" s="91">
        <v>59.524000000000001</v>
      </c>
      <c r="FQ25" s="91">
        <v>59.524000000000001</v>
      </c>
      <c r="FR25" s="91">
        <v>59.524000000000001</v>
      </c>
      <c r="FS25" s="91">
        <v>59.524000000000001</v>
      </c>
      <c r="FT25" s="91">
        <v>59.524000000000001</v>
      </c>
      <c r="FU25" s="91">
        <v>59.524000000000001</v>
      </c>
      <c r="FV25" s="91">
        <v>59.524000000000001</v>
      </c>
      <c r="FW25" s="91">
        <v>59.524000000000001</v>
      </c>
      <c r="FX25" s="91">
        <v>59.524000000000001</v>
      </c>
      <c r="FY25" s="91">
        <v>59.524000000000001</v>
      </c>
      <c r="FZ25" s="91">
        <v>59.524000000000001</v>
      </c>
      <c r="GA25" s="91">
        <v>59.524000000000001</v>
      </c>
      <c r="GB25" s="91">
        <v>63.024000000000001</v>
      </c>
      <c r="GC25" s="91">
        <v>63.024000000000001</v>
      </c>
      <c r="GD25" s="91">
        <v>63.024000000000001</v>
      </c>
      <c r="GE25" s="91">
        <v>66.524000000000001</v>
      </c>
      <c r="GF25" s="91">
        <v>66.524000000000001</v>
      </c>
      <c r="GG25" s="91">
        <v>66.524000000000001</v>
      </c>
    </row>
    <row r="26" spans="1:189" ht="14.25" customHeight="1" x14ac:dyDescent="0.25">
      <c r="A26" s="18" t="s">
        <v>31</v>
      </c>
      <c r="B26" s="117" t="s">
        <v>8</v>
      </c>
      <c r="C26" s="32">
        <v>32356</v>
      </c>
      <c r="D26" s="32"/>
      <c r="E26" s="36">
        <v>0</v>
      </c>
      <c r="F26" s="36">
        <v>0</v>
      </c>
      <c r="G26" s="36">
        <v>0</v>
      </c>
      <c r="H26" s="36">
        <v>0</v>
      </c>
      <c r="I26" s="36">
        <v>0</v>
      </c>
      <c r="J26" s="36">
        <v>0</v>
      </c>
      <c r="K26" s="36">
        <v>0</v>
      </c>
      <c r="L26" s="36">
        <v>0</v>
      </c>
      <c r="M26" s="36">
        <v>0</v>
      </c>
      <c r="N26" s="36">
        <v>0</v>
      </c>
      <c r="O26" s="36">
        <v>0</v>
      </c>
      <c r="P26" s="36">
        <v>0</v>
      </c>
      <c r="Q26" s="36">
        <v>0</v>
      </c>
      <c r="R26" s="36">
        <v>0</v>
      </c>
      <c r="S26" s="36">
        <v>0</v>
      </c>
      <c r="T26" s="36">
        <v>0</v>
      </c>
      <c r="U26" s="36">
        <v>0</v>
      </c>
      <c r="V26" s="36">
        <v>0</v>
      </c>
      <c r="W26" s="36">
        <v>0</v>
      </c>
      <c r="X26" s="36">
        <v>0</v>
      </c>
      <c r="Y26" s="36">
        <v>0</v>
      </c>
      <c r="Z26" s="36">
        <v>0</v>
      </c>
      <c r="AA26" s="36">
        <v>0</v>
      </c>
      <c r="AB26" s="36">
        <v>0</v>
      </c>
      <c r="AC26" s="36">
        <v>0</v>
      </c>
      <c r="AD26" s="36">
        <v>0</v>
      </c>
      <c r="AE26" s="36">
        <v>0</v>
      </c>
      <c r="AF26" s="36">
        <v>0</v>
      </c>
      <c r="AG26" s="36">
        <v>0</v>
      </c>
      <c r="AH26" s="36">
        <v>0</v>
      </c>
      <c r="AI26" s="36">
        <v>0</v>
      </c>
      <c r="AJ26" s="36">
        <v>0</v>
      </c>
      <c r="AK26" s="36">
        <v>0</v>
      </c>
      <c r="AL26" s="36">
        <v>0</v>
      </c>
      <c r="AM26" s="36">
        <v>0</v>
      </c>
      <c r="AN26" s="36">
        <v>0</v>
      </c>
      <c r="AO26" s="36">
        <v>0</v>
      </c>
      <c r="AP26" s="36">
        <v>0</v>
      </c>
      <c r="AQ26" s="36">
        <v>0</v>
      </c>
      <c r="AR26" s="36">
        <v>0</v>
      </c>
      <c r="AS26" s="36">
        <v>0</v>
      </c>
      <c r="AT26" s="36">
        <v>0</v>
      </c>
      <c r="AU26" s="36">
        <v>0</v>
      </c>
      <c r="AV26" s="36">
        <v>0</v>
      </c>
      <c r="AW26" s="36">
        <v>0</v>
      </c>
      <c r="AX26" s="36">
        <v>0</v>
      </c>
      <c r="AY26" s="36">
        <v>0</v>
      </c>
      <c r="AZ26" s="36">
        <v>0</v>
      </c>
      <c r="BA26" s="36">
        <v>0</v>
      </c>
      <c r="BB26" s="36">
        <v>0</v>
      </c>
      <c r="BC26" s="36">
        <v>0</v>
      </c>
      <c r="BD26" s="36">
        <v>0</v>
      </c>
      <c r="BE26" s="36">
        <v>0</v>
      </c>
      <c r="BF26" s="36">
        <v>0</v>
      </c>
      <c r="BG26" s="36">
        <v>0</v>
      </c>
      <c r="BH26" s="36">
        <v>0</v>
      </c>
      <c r="BI26" s="36">
        <v>0</v>
      </c>
      <c r="BJ26" s="36">
        <v>0</v>
      </c>
      <c r="BK26" s="36">
        <v>0.02</v>
      </c>
      <c r="BL26" s="36">
        <v>0.03</v>
      </c>
      <c r="BM26" s="36">
        <v>2.5000000000000005E-2</v>
      </c>
      <c r="BN26" s="36">
        <v>2.5000000000000005E-2</v>
      </c>
      <c r="BO26" s="36">
        <v>2.5000000000000005E-2</v>
      </c>
      <c r="BP26" s="36">
        <v>2.5000000000000005E-2</v>
      </c>
      <c r="BQ26" s="36">
        <v>2.5000000000000005E-2</v>
      </c>
      <c r="BR26" s="36">
        <v>2.5000000000000005E-2</v>
      </c>
      <c r="BS26" s="36">
        <v>2.5000000000000005E-2</v>
      </c>
      <c r="BT26" s="36">
        <v>2.5000000000000005E-2</v>
      </c>
      <c r="BU26" s="36">
        <v>2.5000000000000005E-2</v>
      </c>
      <c r="BV26" s="36">
        <v>2.5000000000000005E-2</v>
      </c>
      <c r="BW26" s="36">
        <v>2.5000000000000005E-2</v>
      </c>
      <c r="BX26" s="36">
        <v>2.5000000000000005E-2</v>
      </c>
      <c r="BY26" s="36">
        <v>2.5000000000000005E-2</v>
      </c>
      <c r="BZ26" s="36">
        <v>2.5000000000000005E-2</v>
      </c>
      <c r="CA26" s="36">
        <v>2.5000000000000005E-2</v>
      </c>
      <c r="CB26" s="36">
        <v>2.5000000000000005E-2</v>
      </c>
      <c r="CC26" s="36">
        <v>2.5000000000000005E-2</v>
      </c>
      <c r="CD26" s="36">
        <v>2.5000000000000005E-2</v>
      </c>
      <c r="CE26" s="36">
        <v>2.5000000000000005E-2</v>
      </c>
      <c r="CF26" s="36">
        <v>2.5000000000000005E-2</v>
      </c>
      <c r="CG26" s="36">
        <v>2.5000000000000005E-2</v>
      </c>
      <c r="CH26" s="36">
        <v>2.5000000000000005E-2</v>
      </c>
      <c r="CI26" s="36">
        <v>2.5000000000000005E-2</v>
      </c>
      <c r="CJ26" s="36">
        <v>2.5000000000000005E-2</v>
      </c>
      <c r="CK26" s="36">
        <v>2.5000000000000005E-2</v>
      </c>
      <c r="CL26" s="36">
        <v>2.5000000000000005E-2</v>
      </c>
      <c r="CM26" s="36">
        <v>2.5000000000000005E-2</v>
      </c>
      <c r="CN26" s="36">
        <v>2.5000000000000005E-2</v>
      </c>
      <c r="CO26" s="36">
        <v>2.5000000000000005E-2</v>
      </c>
      <c r="CP26" s="36">
        <v>2.5000000000000005E-2</v>
      </c>
      <c r="CQ26" s="36">
        <v>2.5000000000000005E-2</v>
      </c>
      <c r="CR26" s="36">
        <v>2.5000000000000005E-2</v>
      </c>
      <c r="CS26" s="36">
        <v>2.5000000000000005E-2</v>
      </c>
      <c r="CT26" s="36">
        <v>2.5000000000000005E-2</v>
      </c>
      <c r="CU26" s="36">
        <v>2.5000000000000005E-2</v>
      </c>
      <c r="CV26" s="36">
        <v>2.5000000000000005E-2</v>
      </c>
      <c r="CW26" s="36">
        <v>2.5000000000000005E-2</v>
      </c>
      <c r="CX26" s="36">
        <v>2.5000000000000005E-2</v>
      </c>
      <c r="CY26" s="36">
        <v>2.5000000000000005E-2</v>
      </c>
      <c r="CZ26" s="36">
        <v>2.5000000000000005E-2</v>
      </c>
      <c r="DA26" s="36">
        <v>2.5000000000000005E-2</v>
      </c>
      <c r="DB26" s="36">
        <v>2.5000000000000005E-2</v>
      </c>
      <c r="DC26" s="36">
        <v>2.5000000000000005E-2</v>
      </c>
      <c r="DD26" s="36">
        <v>2.5000000000000005E-2</v>
      </c>
      <c r="DE26" s="36">
        <v>2.5000000000000005E-2</v>
      </c>
      <c r="DF26" s="36">
        <v>2.5000000000000005E-2</v>
      </c>
      <c r="DG26" s="36">
        <v>2.5000000000000005E-2</v>
      </c>
      <c r="DH26" s="36">
        <v>2.5000000000000005E-2</v>
      </c>
      <c r="DI26" s="36">
        <v>2.5000000000000005E-2</v>
      </c>
      <c r="DJ26" s="36">
        <v>2.5000000000000005E-2</v>
      </c>
      <c r="DK26" s="36">
        <v>2.5000000000000005E-2</v>
      </c>
      <c r="DL26" s="36">
        <v>2.5000000000000005E-2</v>
      </c>
      <c r="DM26" s="36">
        <v>2.5000000000000005E-2</v>
      </c>
      <c r="DN26" s="36">
        <v>2.5000000000000005E-2</v>
      </c>
      <c r="DO26" s="36">
        <v>2.5000000000000005E-2</v>
      </c>
      <c r="DP26" s="36">
        <v>2.5000000000000005E-2</v>
      </c>
      <c r="DQ26" s="36">
        <v>2.5000000000000005E-2</v>
      </c>
      <c r="DR26" s="36">
        <v>2.5000000000000005E-2</v>
      </c>
      <c r="DS26" s="36">
        <v>2.5000000000000005E-2</v>
      </c>
      <c r="DT26" s="36">
        <v>2.5000000000000005E-2</v>
      </c>
      <c r="DU26" s="36">
        <v>2.5000000000000005E-2</v>
      </c>
      <c r="DV26" s="36">
        <v>2.5000000000000005E-2</v>
      </c>
      <c r="DW26" s="36">
        <v>2.5000000000000005E-2</v>
      </c>
      <c r="DX26" s="36">
        <v>2.5000000000000005E-2</v>
      </c>
      <c r="DY26" s="36">
        <v>2.5000000000000005E-2</v>
      </c>
      <c r="DZ26" s="36">
        <v>2.5000000000000005E-2</v>
      </c>
      <c r="EA26" s="36">
        <v>2.5000000000000005E-2</v>
      </c>
      <c r="EB26" s="36">
        <v>2.5000000000000005E-2</v>
      </c>
      <c r="EC26" s="36">
        <v>2.5000000000000005E-2</v>
      </c>
      <c r="ED26" s="36">
        <v>2.5000000000000005E-2</v>
      </c>
      <c r="EE26" s="36">
        <v>2.5000000000000005E-2</v>
      </c>
      <c r="EF26" s="36">
        <v>2.5000000000000005E-2</v>
      </c>
      <c r="EG26" s="36">
        <v>2.5000000000000005E-2</v>
      </c>
      <c r="EH26" s="36">
        <v>2.5000000000000005E-2</v>
      </c>
      <c r="EI26" s="36">
        <v>2.5000000000000005E-2</v>
      </c>
      <c r="EJ26" s="36">
        <v>2.5000000000000005E-2</v>
      </c>
      <c r="EK26" s="36">
        <v>2.5000000000000005E-2</v>
      </c>
      <c r="EL26" s="36">
        <v>2.5000000000000005E-2</v>
      </c>
      <c r="EM26" s="36">
        <v>2.5000000000000005E-2</v>
      </c>
      <c r="EN26" s="36">
        <v>4.5000000000000005E-2</v>
      </c>
      <c r="EO26" s="36">
        <v>4.5000000000000005E-2</v>
      </c>
      <c r="EP26" s="36">
        <v>4.5000000000000005E-2</v>
      </c>
      <c r="EQ26" s="36">
        <v>4.5000000000000005E-2</v>
      </c>
      <c r="ER26" s="36">
        <v>4.5000000000000005E-2</v>
      </c>
      <c r="ES26" s="36">
        <v>4.5000000000000005E-2</v>
      </c>
      <c r="ET26" s="36">
        <v>4.5000000000000005E-2</v>
      </c>
      <c r="EU26" s="36">
        <v>4.5000000000000005E-2</v>
      </c>
      <c r="EV26" s="36">
        <v>4.5000000000000005E-2</v>
      </c>
      <c r="EW26" s="36">
        <v>4.5000000000000005E-2</v>
      </c>
      <c r="EX26" s="36">
        <v>4.5000000000000005E-2</v>
      </c>
      <c r="EY26" s="36">
        <v>4.5000000000000005E-2</v>
      </c>
      <c r="EZ26" s="36">
        <v>4.5000000000000005E-2</v>
      </c>
      <c r="FA26" s="36">
        <v>4.5000000000000005E-2</v>
      </c>
      <c r="FB26" s="36">
        <v>4.5000000000000005E-2</v>
      </c>
      <c r="FC26" s="36">
        <v>4.5000000000000005E-2</v>
      </c>
      <c r="FD26" s="36">
        <v>4.5000000000000005E-2</v>
      </c>
      <c r="FE26" s="36">
        <v>4.5000000000000005E-2</v>
      </c>
      <c r="FF26" s="36">
        <v>4.5000000000000005E-2</v>
      </c>
      <c r="FG26" s="36">
        <v>4.5000000000000005E-2</v>
      </c>
      <c r="FH26" s="36">
        <v>4.5000000000000005E-2</v>
      </c>
      <c r="FI26" s="36">
        <v>4.5000000000000005E-2</v>
      </c>
      <c r="FJ26" s="36">
        <v>4.5000000000000005E-2</v>
      </c>
      <c r="FK26" s="36">
        <v>4.5000000000000005E-2</v>
      </c>
      <c r="FL26" s="36">
        <v>4.5000000000000005E-2</v>
      </c>
      <c r="FM26" s="36">
        <v>4.5000000000000005E-2</v>
      </c>
      <c r="FN26" s="36">
        <v>4.5000000000000005E-2</v>
      </c>
      <c r="FO26" s="36">
        <v>4.5000000000000005E-2</v>
      </c>
      <c r="FP26" s="36">
        <v>4.5000000000000005E-2</v>
      </c>
      <c r="FQ26" s="36">
        <v>4.5000000000000005E-2</v>
      </c>
      <c r="FR26" s="36">
        <v>4.5000000000000005E-2</v>
      </c>
      <c r="FS26" s="36">
        <v>0.20000000000000004</v>
      </c>
      <c r="FT26" s="36">
        <v>0.20000000000000004</v>
      </c>
      <c r="FU26" s="36">
        <v>0.20000000000000004</v>
      </c>
      <c r="FV26" s="36">
        <v>0.20000000000000004</v>
      </c>
      <c r="FW26" s="36">
        <v>0.3</v>
      </c>
      <c r="FX26" s="36">
        <v>0.3</v>
      </c>
      <c r="FY26" s="36">
        <v>0.3</v>
      </c>
      <c r="FZ26" s="36">
        <v>0.3</v>
      </c>
      <c r="GA26" s="36">
        <v>0.3</v>
      </c>
      <c r="GB26" s="36">
        <v>0.3</v>
      </c>
      <c r="GC26" s="36">
        <v>0.3</v>
      </c>
      <c r="GD26" s="36">
        <v>0.3</v>
      </c>
      <c r="GE26" s="36">
        <v>0.6</v>
      </c>
      <c r="GF26" s="36">
        <v>0.6</v>
      </c>
      <c r="GG26" s="36">
        <v>0.6</v>
      </c>
    </row>
    <row r="27" spans="1:189" ht="14.25" customHeight="1" x14ac:dyDescent="0.25">
      <c r="A27" s="18" t="s">
        <v>32</v>
      </c>
      <c r="B27" s="24" t="s">
        <v>8</v>
      </c>
      <c r="C27" s="32">
        <v>28795</v>
      </c>
      <c r="D27" s="32">
        <v>31685</v>
      </c>
      <c r="E27" s="91">
        <v>0</v>
      </c>
      <c r="F27" s="91">
        <v>0</v>
      </c>
      <c r="G27" s="91">
        <v>0</v>
      </c>
      <c r="H27" s="91">
        <v>0</v>
      </c>
      <c r="I27" s="91">
        <v>0</v>
      </c>
      <c r="J27" s="91">
        <v>0</v>
      </c>
      <c r="K27" s="91">
        <v>0</v>
      </c>
      <c r="L27" s="91">
        <v>0</v>
      </c>
      <c r="M27" s="91">
        <v>0</v>
      </c>
      <c r="N27" s="91">
        <v>0</v>
      </c>
      <c r="O27" s="91">
        <v>0</v>
      </c>
      <c r="P27" s="91">
        <v>0</v>
      </c>
      <c r="Q27" s="91">
        <v>0</v>
      </c>
      <c r="R27" s="91">
        <v>0</v>
      </c>
      <c r="S27" s="91">
        <v>0</v>
      </c>
      <c r="T27" s="91">
        <v>0</v>
      </c>
      <c r="U27" s="91">
        <v>0</v>
      </c>
      <c r="V27" s="91">
        <v>0</v>
      </c>
      <c r="W27" s="91">
        <v>0</v>
      </c>
      <c r="X27" s="91">
        <v>6.6666666666666666E-2</v>
      </c>
      <c r="Y27" s="91">
        <v>0.10000000000000002</v>
      </c>
      <c r="Z27" s="91">
        <v>0.10000000000000002</v>
      </c>
      <c r="AA27" s="91">
        <v>0.10000000000000002</v>
      </c>
      <c r="AB27" s="91">
        <v>0.10000000000000002</v>
      </c>
      <c r="AC27" s="91">
        <v>0.10000000000000002</v>
      </c>
      <c r="AD27" s="91">
        <v>0.10000000000000002</v>
      </c>
      <c r="AE27" s="91">
        <v>0.10000000000000002</v>
      </c>
      <c r="AF27" s="91">
        <v>0.10000000000000002</v>
      </c>
      <c r="AG27" s="91">
        <v>0.10000000000000002</v>
      </c>
      <c r="AH27" s="91">
        <v>0.10000000000000002</v>
      </c>
      <c r="AI27" s="91">
        <v>0.10000000000000002</v>
      </c>
      <c r="AJ27" s="91">
        <v>0.10000000000000002</v>
      </c>
      <c r="AK27" s="91">
        <v>0.10000000000000002</v>
      </c>
      <c r="AL27" s="91">
        <v>0.10000000000000002</v>
      </c>
      <c r="AM27" s="91">
        <v>0.10000000000000002</v>
      </c>
      <c r="AN27" s="91">
        <v>0.10000000000000002</v>
      </c>
      <c r="AO27" s="91">
        <v>0.10000000000000002</v>
      </c>
      <c r="AP27" s="91">
        <v>0.10000000000000002</v>
      </c>
      <c r="AQ27" s="91">
        <v>0.10000000000000002</v>
      </c>
      <c r="AR27" s="91">
        <v>0.10000000000000002</v>
      </c>
      <c r="AS27" s="91">
        <v>0.10000000000000002</v>
      </c>
      <c r="AT27" s="91">
        <v>0.10000000000000002</v>
      </c>
      <c r="AU27" s="91">
        <v>0.10000000000000002</v>
      </c>
      <c r="AV27" s="91">
        <v>0.10000000000000002</v>
      </c>
      <c r="AW27" s="91">
        <v>0.10000000000000002</v>
      </c>
      <c r="AX27" s="91">
        <v>0.10000000000000002</v>
      </c>
      <c r="AY27" s="91">
        <v>0.10000000000000002</v>
      </c>
      <c r="AZ27" s="91">
        <v>0.10000000000000002</v>
      </c>
      <c r="BA27" s="91">
        <v>0.10000000000000002</v>
      </c>
      <c r="BB27" s="91">
        <v>0.10000000000000002</v>
      </c>
      <c r="BC27" s="91">
        <v>0.10000000000000002</v>
      </c>
      <c r="BD27" s="91">
        <v>0</v>
      </c>
      <c r="BE27" s="91">
        <v>0</v>
      </c>
      <c r="BF27" s="91">
        <v>0</v>
      </c>
      <c r="BG27" s="91">
        <v>0</v>
      </c>
      <c r="BH27" s="91">
        <v>0</v>
      </c>
      <c r="BI27" s="91">
        <v>0</v>
      </c>
      <c r="BJ27" s="91">
        <v>0</v>
      </c>
      <c r="BK27" s="91">
        <v>0</v>
      </c>
      <c r="BL27" s="91">
        <v>0</v>
      </c>
      <c r="BM27" s="91">
        <v>0</v>
      </c>
      <c r="BN27" s="91">
        <v>0</v>
      </c>
      <c r="BO27" s="91">
        <v>0</v>
      </c>
      <c r="BP27" s="91">
        <v>0</v>
      </c>
      <c r="BQ27" s="91">
        <v>0</v>
      </c>
      <c r="BR27" s="91">
        <v>0</v>
      </c>
      <c r="BS27" s="91">
        <v>0</v>
      </c>
      <c r="BT27" s="91">
        <v>0</v>
      </c>
      <c r="BU27" s="91">
        <v>0</v>
      </c>
      <c r="BV27" s="91">
        <v>0</v>
      </c>
      <c r="BW27" s="91">
        <v>0</v>
      </c>
      <c r="BX27" s="91">
        <v>0</v>
      </c>
      <c r="BY27" s="91">
        <v>0</v>
      </c>
      <c r="BZ27" s="91">
        <v>0</v>
      </c>
      <c r="CA27" s="91">
        <v>0</v>
      </c>
      <c r="CB27" s="91">
        <v>0</v>
      </c>
      <c r="CC27" s="91">
        <v>0</v>
      </c>
      <c r="CD27" s="91">
        <v>0</v>
      </c>
      <c r="CE27" s="91">
        <v>0</v>
      </c>
      <c r="CF27" s="91">
        <v>0</v>
      </c>
      <c r="CG27" s="91">
        <v>0</v>
      </c>
      <c r="CH27" s="91">
        <v>0</v>
      </c>
      <c r="CI27" s="91">
        <v>0</v>
      </c>
      <c r="CJ27" s="91">
        <v>0</v>
      </c>
      <c r="CK27" s="91">
        <v>0</v>
      </c>
      <c r="CL27" s="91">
        <v>0</v>
      </c>
      <c r="CM27" s="91">
        <v>0</v>
      </c>
      <c r="CN27" s="91">
        <v>0</v>
      </c>
      <c r="CO27" s="91">
        <v>0</v>
      </c>
      <c r="CP27" s="91">
        <v>0</v>
      </c>
      <c r="CQ27" s="91">
        <v>0</v>
      </c>
      <c r="CR27" s="91">
        <v>0</v>
      </c>
      <c r="CS27" s="91">
        <v>0</v>
      </c>
      <c r="CT27" s="91">
        <v>0</v>
      </c>
      <c r="CU27" s="91">
        <v>0</v>
      </c>
      <c r="CV27" s="91">
        <v>0</v>
      </c>
      <c r="CW27" s="91">
        <v>0</v>
      </c>
      <c r="CX27" s="91">
        <v>0</v>
      </c>
      <c r="CY27" s="91">
        <v>0</v>
      </c>
      <c r="CZ27" s="91">
        <v>0</v>
      </c>
      <c r="DA27" s="91">
        <v>0</v>
      </c>
      <c r="DB27" s="91">
        <v>0</v>
      </c>
      <c r="DC27" s="91">
        <v>0</v>
      </c>
      <c r="DD27" s="91">
        <v>0</v>
      </c>
      <c r="DE27" s="91">
        <v>0</v>
      </c>
      <c r="DF27" s="91">
        <v>0</v>
      </c>
      <c r="DG27" s="91">
        <v>0</v>
      </c>
      <c r="DH27" s="91">
        <v>0</v>
      </c>
      <c r="DI27" s="91">
        <v>0</v>
      </c>
      <c r="DJ27" s="91">
        <v>0</v>
      </c>
      <c r="DK27" s="91">
        <v>0</v>
      </c>
      <c r="DL27" s="91">
        <v>0</v>
      </c>
      <c r="DM27" s="91">
        <v>0</v>
      </c>
      <c r="DN27" s="91">
        <v>0</v>
      </c>
      <c r="DO27" s="91">
        <v>0</v>
      </c>
      <c r="DP27" s="91">
        <v>0</v>
      </c>
      <c r="DQ27" s="91">
        <v>0</v>
      </c>
      <c r="DR27" s="91">
        <v>0</v>
      </c>
      <c r="DS27" s="91">
        <v>0</v>
      </c>
      <c r="DT27" s="91">
        <v>0</v>
      </c>
      <c r="DU27" s="91">
        <v>0</v>
      </c>
      <c r="DV27" s="91">
        <v>0</v>
      </c>
      <c r="DW27" s="91">
        <v>0</v>
      </c>
      <c r="DX27" s="91">
        <v>0</v>
      </c>
      <c r="DY27" s="91">
        <v>0</v>
      </c>
      <c r="DZ27" s="91">
        <v>0</v>
      </c>
      <c r="EA27" s="91">
        <v>0</v>
      </c>
      <c r="EB27" s="91">
        <v>0</v>
      </c>
      <c r="EC27" s="91">
        <v>0</v>
      </c>
      <c r="ED27" s="91">
        <v>0</v>
      </c>
      <c r="EE27" s="91">
        <v>0</v>
      </c>
      <c r="EF27" s="91">
        <v>0</v>
      </c>
      <c r="EG27" s="91">
        <v>0</v>
      </c>
      <c r="EH27" s="91">
        <v>0</v>
      </c>
      <c r="EI27" s="91">
        <v>0</v>
      </c>
      <c r="EJ27" s="91">
        <v>0</v>
      </c>
      <c r="EK27" s="91">
        <v>0</v>
      </c>
      <c r="EL27" s="91">
        <v>0</v>
      </c>
      <c r="EM27" s="91">
        <v>0</v>
      </c>
      <c r="EN27" s="91">
        <v>0</v>
      </c>
      <c r="EO27" s="91">
        <v>0</v>
      </c>
      <c r="EP27" s="91">
        <v>0</v>
      </c>
      <c r="EQ27" s="91">
        <v>0</v>
      </c>
      <c r="ER27" s="91">
        <v>0</v>
      </c>
      <c r="ES27" s="91">
        <v>0</v>
      </c>
      <c r="ET27" s="91">
        <v>0</v>
      </c>
      <c r="EU27" s="91">
        <v>0</v>
      </c>
      <c r="EV27" s="91">
        <v>0</v>
      </c>
      <c r="EW27" s="91">
        <v>0</v>
      </c>
      <c r="EX27" s="91">
        <v>0</v>
      </c>
      <c r="EY27" s="91">
        <v>0</v>
      </c>
      <c r="EZ27" s="91">
        <v>0</v>
      </c>
      <c r="FA27" s="91">
        <v>0</v>
      </c>
      <c r="FB27" s="91">
        <v>0</v>
      </c>
      <c r="FC27" s="91">
        <v>0</v>
      </c>
      <c r="FD27" s="91">
        <v>0</v>
      </c>
      <c r="FE27" s="91">
        <v>0</v>
      </c>
      <c r="FF27" s="91">
        <v>0</v>
      </c>
      <c r="FG27" s="91">
        <v>0</v>
      </c>
      <c r="FH27" s="91">
        <v>0</v>
      </c>
      <c r="FI27" s="91">
        <v>0</v>
      </c>
      <c r="FJ27" s="91">
        <v>0</v>
      </c>
      <c r="FK27" s="91">
        <v>0</v>
      </c>
      <c r="FL27" s="91">
        <v>0</v>
      </c>
      <c r="FM27" s="91">
        <v>0</v>
      </c>
      <c r="FN27" s="91">
        <v>0</v>
      </c>
      <c r="FO27" s="91">
        <v>0</v>
      </c>
      <c r="FP27" s="91">
        <v>0</v>
      </c>
      <c r="FQ27" s="91">
        <v>0</v>
      </c>
      <c r="FR27" s="91">
        <v>0</v>
      </c>
      <c r="FS27" s="91">
        <v>0</v>
      </c>
      <c r="FT27" s="91">
        <v>0</v>
      </c>
      <c r="FU27" s="91">
        <v>0</v>
      </c>
      <c r="FV27" s="91">
        <v>0</v>
      </c>
      <c r="FW27" s="91">
        <v>0</v>
      </c>
      <c r="FX27" s="91">
        <v>0</v>
      </c>
      <c r="FY27" s="91">
        <v>0</v>
      </c>
      <c r="FZ27" s="91">
        <v>0</v>
      </c>
      <c r="GA27" s="91">
        <v>0</v>
      </c>
      <c r="GB27" s="91">
        <v>0</v>
      </c>
      <c r="GC27" s="91">
        <v>0</v>
      </c>
      <c r="GD27" s="91">
        <v>0</v>
      </c>
      <c r="GE27" s="91">
        <v>0</v>
      </c>
      <c r="GF27" s="91">
        <v>0</v>
      </c>
      <c r="GG27" s="91">
        <v>0</v>
      </c>
    </row>
    <row r="28" spans="1:189" ht="14.25" customHeight="1" x14ac:dyDescent="0.25">
      <c r="A28" s="18" t="s">
        <v>43</v>
      </c>
      <c r="B28" s="24" t="s">
        <v>8</v>
      </c>
      <c r="C28" s="32">
        <v>25965</v>
      </c>
      <c r="D28" s="32"/>
      <c r="E28" s="91">
        <v>0.66</v>
      </c>
      <c r="F28" s="91">
        <v>0.66</v>
      </c>
      <c r="G28" s="91">
        <v>0.66</v>
      </c>
      <c r="H28" s="91">
        <v>0.66</v>
      </c>
      <c r="I28" s="91">
        <v>0.66</v>
      </c>
      <c r="J28" s="91">
        <v>0.66</v>
      </c>
      <c r="K28" s="91">
        <v>0.66</v>
      </c>
      <c r="L28" s="91">
        <v>0.66</v>
      </c>
      <c r="M28" s="91">
        <v>0.66</v>
      </c>
      <c r="N28" s="91">
        <v>0.66</v>
      </c>
      <c r="O28" s="91">
        <v>0.66</v>
      </c>
      <c r="P28" s="91">
        <v>0.66</v>
      </c>
      <c r="Q28" s="91">
        <v>0.66</v>
      </c>
      <c r="R28" s="91">
        <v>0.66</v>
      </c>
      <c r="S28" s="91">
        <v>0.66</v>
      </c>
      <c r="T28" s="91">
        <v>0.66</v>
      </c>
      <c r="U28" s="91">
        <v>0.66</v>
      </c>
      <c r="V28" s="91">
        <v>0.66</v>
      </c>
      <c r="W28" s="91">
        <v>0.66</v>
      </c>
      <c r="X28" s="91">
        <v>0.66</v>
      </c>
      <c r="Y28" s="91">
        <v>0.66</v>
      </c>
      <c r="Z28" s="91">
        <v>0.66</v>
      </c>
      <c r="AA28" s="91">
        <v>0.66</v>
      </c>
      <c r="AB28" s="91">
        <v>0.66</v>
      </c>
      <c r="AC28" s="91">
        <v>0.66</v>
      </c>
      <c r="AD28" s="91">
        <v>0.66</v>
      </c>
      <c r="AE28" s="91">
        <v>0.66</v>
      </c>
      <c r="AF28" s="91">
        <v>0.66</v>
      </c>
      <c r="AG28" s="91">
        <v>0.66</v>
      </c>
      <c r="AH28" s="91">
        <v>0.66</v>
      </c>
      <c r="AI28" s="91">
        <v>0.66</v>
      </c>
      <c r="AJ28" s="91">
        <v>0.66</v>
      </c>
      <c r="AK28" s="91">
        <v>0.66</v>
      </c>
      <c r="AL28" s="91">
        <v>0.66</v>
      </c>
      <c r="AM28" s="91">
        <v>0.66</v>
      </c>
      <c r="AN28" s="91">
        <v>0.66</v>
      </c>
      <c r="AO28" s="91">
        <v>0.66</v>
      </c>
      <c r="AP28" s="91">
        <v>0.66</v>
      </c>
      <c r="AQ28" s="91">
        <v>0.66</v>
      </c>
      <c r="AR28" s="91">
        <v>0.66</v>
      </c>
      <c r="AS28" s="91">
        <v>0.66</v>
      </c>
      <c r="AT28" s="91">
        <v>0.66</v>
      </c>
      <c r="AU28" s="91">
        <v>0.66</v>
      </c>
      <c r="AV28" s="91">
        <v>0.66</v>
      </c>
      <c r="AW28" s="91">
        <v>0.66</v>
      </c>
      <c r="AX28" s="91">
        <v>0.66</v>
      </c>
      <c r="AY28" s="91">
        <v>0.66</v>
      </c>
      <c r="AZ28" s="91">
        <v>0.66</v>
      </c>
      <c r="BA28" s="91">
        <v>0.66</v>
      </c>
      <c r="BB28" s="91">
        <v>0.66</v>
      </c>
      <c r="BC28" s="91">
        <v>0.66</v>
      </c>
      <c r="BD28" s="91">
        <v>0.66</v>
      </c>
      <c r="BE28" s="91">
        <v>0.66</v>
      </c>
      <c r="BF28" s="91">
        <v>0.66</v>
      </c>
      <c r="BG28" s="91">
        <v>0.66</v>
      </c>
      <c r="BH28" s="91">
        <v>0.66</v>
      </c>
      <c r="BI28" s="91">
        <v>0.66</v>
      </c>
      <c r="BJ28" s="91">
        <v>0.66</v>
      </c>
      <c r="BK28" s="91">
        <v>0.66</v>
      </c>
      <c r="BL28" s="91">
        <v>0.66</v>
      </c>
      <c r="BM28" s="91">
        <v>0.66</v>
      </c>
      <c r="BN28" s="91">
        <v>0.66</v>
      </c>
      <c r="BO28" s="91">
        <v>0.66</v>
      </c>
      <c r="BP28" s="91">
        <v>0.66</v>
      </c>
      <c r="BQ28" s="91">
        <v>0.66</v>
      </c>
      <c r="BR28" s="91">
        <v>0.66</v>
      </c>
      <c r="BS28" s="91">
        <v>0.66</v>
      </c>
      <c r="BT28" s="91">
        <v>0.66</v>
      </c>
      <c r="BU28" s="91">
        <v>0.66</v>
      </c>
      <c r="BV28" s="91">
        <v>0.66</v>
      </c>
      <c r="BW28" s="91">
        <v>0.66</v>
      </c>
      <c r="BX28" s="91">
        <v>0.66</v>
      </c>
      <c r="BY28" s="91">
        <v>0.66</v>
      </c>
      <c r="BZ28" s="91">
        <v>0.66</v>
      </c>
      <c r="CA28" s="91">
        <v>0.66</v>
      </c>
      <c r="CB28" s="91">
        <v>0.66</v>
      </c>
      <c r="CC28" s="91">
        <v>0.66</v>
      </c>
      <c r="CD28" s="91">
        <v>0.66</v>
      </c>
      <c r="CE28" s="91">
        <v>0.66</v>
      </c>
      <c r="CF28" s="91">
        <v>0.66</v>
      </c>
      <c r="CG28" s="91">
        <v>0.66</v>
      </c>
      <c r="CH28" s="91">
        <v>0.66</v>
      </c>
      <c r="CI28" s="91">
        <v>0.66</v>
      </c>
      <c r="CJ28" s="91">
        <v>0.66</v>
      </c>
      <c r="CK28" s="91">
        <v>0.66</v>
      </c>
      <c r="CL28" s="91">
        <v>0.66</v>
      </c>
      <c r="CM28" s="91">
        <v>0.66</v>
      </c>
      <c r="CN28" s="91">
        <v>0.66</v>
      </c>
      <c r="CO28" s="91">
        <v>0.66</v>
      </c>
      <c r="CP28" s="91">
        <v>0.66</v>
      </c>
      <c r="CQ28" s="91">
        <v>0.66</v>
      </c>
      <c r="CR28" s="91">
        <v>0.66</v>
      </c>
      <c r="CS28" s="91">
        <v>0.66</v>
      </c>
      <c r="CT28" s="91">
        <v>0.66</v>
      </c>
      <c r="CU28" s="91">
        <v>0.66</v>
      </c>
      <c r="CV28" s="91">
        <v>0.66</v>
      </c>
      <c r="CW28" s="91">
        <v>0.66</v>
      </c>
      <c r="CX28" s="91">
        <v>0.66</v>
      </c>
      <c r="CY28" s="91">
        <v>0.66</v>
      </c>
      <c r="CZ28" s="91">
        <v>0.66</v>
      </c>
      <c r="DA28" s="91">
        <v>0.66</v>
      </c>
      <c r="DB28" s="91">
        <v>0.66</v>
      </c>
      <c r="DC28" s="91">
        <v>0.66</v>
      </c>
      <c r="DD28" s="91">
        <v>0.66</v>
      </c>
      <c r="DE28" s="91">
        <v>0.66</v>
      </c>
      <c r="DF28" s="91">
        <v>0.66</v>
      </c>
      <c r="DG28" s="91">
        <v>0.66</v>
      </c>
      <c r="DH28" s="91">
        <v>0.66</v>
      </c>
      <c r="DI28" s="91">
        <v>0.66</v>
      </c>
      <c r="DJ28" s="91">
        <v>0.66</v>
      </c>
      <c r="DK28" s="91">
        <v>0.66</v>
      </c>
      <c r="DL28" s="91">
        <v>0.66</v>
      </c>
      <c r="DM28" s="91">
        <v>0.66</v>
      </c>
      <c r="DN28" s="91">
        <v>0.66</v>
      </c>
      <c r="DO28" s="91">
        <v>0.66</v>
      </c>
      <c r="DP28" s="91">
        <v>0.66</v>
      </c>
      <c r="DQ28" s="91">
        <v>0.66</v>
      </c>
      <c r="DR28" s="91">
        <v>0.66</v>
      </c>
      <c r="DS28" s="91">
        <v>0.66</v>
      </c>
      <c r="DT28" s="91">
        <v>0.66</v>
      </c>
      <c r="DU28" s="91">
        <v>0.66</v>
      </c>
      <c r="DV28" s="91">
        <v>0.66</v>
      </c>
      <c r="DW28" s="91">
        <v>0.66</v>
      </c>
      <c r="DX28" s="91">
        <v>0.66</v>
      </c>
      <c r="DY28" s="91">
        <v>0.66</v>
      </c>
      <c r="DZ28" s="91">
        <v>0.66</v>
      </c>
      <c r="EA28" s="91">
        <v>0.66</v>
      </c>
      <c r="EB28" s="91">
        <v>0.66</v>
      </c>
      <c r="EC28" s="91">
        <v>0.66</v>
      </c>
      <c r="ED28" s="91">
        <v>0.66</v>
      </c>
      <c r="EE28" s="91">
        <v>0.66</v>
      </c>
      <c r="EF28" s="91">
        <v>0.66</v>
      </c>
      <c r="EG28" s="91">
        <v>0.66</v>
      </c>
      <c r="EH28" s="91">
        <v>0.66</v>
      </c>
      <c r="EI28" s="91">
        <v>0.66</v>
      </c>
      <c r="EJ28" s="91">
        <v>0.66</v>
      </c>
      <c r="EK28" s="91">
        <v>0.66</v>
      </c>
      <c r="EL28" s="91">
        <v>0.66</v>
      </c>
      <c r="EM28" s="91">
        <v>0.66</v>
      </c>
      <c r="EN28" s="91">
        <v>0.66</v>
      </c>
      <c r="EO28" s="91">
        <v>0.66</v>
      </c>
      <c r="EP28" s="91">
        <v>0.66</v>
      </c>
      <c r="EQ28" s="91">
        <v>0.66</v>
      </c>
      <c r="ER28" s="91">
        <v>0.66</v>
      </c>
      <c r="ES28" s="91">
        <v>0.66</v>
      </c>
      <c r="ET28" s="91">
        <v>0.66</v>
      </c>
      <c r="EU28" s="91">
        <v>0.66</v>
      </c>
      <c r="EV28" s="91">
        <v>0.66</v>
      </c>
      <c r="EW28" s="91">
        <v>0.66</v>
      </c>
      <c r="EX28" s="91">
        <v>0.66</v>
      </c>
      <c r="EY28" s="91">
        <v>0.66</v>
      </c>
      <c r="EZ28" s="91">
        <v>0.66</v>
      </c>
      <c r="FA28" s="91">
        <v>0.66</v>
      </c>
      <c r="FB28" s="91">
        <v>0.66</v>
      </c>
      <c r="FC28" s="91">
        <v>0.66</v>
      </c>
      <c r="FD28" s="91">
        <v>0.66</v>
      </c>
      <c r="FE28" s="91">
        <v>0.66</v>
      </c>
      <c r="FF28" s="91">
        <v>0.66</v>
      </c>
      <c r="FG28" s="91">
        <v>0.66</v>
      </c>
      <c r="FH28" s="91">
        <v>0.66</v>
      </c>
      <c r="FI28" s="91">
        <v>0.66</v>
      </c>
      <c r="FJ28" s="91">
        <v>0.66</v>
      </c>
      <c r="FK28" s="91">
        <v>0.66</v>
      </c>
      <c r="FL28" s="91">
        <v>0.66</v>
      </c>
      <c r="FM28" s="91">
        <v>0.66</v>
      </c>
      <c r="FN28" s="91">
        <v>0.66</v>
      </c>
      <c r="FO28" s="91">
        <v>0.66</v>
      </c>
      <c r="FP28" s="91">
        <v>0.66</v>
      </c>
      <c r="FQ28" s="91">
        <v>0.66</v>
      </c>
      <c r="FR28" s="91">
        <v>0.66</v>
      </c>
      <c r="FS28" s="91">
        <v>0.66</v>
      </c>
      <c r="FT28" s="91">
        <v>0.66</v>
      </c>
      <c r="FU28" s="91">
        <v>0.66</v>
      </c>
      <c r="FV28" s="91">
        <v>0.66</v>
      </c>
      <c r="FW28" s="91">
        <v>0.66</v>
      </c>
      <c r="FX28" s="91">
        <v>0.66</v>
      </c>
      <c r="FY28" s="91">
        <v>0.66</v>
      </c>
      <c r="FZ28" s="91">
        <v>0.66</v>
      </c>
      <c r="GA28" s="91">
        <v>0.66</v>
      </c>
      <c r="GB28" s="91">
        <v>0.66</v>
      </c>
      <c r="GC28" s="91">
        <v>0.66</v>
      </c>
      <c r="GD28" s="91">
        <v>0.66</v>
      </c>
      <c r="GE28" s="91">
        <v>0.66</v>
      </c>
      <c r="GF28" s="91">
        <v>0.66</v>
      </c>
      <c r="GG28" s="91">
        <v>0.66</v>
      </c>
    </row>
    <row r="29" spans="1:189" ht="14.25" customHeight="1" x14ac:dyDescent="0.25">
      <c r="A29" s="18" t="s">
        <v>33</v>
      </c>
      <c r="B29" s="24" t="s">
        <v>8</v>
      </c>
      <c r="C29" s="32">
        <v>33512</v>
      </c>
      <c r="D29" s="32"/>
      <c r="E29" s="91">
        <v>0</v>
      </c>
      <c r="F29" s="91">
        <v>0</v>
      </c>
      <c r="G29" s="91">
        <v>0</v>
      </c>
      <c r="H29" s="91">
        <v>0</v>
      </c>
      <c r="I29" s="91">
        <v>0</v>
      </c>
      <c r="J29" s="91">
        <v>0</v>
      </c>
      <c r="K29" s="91">
        <v>0</v>
      </c>
      <c r="L29" s="91">
        <v>0</v>
      </c>
      <c r="M29" s="91">
        <v>0</v>
      </c>
      <c r="N29" s="91">
        <v>0</v>
      </c>
      <c r="O29" s="91">
        <v>0</v>
      </c>
      <c r="P29" s="91">
        <v>0</v>
      </c>
      <c r="Q29" s="91">
        <v>0</v>
      </c>
      <c r="R29" s="91">
        <v>0</v>
      </c>
      <c r="S29" s="91">
        <v>0</v>
      </c>
      <c r="T29" s="91">
        <v>0</v>
      </c>
      <c r="U29" s="91">
        <v>0</v>
      </c>
      <c r="V29" s="91">
        <v>0</v>
      </c>
      <c r="W29" s="91">
        <v>0</v>
      </c>
      <c r="X29" s="91">
        <v>0</v>
      </c>
      <c r="Y29" s="91">
        <v>0</v>
      </c>
      <c r="Z29" s="91">
        <v>0</v>
      </c>
      <c r="AA29" s="91">
        <v>0</v>
      </c>
      <c r="AB29" s="91">
        <v>0</v>
      </c>
      <c r="AC29" s="91">
        <v>0</v>
      </c>
      <c r="AD29" s="91">
        <v>0</v>
      </c>
      <c r="AE29" s="91">
        <v>0</v>
      </c>
      <c r="AF29" s="91">
        <v>0</v>
      </c>
      <c r="AG29" s="91">
        <v>0</v>
      </c>
      <c r="AH29" s="91">
        <v>0</v>
      </c>
      <c r="AI29" s="91">
        <v>0</v>
      </c>
      <c r="AJ29" s="91">
        <v>0</v>
      </c>
      <c r="AK29" s="91">
        <v>0</v>
      </c>
      <c r="AL29" s="91">
        <v>0</v>
      </c>
      <c r="AM29" s="91">
        <v>0</v>
      </c>
      <c r="AN29" s="91">
        <v>0</v>
      </c>
      <c r="AO29" s="91">
        <v>0</v>
      </c>
      <c r="AP29" s="91">
        <v>0</v>
      </c>
      <c r="AQ29" s="91">
        <v>0</v>
      </c>
      <c r="AR29" s="91">
        <v>0</v>
      </c>
      <c r="AS29" s="91">
        <v>0</v>
      </c>
      <c r="AT29" s="91">
        <v>0</v>
      </c>
      <c r="AU29" s="91">
        <v>0</v>
      </c>
      <c r="AV29" s="91">
        <v>0</v>
      </c>
      <c r="AW29" s="91">
        <v>0</v>
      </c>
      <c r="AX29" s="91">
        <v>0</v>
      </c>
      <c r="AY29" s="91">
        <v>0</v>
      </c>
      <c r="AZ29" s="91">
        <v>0</v>
      </c>
      <c r="BA29" s="91">
        <v>0</v>
      </c>
      <c r="BB29" s="91">
        <v>0</v>
      </c>
      <c r="BC29" s="91">
        <v>0</v>
      </c>
      <c r="BD29" s="91">
        <v>0</v>
      </c>
      <c r="BE29" s="91">
        <v>0</v>
      </c>
      <c r="BF29" s="91">
        <v>0</v>
      </c>
      <c r="BG29" s="91">
        <v>0</v>
      </c>
      <c r="BH29" s="91">
        <v>0</v>
      </c>
      <c r="BI29" s="91">
        <v>0</v>
      </c>
      <c r="BJ29" s="91">
        <v>0</v>
      </c>
      <c r="BK29" s="91">
        <v>0</v>
      </c>
      <c r="BL29" s="91">
        <v>0</v>
      </c>
      <c r="BM29" s="91">
        <v>0</v>
      </c>
      <c r="BN29" s="91">
        <v>0</v>
      </c>
      <c r="BO29" s="91">
        <v>0</v>
      </c>
      <c r="BP29" s="91">
        <v>0</v>
      </c>
      <c r="BQ29" s="91">
        <v>0</v>
      </c>
      <c r="BR29" s="91">
        <v>0</v>
      </c>
      <c r="BS29" s="91">
        <v>0</v>
      </c>
      <c r="BT29" s="91">
        <v>0</v>
      </c>
      <c r="BU29" s="91">
        <v>0</v>
      </c>
      <c r="BV29" s="91">
        <v>0</v>
      </c>
      <c r="BW29" s="91">
        <v>0</v>
      </c>
      <c r="BX29" s="91">
        <v>2</v>
      </c>
      <c r="BY29" s="91">
        <v>2</v>
      </c>
      <c r="BZ29" s="91">
        <v>2</v>
      </c>
      <c r="CA29" s="91">
        <v>2</v>
      </c>
      <c r="CB29" s="91">
        <v>2</v>
      </c>
      <c r="CC29" s="91">
        <v>2</v>
      </c>
      <c r="CD29" s="91">
        <v>2</v>
      </c>
      <c r="CE29" s="91">
        <v>2</v>
      </c>
      <c r="CF29" s="91">
        <v>2</v>
      </c>
      <c r="CG29" s="91">
        <v>2</v>
      </c>
      <c r="CH29" s="91">
        <v>2</v>
      </c>
      <c r="CI29" s="91">
        <v>2</v>
      </c>
      <c r="CJ29" s="91">
        <v>2</v>
      </c>
      <c r="CK29" s="91">
        <v>2</v>
      </c>
      <c r="CL29" s="91">
        <v>2</v>
      </c>
      <c r="CM29" s="91">
        <v>2</v>
      </c>
      <c r="CN29" s="91">
        <v>2</v>
      </c>
      <c r="CO29" s="91">
        <v>2</v>
      </c>
      <c r="CP29" s="91">
        <v>2</v>
      </c>
      <c r="CQ29" s="91">
        <v>2</v>
      </c>
      <c r="CR29" s="91">
        <v>2</v>
      </c>
      <c r="CS29" s="91">
        <v>2</v>
      </c>
      <c r="CT29" s="91">
        <v>2</v>
      </c>
      <c r="CU29" s="91">
        <v>2</v>
      </c>
      <c r="CV29" s="91">
        <v>2</v>
      </c>
      <c r="CW29" s="91">
        <v>2</v>
      </c>
      <c r="CX29" s="91">
        <v>2</v>
      </c>
      <c r="CY29" s="91">
        <v>2</v>
      </c>
      <c r="CZ29" s="91">
        <v>2</v>
      </c>
      <c r="DA29" s="91">
        <v>2</v>
      </c>
      <c r="DB29" s="91">
        <v>2</v>
      </c>
      <c r="DC29" s="91">
        <v>2</v>
      </c>
      <c r="DD29" s="91">
        <v>2</v>
      </c>
      <c r="DE29" s="91">
        <v>2</v>
      </c>
      <c r="DF29" s="91">
        <v>2</v>
      </c>
      <c r="DG29" s="91">
        <v>2</v>
      </c>
      <c r="DH29" s="91">
        <v>2</v>
      </c>
      <c r="DI29" s="91">
        <v>2.129032258064516</v>
      </c>
      <c r="DJ29" s="91">
        <v>3</v>
      </c>
      <c r="DK29" s="91">
        <v>2.2999999999999998</v>
      </c>
      <c r="DL29" s="91">
        <v>2.2999999999999998</v>
      </c>
      <c r="DM29" s="91">
        <v>2.2999999999999998</v>
      </c>
      <c r="DN29" s="91">
        <v>2.2999999999999998</v>
      </c>
      <c r="DO29" s="91">
        <v>2.2999999999999998</v>
      </c>
      <c r="DP29" s="91">
        <v>2.2999999999999998</v>
      </c>
      <c r="DQ29" s="91">
        <v>2.2999999999999998</v>
      </c>
      <c r="DR29" s="91">
        <v>2.2999999999999998</v>
      </c>
      <c r="DS29" s="91">
        <v>5.08</v>
      </c>
      <c r="DT29" s="91">
        <v>5.08</v>
      </c>
      <c r="DU29" s="91">
        <v>5.08</v>
      </c>
      <c r="DV29" s="91">
        <v>5.08</v>
      </c>
      <c r="DW29" s="91">
        <v>5.08</v>
      </c>
      <c r="DX29" s="91">
        <v>5.08</v>
      </c>
      <c r="DY29" s="91">
        <v>5.08</v>
      </c>
      <c r="DZ29" s="91">
        <v>5.08</v>
      </c>
      <c r="EA29" s="91">
        <v>5.78</v>
      </c>
      <c r="EB29" s="91">
        <v>5.78</v>
      </c>
      <c r="EC29" s="91">
        <v>5.78</v>
      </c>
      <c r="ED29" s="91">
        <v>5.78</v>
      </c>
      <c r="EE29" s="91">
        <v>5.78</v>
      </c>
      <c r="EF29" s="91">
        <v>5.78</v>
      </c>
      <c r="EG29" s="91">
        <v>5.78</v>
      </c>
      <c r="EH29" s="91">
        <v>5.78</v>
      </c>
      <c r="EI29" s="91">
        <v>7.330000000000001</v>
      </c>
      <c r="EJ29" s="91">
        <v>7.330000000000001</v>
      </c>
      <c r="EK29" s="91">
        <v>7.330000000000001</v>
      </c>
      <c r="EL29" s="91">
        <v>7.330000000000001</v>
      </c>
      <c r="EM29" s="91">
        <v>9.34</v>
      </c>
      <c r="EN29" s="91">
        <v>9.34</v>
      </c>
      <c r="EO29" s="91">
        <v>9.34</v>
      </c>
      <c r="EP29" s="91">
        <v>9.34</v>
      </c>
      <c r="EQ29" s="91">
        <v>9.9</v>
      </c>
      <c r="ER29" s="91">
        <v>9.9</v>
      </c>
      <c r="ES29" s="91">
        <v>9.9</v>
      </c>
      <c r="ET29" s="91">
        <v>9.9</v>
      </c>
      <c r="EU29" s="91">
        <v>9.9</v>
      </c>
      <c r="EV29" s="91">
        <v>9.9</v>
      </c>
      <c r="EW29" s="91">
        <v>9.9</v>
      </c>
      <c r="EX29" s="91">
        <v>9.9</v>
      </c>
      <c r="EY29" s="91">
        <v>9.9</v>
      </c>
      <c r="EZ29" s="91">
        <v>9.9</v>
      </c>
      <c r="FA29" s="91">
        <v>9.9</v>
      </c>
      <c r="FB29" s="91">
        <v>9.9</v>
      </c>
      <c r="FC29" s="91">
        <v>9.9</v>
      </c>
      <c r="FD29" s="91">
        <v>9.9</v>
      </c>
      <c r="FE29" s="91">
        <v>9.9</v>
      </c>
      <c r="FF29" s="91">
        <v>9.9</v>
      </c>
      <c r="FG29" s="91">
        <v>9.9</v>
      </c>
      <c r="FH29" s="91">
        <v>9.9</v>
      </c>
      <c r="FI29" s="91">
        <v>9.9</v>
      </c>
      <c r="FJ29" s="91">
        <v>9.9</v>
      </c>
      <c r="FK29" s="91">
        <v>9.9</v>
      </c>
      <c r="FL29" s="91">
        <v>9.9</v>
      </c>
      <c r="FM29" s="91">
        <v>9.9</v>
      </c>
      <c r="FN29" s="91">
        <v>9.9</v>
      </c>
      <c r="FO29" s="91">
        <v>6.9000000000000012</v>
      </c>
      <c r="FP29" s="91">
        <v>6.9000000000000012</v>
      </c>
      <c r="FQ29" s="91">
        <v>6.9000000000000012</v>
      </c>
      <c r="FR29" s="91">
        <v>6.9000000000000012</v>
      </c>
      <c r="FS29" s="91">
        <v>6.9000000000000012</v>
      </c>
      <c r="FT29" s="91">
        <v>6.9000000000000012</v>
      </c>
      <c r="FU29" s="91">
        <v>6.9000000000000012</v>
      </c>
      <c r="FV29" s="91">
        <v>6.9000000000000012</v>
      </c>
      <c r="FW29" s="91">
        <v>6</v>
      </c>
      <c r="FX29" s="91">
        <v>6</v>
      </c>
      <c r="FY29" s="91">
        <v>6</v>
      </c>
      <c r="FZ29" s="91">
        <v>6</v>
      </c>
      <c r="GA29" s="91">
        <v>6</v>
      </c>
      <c r="GB29" s="91">
        <v>6</v>
      </c>
      <c r="GC29" s="91">
        <v>6</v>
      </c>
      <c r="GD29" s="91">
        <v>6</v>
      </c>
      <c r="GE29" s="91">
        <v>6</v>
      </c>
      <c r="GF29" s="91">
        <v>6</v>
      </c>
      <c r="GG29" s="91">
        <v>6</v>
      </c>
    </row>
    <row r="30" spans="1:189" ht="14.25" customHeight="1" x14ac:dyDescent="0.25">
      <c r="A30" s="18" t="s">
        <v>34</v>
      </c>
      <c r="B30" s="24" t="s">
        <v>8</v>
      </c>
      <c r="C30" s="32">
        <v>33239</v>
      </c>
      <c r="D30" s="32">
        <v>35215</v>
      </c>
      <c r="E30" s="91">
        <v>0</v>
      </c>
      <c r="F30" s="91">
        <v>0</v>
      </c>
      <c r="G30" s="91">
        <v>0</v>
      </c>
      <c r="H30" s="91">
        <v>0</v>
      </c>
      <c r="I30" s="91">
        <v>0</v>
      </c>
      <c r="J30" s="91">
        <v>0</v>
      </c>
      <c r="K30" s="91">
        <v>0</v>
      </c>
      <c r="L30" s="91">
        <v>0</v>
      </c>
      <c r="M30" s="91">
        <v>0</v>
      </c>
      <c r="N30" s="91">
        <v>0</v>
      </c>
      <c r="O30" s="91">
        <v>0</v>
      </c>
      <c r="P30" s="91">
        <v>0</v>
      </c>
      <c r="Q30" s="91">
        <v>0</v>
      </c>
      <c r="R30" s="91">
        <v>0</v>
      </c>
      <c r="S30" s="91">
        <v>0</v>
      </c>
      <c r="T30" s="91">
        <v>0</v>
      </c>
      <c r="U30" s="91">
        <v>0</v>
      </c>
      <c r="V30" s="91">
        <v>0</v>
      </c>
      <c r="W30" s="91">
        <v>0</v>
      </c>
      <c r="X30" s="91">
        <v>0</v>
      </c>
      <c r="Y30" s="91">
        <v>0</v>
      </c>
      <c r="Z30" s="91">
        <v>0</v>
      </c>
      <c r="AA30" s="91">
        <v>0</v>
      </c>
      <c r="AB30" s="91">
        <v>0</v>
      </c>
      <c r="AC30" s="91">
        <v>0</v>
      </c>
      <c r="AD30" s="91">
        <v>0</v>
      </c>
      <c r="AE30" s="91">
        <v>0</v>
      </c>
      <c r="AF30" s="91">
        <v>0</v>
      </c>
      <c r="AG30" s="91">
        <v>0</v>
      </c>
      <c r="AH30" s="91">
        <v>0</v>
      </c>
      <c r="AI30" s="91">
        <v>0</v>
      </c>
      <c r="AJ30" s="91">
        <v>0</v>
      </c>
      <c r="AK30" s="91">
        <v>0</v>
      </c>
      <c r="AL30" s="91">
        <v>0</v>
      </c>
      <c r="AM30" s="91">
        <v>0</v>
      </c>
      <c r="AN30" s="91">
        <v>0</v>
      </c>
      <c r="AO30" s="91">
        <v>0</v>
      </c>
      <c r="AP30" s="91">
        <v>0</v>
      </c>
      <c r="AQ30" s="91">
        <v>0</v>
      </c>
      <c r="AR30" s="91">
        <v>0</v>
      </c>
      <c r="AS30" s="91">
        <v>0</v>
      </c>
      <c r="AT30" s="91">
        <v>0</v>
      </c>
      <c r="AU30" s="91">
        <v>0</v>
      </c>
      <c r="AV30" s="91">
        <v>0</v>
      </c>
      <c r="AW30" s="91">
        <v>0</v>
      </c>
      <c r="AX30" s="91">
        <v>0</v>
      </c>
      <c r="AY30" s="91">
        <v>0</v>
      </c>
      <c r="AZ30" s="91">
        <v>0</v>
      </c>
      <c r="BA30" s="91">
        <v>0</v>
      </c>
      <c r="BB30" s="91">
        <v>0</v>
      </c>
      <c r="BC30" s="91">
        <v>0</v>
      </c>
      <c r="BD30" s="91">
        <v>0</v>
      </c>
      <c r="BE30" s="91">
        <v>0</v>
      </c>
      <c r="BF30" s="91">
        <v>0</v>
      </c>
      <c r="BG30" s="91">
        <v>0</v>
      </c>
      <c r="BH30" s="91">
        <v>0</v>
      </c>
      <c r="BI30" s="91">
        <v>0</v>
      </c>
      <c r="BJ30" s="91">
        <v>0</v>
      </c>
      <c r="BK30" s="91">
        <v>0</v>
      </c>
      <c r="BL30" s="91">
        <v>0</v>
      </c>
      <c r="BM30" s="91">
        <v>0</v>
      </c>
      <c r="BN30" s="91">
        <v>0</v>
      </c>
      <c r="BO30" s="91">
        <v>0</v>
      </c>
      <c r="BP30" s="91">
        <v>0</v>
      </c>
      <c r="BQ30" s="91">
        <v>0</v>
      </c>
      <c r="BR30" s="91">
        <v>0</v>
      </c>
      <c r="BS30" s="91">
        <v>0</v>
      </c>
      <c r="BT30" s="91">
        <v>0</v>
      </c>
      <c r="BU30" s="91">
        <v>0</v>
      </c>
      <c r="BV30" s="91">
        <v>0</v>
      </c>
      <c r="BW30" s="91">
        <v>0</v>
      </c>
      <c r="BX30" s="91">
        <v>0</v>
      </c>
      <c r="BY30" s="91">
        <v>0</v>
      </c>
      <c r="BZ30" s="91">
        <v>0</v>
      </c>
      <c r="CA30" s="91">
        <v>0</v>
      </c>
      <c r="CB30" s="91">
        <v>0</v>
      </c>
      <c r="CC30" s="91">
        <v>0</v>
      </c>
      <c r="CD30" s="91">
        <v>0</v>
      </c>
      <c r="CE30" s="91">
        <v>0</v>
      </c>
      <c r="CF30" s="91">
        <v>0</v>
      </c>
      <c r="CG30" s="91">
        <v>0</v>
      </c>
      <c r="CH30" s="91">
        <v>0</v>
      </c>
      <c r="CI30" s="91">
        <v>0</v>
      </c>
      <c r="CJ30" s="91">
        <v>0</v>
      </c>
      <c r="CK30" s="91">
        <v>0</v>
      </c>
      <c r="CL30" s="91">
        <v>0</v>
      </c>
      <c r="CM30" s="91">
        <v>0</v>
      </c>
      <c r="CN30" s="91">
        <v>0</v>
      </c>
      <c r="CO30" s="91">
        <v>0</v>
      </c>
      <c r="CP30" s="91">
        <v>0</v>
      </c>
      <c r="CQ30" s="91">
        <v>0</v>
      </c>
      <c r="CR30" s="91">
        <v>0</v>
      </c>
      <c r="CS30" s="91">
        <v>0</v>
      </c>
      <c r="CT30" s="91">
        <v>0</v>
      </c>
      <c r="CU30" s="91">
        <v>0</v>
      </c>
      <c r="CV30" s="91">
        <v>0</v>
      </c>
      <c r="CW30" s="91">
        <v>0</v>
      </c>
      <c r="CX30" s="91">
        <v>0</v>
      </c>
      <c r="CY30" s="91">
        <v>0</v>
      </c>
      <c r="CZ30" s="91">
        <v>0</v>
      </c>
      <c r="DA30" s="91">
        <v>0</v>
      </c>
      <c r="DB30" s="91">
        <v>0</v>
      </c>
      <c r="DC30" s="91">
        <v>0</v>
      </c>
      <c r="DD30" s="91">
        <v>0</v>
      </c>
      <c r="DE30" s="91">
        <v>0</v>
      </c>
      <c r="DF30" s="91">
        <v>0</v>
      </c>
      <c r="DG30" s="91">
        <v>0</v>
      </c>
      <c r="DH30" s="91">
        <v>0</v>
      </c>
      <c r="DI30" s="91">
        <v>0</v>
      </c>
      <c r="DJ30" s="91">
        <v>0</v>
      </c>
      <c r="DK30" s="91">
        <v>0</v>
      </c>
      <c r="DL30" s="91">
        <v>0</v>
      </c>
      <c r="DM30" s="91">
        <v>0</v>
      </c>
      <c r="DN30" s="91">
        <v>0</v>
      </c>
      <c r="DO30" s="91">
        <v>0</v>
      </c>
      <c r="DP30" s="91">
        <v>0</v>
      </c>
      <c r="DQ30" s="91">
        <v>0</v>
      </c>
      <c r="DR30" s="91">
        <v>0</v>
      </c>
      <c r="DS30" s="91">
        <v>0</v>
      </c>
      <c r="DT30" s="91">
        <v>0</v>
      </c>
      <c r="DU30" s="91">
        <v>0</v>
      </c>
      <c r="DV30" s="91">
        <v>0</v>
      </c>
      <c r="DW30" s="91">
        <v>0</v>
      </c>
      <c r="DX30" s="91">
        <v>0</v>
      </c>
      <c r="DY30" s="91">
        <v>0</v>
      </c>
      <c r="DZ30" s="91">
        <v>0</v>
      </c>
      <c r="EA30" s="91">
        <v>0</v>
      </c>
      <c r="EB30" s="91">
        <v>0</v>
      </c>
      <c r="EC30" s="91">
        <v>0</v>
      </c>
      <c r="ED30" s="91">
        <v>0</v>
      </c>
      <c r="EE30" s="91">
        <v>0</v>
      </c>
      <c r="EF30" s="91">
        <v>0</v>
      </c>
      <c r="EG30" s="91">
        <v>0</v>
      </c>
      <c r="EH30" s="91">
        <v>0</v>
      </c>
      <c r="EI30" s="91">
        <v>0</v>
      </c>
      <c r="EJ30" s="91">
        <v>0</v>
      </c>
      <c r="EK30" s="91">
        <v>0</v>
      </c>
      <c r="EL30" s="91">
        <v>0</v>
      </c>
      <c r="EM30" s="91">
        <v>0</v>
      </c>
      <c r="EN30" s="91">
        <v>0</v>
      </c>
      <c r="EO30" s="91">
        <v>0</v>
      </c>
      <c r="EP30" s="91">
        <v>0</v>
      </c>
      <c r="EQ30" s="91">
        <v>0</v>
      </c>
      <c r="ER30" s="91">
        <v>0</v>
      </c>
      <c r="ES30" s="91">
        <v>0</v>
      </c>
      <c r="ET30" s="91">
        <v>0</v>
      </c>
      <c r="EU30" s="91">
        <v>0</v>
      </c>
      <c r="EV30" s="91">
        <v>0</v>
      </c>
      <c r="EW30" s="91">
        <v>0</v>
      </c>
      <c r="EX30" s="91">
        <v>0</v>
      </c>
      <c r="EY30" s="91">
        <v>0</v>
      </c>
      <c r="EZ30" s="91">
        <v>0</v>
      </c>
      <c r="FA30" s="91">
        <v>0</v>
      </c>
      <c r="FB30" s="91">
        <v>0</v>
      </c>
      <c r="FC30" s="91">
        <v>0</v>
      </c>
      <c r="FD30" s="91">
        <v>0</v>
      </c>
      <c r="FE30" s="91">
        <v>0</v>
      </c>
      <c r="FF30" s="91">
        <v>0</v>
      </c>
      <c r="FG30" s="91">
        <v>0</v>
      </c>
      <c r="FH30" s="91">
        <v>0</v>
      </c>
      <c r="FI30" s="91">
        <v>0</v>
      </c>
      <c r="FJ30" s="91">
        <v>0</v>
      </c>
      <c r="FK30" s="91">
        <v>0</v>
      </c>
      <c r="FL30" s="91">
        <v>0</v>
      </c>
      <c r="FM30" s="91">
        <v>0</v>
      </c>
      <c r="FN30" s="91">
        <v>0</v>
      </c>
      <c r="FO30" s="91">
        <v>0</v>
      </c>
      <c r="FP30" s="91">
        <v>0</v>
      </c>
      <c r="FQ30" s="91">
        <v>0</v>
      </c>
      <c r="FR30" s="91">
        <v>0</v>
      </c>
      <c r="FS30" s="91">
        <v>0</v>
      </c>
      <c r="FT30" s="91">
        <v>0</v>
      </c>
      <c r="FU30" s="91">
        <v>0</v>
      </c>
      <c r="FV30" s="91">
        <v>0</v>
      </c>
      <c r="FW30" s="91">
        <v>0</v>
      </c>
      <c r="FX30" s="91">
        <v>0</v>
      </c>
      <c r="FY30" s="91">
        <v>0</v>
      </c>
      <c r="FZ30" s="91">
        <v>0</v>
      </c>
      <c r="GA30" s="91">
        <v>0</v>
      </c>
      <c r="GB30" s="91">
        <v>0</v>
      </c>
      <c r="GC30" s="91">
        <v>0</v>
      </c>
      <c r="GD30" s="91">
        <v>0</v>
      </c>
      <c r="GE30" s="91">
        <v>0</v>
      </c>
      <c r="GF30" s="91">
        <v>0</v>
      </c>
      <c r="GG30" s="91">
        <v>0</v>
      </c>
    </row>
    <row r="31" spans="1:189" ht="14.25" customHeight="1" x14ac:dyDescent="0.25">
      <c r="A31" s="116" t="s">
        <v>127</v>
      </c>
      <c r="B31" s="24" t="s">
        <v>8</v>
      </c>
      <c r="C31" s="32">
        <v>43282</v>
      </c>
      <c r="D31" s="32"/>
      <c r="E31" s="91">
        <v>0</v>
      </c>
      <c r="F31" s="91">
        <v>0</v>
      </c>
      <c r="G31" s="91">
        <v>0</v>
      </c>
      <c r="H31" s="91">
        <v>0</v>
      </c>
      <c r="I31" s="91">
        <v>0</v>
      </c>
      <c r="J31" s="91">
        <v>0</v>
      </c>
      <c r="K31" s="91">
        <v>0</v>
      </c>
      <c r="L31" s="91">
        <v>0</v>
      </c>
      <c r="M31" s="91">
        <v>0</v>
      </c>
      <c r="N31" s="91">
        <v>0</v>
      </c>
      <c r="O31" s="91">
        <v>0</v>
      </c>
      <c r="P31" s="91">
        <v>0</v>
      </c>
      <c r="Q31" s="91">
        <v>0</v>
      </c>
      <c r="R31" s="91">
        <v>0</v>
      </c>
      <c r="S31" s="91">
        <v>0</v>
      </c>
      <c r="T31" s="91">
        <v>0</v>
      </c>
      <c r="U31" s="91">
        <v>0</v>
      </c>
      <c r="V31" s="91">
        <v>0</v>
      </c>
      <c r="W31" s="91">
        <v>0</v>
      </c>
      <c r="X31" s="91">
        <v>0</v>
      </c>
      <c r="Y31" s="91">
        <v>0</v>
      </c>
      <c r="Z31" s="91">
        <v>0</v>
      </c>
      <c r="AA31" s="91">
        <v>0</v>
      </c>
      <c r="AB31" s="91">
        <v>0</v>
      </c>
      <c r="AC31" s="91">
        <v>0</v>
      </c>
      <c r="AD31" s="91">
        <v>0</v>
      </c>
      <c r="AE31" s="91">
        <v>0</v>
      </c>
      <c r="AF31" s="91">
        <v>0</v>
      </c>
      <c r="AG31" s="91">
        <v>0</v>
      </c>
      <c r="AH31" s="91">
        <v>0</v>
      </c>
      <c r="AI31" s="91">
        <v>0</v>
      </c>
      <c r="AJ31" s="91">
        <v>0</v>
      </c>
      <c r="AK31" s="91">
        <v>0</v>
      </c>
      <c r="AL31" s="91">
        <v>0</v>
      </c>
      <c r="AM31" s="91">
        <v>0</v>
      </c>
      <c r="AN31" s="91">
        <v>0</v>
      </c>
      <c r="AO31" s="91">
        <v>0</v>
      </c>
      <c r="AP31" s="91">
        <v>0</v>
      </c>
      <c r="AQ31" s="91">
        <v>0</v>
      </c>
      <c r="AR31" s="91">
        <v>0</v>
      </c>
      <c r="AS31" s="91">
        <v>0</v>
      </c>
      <c r="AT31" s="91">
        <v>0</v>
      </c>
      <c r="AU31" s="91">
        <v>0</v>
      </c>
      <c r="AV31" s="91">
        <v>0</v>
      </c>
      <c r="AW31" s="91">
        <v>0</v>
      </c>
      <c r="AX31" s="91">
        <v>0</v>
      </c>
      <c r="AY31" s="91">
        <v>0</v>
      </c>
      <c r="AZ31" s="91">
        <v>0</v>
      </c>
      <c r="BA31" s="91">
        <v>0</v>
      </c>
      <c r="BB31" s="91">
        <v>0</v>
      </c>
      <c r="BC31" s="91">
        <v>0</v>
      </c>
      <c r="BD31" s="91">
        <v>0</v>
      </c>
      <c r="BE31" s="91">
        <v>0</v>
      </c>
      <c r="BF31" s="91">
        <v>0</v>
      </c>
      <c r="BG31" s="91">
        <v>0</v>
      </c>
      <c r="BH31" s="91">
        <v>0</v>
      </c>
      <c r="BI31" s="91">
        <v>0</v>
      </c>
      <c r="BJ31" s="91">
        <v>0</v>
      </c>
      <c r="BK31" s="91">
        <v>0</v>
      </c>
      <c r="BL31" s="91">
        <v>0</v>
      </c>
      <c r="BM31" s="91">
        <v>0</v>
      </c>
      <c r="BN31" s="91">
        <v>0</v>
      </c>
      <c r="BO31" s="91">
        <v>0</v>
      </c>
      <c r="BP31" s="91">
        <v>0</v>
      </c>
      <c r="BQ31" s="91">
        <v>0</v>
      </c>
      <c r="BR31" s="91">
        <v>0</v>
      </c>
      <c r="BS31" s="91">
        <v>0</v>
      </c>
      <c r="BT31" s="91">
        <v>0</v>
      </c>
      <c r="BU31" s="91">
        <v>0</v>
      </c>
      <c r="BV31" s="91">
        <v>0</v>
      </c>
      <c r="BW31" s="91">
        <v>0</v>
      </c>
      <c r="BX31" s="91">
        <v>0</v>
      </c>
      <c r="BY31" s="91">
        <v>0</v>
      </c>
      <c r="BZ31" s="91">
        <v>0</v>
      </c>
      <c r="CA31" s="91">
        <v>0</v>
      </c>
      <c r="CB31" s="91">
        <v>0</v>
      </c>
      <c r="CC31" s="91">
        <v>0</v>
      </c>
      <c r="CD31" s="91">
        <v>0</v>
      </c>
      <c r="CE31" s="91">
        <v>0</v>
      </c>
      <c r="CF31" s="91">
        <v>0</v>
      </c>
      <c r="CG31" s="91">
        <v>0</v>
      </c>
      <c r="CH31" s="91">
        <v>0</v>
      </c>
      <c r="CI31" s="91">
        <v>0</v>
      </c>
      <c r="CJ31" s="91">
        <v>0</v>
      </c>
      <c r="CK31" s="91">
        <v>0</v>
      </c>
      <c r="CL31" s="91">
        <v>0</v>
      </c>
      <c r="CM31" s="91">
        <v>0</v>
      </c>
      <c r="CN31" s="91">
        <v>0</v>
      </c>
      <c r="CO31" s="91">
        <v>0</v>
      </c>
      <c r="CP31" s="91">
        <v>0</v>
      </c>
      <c r="CQ31" s="91">
        <v>0</v>
      </c>
      <c r="CR31" s="91">
        <v>0</v>
      </c>
      <c r="CS31" s="91">
        <v>0</v>
      </c>
      <c r="CT31" s="91">
        <v>0</v>
      </c>
      <c r="CU31" s="91">
        <v>0</v>
      </c>
      <c r="CV31" s="91">
        <v>0</v>
      </c>
      <c r="CW31" s="91">
        <v>0</v>
      </c>
      <c r="CX31" s="91">
        <v>0</v>
      </c>
      <c r="CY31" s="91">
        <v>0</v>
      </c>
      <c r="CZ31" s="91">
        <v>0</v>
      </c>
      <c r="DA31" s="91">
        <v>0</v>
      </c>
      <c r="DB31" s="91">
        <v>0</v>
      </c>
      <c r="DC31" s="91">
        <v>0</v>
      </c>
      <c r="DD31" s="91">
        <v>0</v>
      </c>
      <c r="DE31" s="91">
        <v>0</v>
      </c>
      <c r="DF31" s="91">
        <v>0</v>
      </c>
      <c r="DG31" s="91">
        <v>0</v>
      </c>
      <c r="DH31" s="91">
        <v>0</v>
      </c>
      <c r="DI31" s="91">
        <v>0</v>
      </c>
      <c r="DJ31" s="91">
        <v>0</v>
      </c>
      <c r="DK31" s="91">
        <v>0</v>
      </c>
      <c r="DL31" s="91">
        <v>0</v>
      </c>
      <c r="DM31" s="91">
        <v>0</v>
      </c>
      <c r="DN31" s="91">
        <v>0</v>
      </c>
      <c r="DO31" s="91">
        <v>0</v>
      </c>
      <c r="DP31" s="91">
        <v>0</v>
      </c>
      <c r="DQ31" s="91">
        <v>0</v>
      </c>
      <c r="DR31" s="91">
        <v>0</v>
      </c>
      <c r="DS31" s="91">
        <v>0</v>
      </c>
      <c r="DT31" s="91">
        <v>0</v>
      </c>
      <c r="DU31" s="91">
        <v>0</v>
      </c>
      <c r="DV31" s="91">
        <v>0</v>
      </c>
      <c r="DW31" s="91">
        <v>0</v>
      </c>
      <c r="DX31" s="91">
        <v>0</v>
      </c>
      <c r="DY31" s="91">
        <v>0</v>
      </c>
      <c r="DZ31" s="91">
        <v>0</v>
      </c>
      <c r="EA31" s="91">
        <v>0</v>
      </c>
      <c r="EB31" s="91">
        <v>0</v>
      </c>
      <c r="EC31" s="91">
        <v>0</v>
      </c>
      <c r="ED31" s="91">
        <v>0</v>
      </c>
      <c r="EE31" s="91">
        <v>0</v>
      </c>
      <c r="EF31" s="91">
        <v>0</v>
      </c>
      <c r="EG31" s="91">
        <v>0</v>
      </c>
      <c r="EH31" s="91">
        <v>0</v>
      </c>
      <c r="EI31" s="91">
        <v>0</v>
      </c>
      <c r="EJ31" s="91">
        <v>0</v>
      </c>
      <c r="EK31" s="91">
        <v>0</v>
      </c>
      <c r="EL31" s="91">
        <v>0</v>
      </c>
      <c r="EM31" s="91">
        <v>0</v>
      </c>
      <c r="EN31" s="91">
        <v>0</v>
      </c>
      <c r="EO31" s="91">
        <v>0</v>
      </c>
      <c r="EP31" s="91">
        <v>0</v>
      </c>
      <c r="EQ31" s="91">
        <v>0</v>
      </c>
      <c r="ER31" s="91">
        <v>0</v>
      </c>
      <c r="ES31" s="91">
        <v>0</v>
      </c>
      <c r="ET31" s="91">
        <v>0</v>
      </c>
      <c r="EU31" s="91">
        <v>0</v>
      </c>
      <c r="EV31" s="91">
        <v>0</v>
      </c>
      <c r="EW31" s="91">
        <v>0</v>
      </c>
      <c r="EX31" s="91">
        <v>0</v>
      </c>
      <c r="EY31" s="91">
        <v>0</v>
      </c>
      <c r="EZ31" s="91">
        <v>0</v>
      </c>
      <c r="FA31" s="91">
        <v>0</v>
      </c>
      <c r="FB31" s="91">
        <v>0</v>
      </c>
      <c r="FC31" s="91">
        <v>0</v>
      </c>
      <c r="FD31" s="91">
        <v>0</v>
      </c>
      <c r="FE31" s="91">
        <v>0</v>
      </c>
      <c r="FF31" s="91">
        <v>0</v>
      </c>
      <c r="FG31" s="91">
        <v>0</v>
      </c>
      <c r="FH31" s="91">
        <v>0</v>
      </c>
      <c r="FI31" s="91">
        <v>0</v>
      </c>
      <c r="FJ31" s="91">
        <v>0</v>
      </c>
      <c r="FK31" s="91">
        <v>0</v>
      </c>
      <c r="FL31" s="91">
        <v>0</v>
      </c>
      <c r="FM31" s="91">
        <v>0</v>
      </c>
      <c r="FN31" s="91">
        <v>0</v>
      </c>
      <c r="FO31" s="91">
        <v>0</v>
      </c>
      <c r="FP31" s="91">
        <v>0</v>
      </c>
      <c r="FQ31" s="91">
        <v>0</v>
      </c>
      <c r="FR31" s="91">
        <v>0</v>
      </c>
      <c r="FS31" s="91">
        <v>0</v>
      </c>
      <c r="FT31" s="91">
        <v>0</v>
      </c>
      <c r="FU31" s="91">
        <v>0</v>
      </c>
      <c r="FV31" s="91">
        <v>0</v>
      </c>
      <c r="FW31" s="91">
        <v>0</v>
      </c>
      <c r="FX31" s="91">
        <v>0</v>
      </c>
      <c r="FY31" s="91">
        <v>0</v>
      </c>
      <c r="FZ31" s="91">
        <v>0</v>
      </c>
      <c r="GA31" s="91">
        <v>3.4712926005526561</v>
      </c>
      <c r="GB31" s="91">
        <v>3.4712926005526561</v>
      </c>
      <c r="GC31" s="91">
        <v>3.4712926005526561</v>
      </c>
      <c r="GD31" s="91">
        <v>3.4712926005526561</v>
      </c>
      <c r="GE31" s="91">
        <v>3.4712926005526561</v>
      </c>
      <c r="GF31" s="91">
        <v>3.4712926005526561</v>
      </c>
      <c r="GG31" s="91">
        <v>3.4712926005526561</v>
      </c>
    </row>
    <row r="32" spans="1:189" ht="14.25" customHeight="1" x14ac:dyDescent="0.25">
      <c r="A32" s="18"/>
      <c r="B32" s="24"/>
      <c r="C32" s="32"/>
      <c r="D32" s="32"/>
      <c r="E32" s="90"/>
      <c r="F32" s="90"/>
      <c r="G32" s="90"/>
      <c r="H32" s="90"/>
      <c r="I32" s="90"/>
      <c r="J32" s="90"/>
      <c r="K32" s="90"/>
      <c r="L32" s="90"/>
      <c r="M32" s="90"/>
      <c r="N32" s="90"/>
      <c r="O32" s="90"/>
      <c r="P32" s="90"/>
      <c r="Q32" s="90"/>
      <c r="R32" s="90"/>
      <c r="S32" s="90"/>
      <c r="T32" s="90"/>
      <c r="U32" s="90"/>
      <c r="V32" s="90"/>
      <c r="W32" s="90"/>
      <c r="X32" s="90"/>
      <c r="Y32" s="90"/>
      <c r="Z32" s="90"/>
      <c r="AA32" s="90"/>
      <c r="AB32" s="90"/>
      <c r="AC32" s="90"/>
      <c r="AD32" s="90"/>
      <c r="AE32" s="90"/>
      <c r="AF32" s="90"/>
      <c r="AG32" s="90"/>
      <c r="AH32" s="90"/>
      <c r="AI32" s="90"/>
      <c r="AJ32" s="90"/>
      <c r="AK32" s="90"/>
      <c r="AL32" s="90"/>
      <c r="AM32" s="90"/>
      <c r="AN32" s="90"/>
      <c r="AO32" s="90"/>
      <c r="AP32" s="90"/>
      <c r="AQ32" s="90"/>
      <c r="AR32" s="90"/>
      <c r="AS32" s="90"/>
      <c r="AT32" s="90"/>
      <c r="AU32" s="90"/>
      <c r="AV32" s="90"/>
      <c r="AW32" s="90"/>
      <c r="AX32" s="90"/>
      <c r="AY32" s="90"/>
      <c r="AZ32" s="90"/>
      <c r="BA32" s="90"/>
      <c r="BB32" s="90"/>
      <c r="BC32" s="90"/>
      <c r="BD32" s="90"/>
      <c r="BE32" s="90"/>
      <c r="BF32" s="90"/>
      <c r="BG32" s="90"/>
      <c r="BH32" s="90"/>
      <c r="BI32" s="90"/>
      <c r="BJ32" s="90"/>
      <c r="BK32" s="90"/>
      <c r="BL32" s="90"/>
      <c r="BM32" s="90"/>
      <c r="BN32" s="90"/>
      <c r="BO32" s="90"/>
      <c r="BP32" s="90"/>
      <c r="BQ32" s="90"/>
      <c r="BR32" s="90"/>
      <c r="BS32" s="90"/>
      <c r="BT32" s="90"/>
      <c r="BU32" s="90"/>
      <c r="BV32" s="90"/>
      <c r="BW32" s="90"/>
      <c r="BX32" s="90"/>
      <c r="BY32" s="90"/>
      <c r="BZ32" s="90"/>
      <c r="CA32" s="90"/>
      <c r="CB32" s="90"/>
      <c r="CC32" s="90"/>
      <c r="CD32" s="90"/>
      <c r="CE32" s="90"/>
      <c r="CF32" s="90"/>
      <c r="CG32" s="90"/>
      <c r="CH32" s="90"/>
      <c r="CI32" s="90"/>
      <c r="CJ32" s="90"/>
      <c r="CK32" s="90"/>
      <c r="CL32" s="90"/>
      <c r="CM32" s="90"/>
      <c r="CN32" s="90"/>
      <c r="CO32" s="90"/>
      <c r="CP32" s="90"/>
      <c r="CQ32" s="90"/>
      <c r="CR32" s="90"/>
      <c r="CS32" s="90"/>
      <c r="CT32" s="90"/>
      <c r="CU32" s="90"/>
      <c r="CV32" s="90"/>
      <c r="CW32" s="90"/>
      <c r="CX32" s="90"/>
      <c r="CY32" s="90"/>
      <c r="CZ32" s="90"/>
      <c r="DA32" s="90"/>
      <c r="DB32" s="90"/>
      <c r="DC32" s="90"/>
      <c r="DD32" s="90"/>
      <c r="DE32" s="90"/>
      <c r="DF32" s="90"/>
      <c r="DG32" s="90"/>
      <c r="DH32" s="90"/>
      <c r="DI32" s="90"/>
      <c r="DJ32" s="90"/>
      <c r="DK32" s="90"/>
      <c r="DL32" s="90"/>
      <c r="DM32" s="90"/>
      <c r="DN32" s="90"/>
      <c r="DO32" s="90"/>
      <c r="DP32" s="90"/>
      <c r="DQ32" s="90"/>
      <c r="DR32" s="90"/>
      <c r="DS32" s="90"/>
      <c r="DT32" s="90"/>
      <c r="DU32" s="90"/>
      <c r="DV32" s="90"/>
      <c r="DW32" s="90"/>
      <c r="DX32" s="90"/>
      <c r="DY32" s="90"/>
      <c r="DZ32" s="90"/>
      <c r="EA32" s="90"/>
      <c r="EB32" s="90"/>
      <c r="EC32" s="90"/>
      <c r="ED32" s="90"/>
      <c r="EE32" s="90"/>
      <c r="EF32" s="90"/>
      <c r="EG32" s="90"/>
      <c r="EH32" s="90"/>
      <c r="EI32" s="90"/>
      <c r="EJ32" s="90"/>
      <c r="EK32" s="90"/>
      <c r="EL32" s="90"/>
      <c r="EM32" s="90"/>
      <c r="EN32" s="90"/>
      <c r="EO32" s="90"/>
      <c r="EP32" s="90"/>
      <c r="EQ32" s="90"/>
      <c r="ER32" s="90"/>
      <c r="ES32" s="90"/>
      <c r="ET32" s="90"/>
      <c r="EU32" s="90"/>
      <c r="EV32" s="90"/>
      <c r="EW32" s="90"/>
      <c r="EX32" s="90"/>
      <c r="EY32" s="90"/>
      <c r="EZ32" s="90"/>
      <c r="FA32" s="90"/>
      <c r="FB32" s="90"/>
      <c r="FC32" s="90"/>
      <c r="FD32" s="90"/>
      <c r="FE32" s="90"/>
      <c r="FF32" s="90"/>
      <c r="FG32" s="90"/>
      <c r="FH32" s="90"/>
      <c r="FI32" s="90"/>
      <c r="FJ32" s="90"/>
      <c r="FK32" s="90"/>
      <c r="FL32" s="90"/>
      <c r="FM32" s="90"/>
      <c r="FN32" s="90"/>
      <c r="FO32" s="90"/>
      <c r="FP32" s="90"/>
      <c r="FQ32" s="90"/>
      <c r="FR32" s="90"/>
      <c r="FS32" s="90"/>
      <c r="FT32" s="90"/>
      <c r="FU32" s="90"/>
      <c r="FV32" s="90"/>
      <c r="FW32" s="90"/>
      <c r="FX32" s="90"/>
      <c r="FY32" s="90"/>
      <c r="FZ32" s="90"/>
      <c r="GA32" s="90"/>
      <c r="GB32" s="90"/>
      <c r="GC32" s="90"/>
      <c r="GD32" s="90"/>
      <c r="GE32" s="90"/>
      <c r="GF32" s="90"/>
      <c r="GG32" s="90"/>
    </row>
    <row r="33" spans="1:189" ht="15" x14ac:dyDescent="0.25">
      <c r="A33" s="23" t="s">
        <v>38</v>
      </c>
      <c r="B33" s="23" t="s">
        <v>8</v>
      </c>
      <c r="C33" s="31"/>
      <c r="D33" s="31"/>
      <c r="E33" s="39">
        <f t="shared" ref="E33:BP33" si="10">SUM(E34:E38)</f>
        <v>0.33</v>
      </c>
      <c r="F33" s="39">
        <f t="shared" si="10"/>
        <v>0.33</v>
      </c>
      <c r="G33" s="39">
        <f t="shared" si="10"/>
        <v>0.33</v>
      </c>
      <c r="H33" s="39">
        <f t="shared" si="10"/>
        <v>0.33</v>
      </c>
      <c r="I33" s="39">
        <f t="shared" si="10"/>
        <v>0.33</v>
      </c>
      <c r="J33" s="39">
        <f t="shared" si="10"/>
        <v>0.33</v>
      </c>
      <c r="K33" s="39">
        <f t="shared" si="10"/>
        <v>0.33</v>
      </c>
      <c r="L33" s="39">
        <f t="shared" si="10"/>
        <v>0.33</v>
      </c>
      <c r="M33" s="39">
        <f t="shared" si="10"/>
        <v>0.33</v>
      </c>
      <c r="N33" s="39">
        <f t="shared" si="10"/>
        <v>0.33</v>
      </c>
      <c r="O33" s="39">
        <f t="shared" si="10"/>
        <v>0.33</v>
      </c>
      <c r="P33" s="39">
        <f t="shared" si="10"/>
        <v>0.33</v>
      </c>
      <c r="Q33" s="39">
        <f t="shared" si="10"/>
        <v>0.33</v>
      </c>
      <c r="R33" s="39">
        <f t="shared" si="10"/>
        <v>0.33</v>
      </c>
      <c r="S33" s="39">
        <f t="shared" si="10"/>
        <v>0.33</v>
      </c>
      <c r="T33" s="39">
        <f t="shared" si="10"/>
        <v>0.33</v>
      </c>
      <c r="U33" s="39">
        <f t="shared" si="10"/>
        <v>0.33</v>
      </c>
      <c r="V33" s="39">
        <f t="shared" si="10"/>
        <v>0.33</v>
      </c>
      <c r="W33" s="39">
        <f t="shared" si="10"/>
        <v>0.33</v>
      </c>
      <c r="X33" s="39">
        <f t="shared" si="10"/>
        <v>0.33</v>
      </c>
      <c r="Y33" s="39">
        <f t="shared" si="10"/>
        <v>0.33</v>
      </c>
      <c r="Z33" s="39">
        <f t="shared" si="10"/>
        <v>0.38</v>
      </c>
      <c r="AA33" s="39">
        <f t="shared" si="10"/>
        <v>0.83000000000000007</v>
      </c>
      <c r="AB33" s="39">
        <f t="shared" si="10"/>
        <v>0.83000000000000007</v>
      </c>
      <c r="AC33" s="39">
        <f t="shared" si="10"/>
        <v>0.83000000000000007</v>
      </c>
      <c r="AD33" s="39">
        <f t="shared" si="10"/>
        <v>0.83000000000000007</v>
      </c>
      <c r="AE33" s="39">
        <f t="shared" si="10"/>
        <v>0.83000000000000007</v>
      </c>
      <c r="AF33" s="39">
        <f t="shared" si="10"/>
        <v>0.83000000000000007</v>
      </c>
      <c r="AG33" s="39">
        <f t="shared" si="10"/>
        <v>0.83000000000000007</v>
      </c>
      <c r="AH33" s="39">
        <f t="shared" si="10"/>
        <v>0.83000000000000007</v>
      </c>
      <c r="AI33" s="39">
        <f t="shared" si="10"/>
        <v>0.83000000000000007</v>
      </c>
      <c r="AJ33" s="39">
        <f t="shared" si="10"/>
        <v>0.83000000000000007</v>
      </c>
      <c r="AK33" s="39">
        <f t="shared" si="10"/>
        <v>0.83000000000000007</v>
      </c>
      <c r="AL33" s="39">
        <f t="shared" si="10"/>
        <v>0.83000000000000007</v>
      </c>
      <c r="AM33" s="39">
        <f t="shared" si="10"/>
        <v>4.9364516129032259</v>
      </c>
      <c r="AN33" s="39">
        <f t="shared" si="10"/>
        <v>7.53</v>
      </c>
      <c r="AO33" s="39">
        <f t="shared" si="10"/>
        <v>7.63</v>
      </c>
      <c r="AP33" s="39">
        <f t="shared" si="10"/>
        <v>7.63</v>
      </c>
      <c r="AQ33" s="39">
        <f t="shared" si="10"/>
        <v>7.63</v>
      </c>
      <c r="AR33" s="39">
        <f t="shared" si="10"/>
        <v>7.63</v>
      </c>
      <c r="AS33" s="39">
        <f t="shared" si="10"/>
        <v>7.63</v>
      </c>
      <c r="AT33" s="39">
        <f t="shared" si="10"/>
        <v>7.63</v>
      </c>
      <c r="AU33" s="39">
        <f t="shared" si="10"/>
        <v>7.63</v>
      </c>
      <c r="AV33" s="39">
        <f t="shared" si="10"/>
        <v>7.63</v>
      </c>
      <c r="AW33" s="39">
        <f t="shared" si="10"/>
        <v>7.63</v>
      </c>
      <c r="AX33" s="39">
        <f t="shared" si="10"/>
        <v>7.63</v>
      </c>
      <c r="AY33" s="39">
        <f t="shared" si="10"/>
        <v>7.63</v>
      </c>
      <c r="AZ33" s="39">
        <f t="shared" si="10"/>
        <v>7.63</v>
      </c>
      <c r="BA33" s="39">
        <f t="shared" si="10"/>
        <v>7.63</v>
      </c>
      <c r="BB33" s="39">
        <f t="shared" si="10"/>
        <v>7.63</v>
      </c>
      <c r="BC33" s="39">
        <f t="shared" si="10"/>
        <v>7.63</v>
      </c>
      <c r="BD33" s="39">
        <f t="shared" si="10"/>
        <v>23.529999999999998</v>
      </c>
      <c r="BE33" s="39">
        <f t="shared" si="10"/>
        <v>23.529999999999998</v>
      </c>
      <c r="BF33" s="39">
        <f t="shared" si="10"/>
        <v>23.529999999999998</v>
      </c>
      <c r="BG33" s="39">
        <f t="shared" si="10"/>
        <v>23.529999999999998</v>
      </c>
      <c r="BH33" s="39">
        <f t="shared" si="10"/>
        <v>23.529999999999998</v>
      </c>
      <c r="BI33" s="39">
        <f t="shared" si="10"/>
        <v>23.529999999999998</v>
      </c>
      <c r="BJ33" s="39">
        <f t="shared" si="10"/>
        <v>23.529999999999998</v>
      </c>
      <c r="BK33" s="39">
        <f t="shared" si="10"/>
        <v>23.549999999999997</v>
      </c>
      <c r="BL33" s="39">
        <f t="shared" si="10"/>
        <v>23.56</v>
      </c>
      <c r="BM33" s="39">
        <f t="shared" si="10"/>
        <v>23.554999999999996</v>
      </c>
      <c r="BN33" s="39">
        <f t="shared" si="10"/>
        <v>23.554999999999996</v>
      </c>
      <c r="BO33" s="39">
        <f t="shared" si="10"/>
        <v>16.554999999999996</v>
      </c>
      <c r="BP33" s="39">
        <f t="shared" si="10"/>
        <v>13.221666666666666</v>
      </c>
      <c r="BQ33" s="39">
        <f t="shared" ref="BQ33:EB33" si="11">SUM(BQ34:BQ38)</f>
        <v>11.554999999999998</v>
      </c>
      <c r="BR33" s="39">
        <f t="shared" si="11"/>
        <v>11.554999999999998</v>
      </c>
      <c r="BS33" s="39">
        <f t="shared" si="11"/>
        <v>11.554999999999998</v>
      </c>
      <c r="BT33" s="39">
        <f t="shared" si="11"/>
        <v>11.554999999999998</v>
      </c>
      <c r="BU33" s="39">
        <f t="shared" si="11"/>
        <v>0.35500000000000004</v>
      </c>
      <c r="BV33" s="39">
        <f t="shared" si="11"/>
        <v>0.35500000000000004</v>
      </c>
      <c r="BW33" s="39">
        <f t="shared" si="11"/>
        <v>0.35500000000000004</v>
      </c>
      <c r="BX33" s="39">
        <f t="shared" si="11"/>
        <v>0.35500000000000004</v>
      </c>
      <c r="BY33" s="39">
        <f t="shared" si="11"/>
        <v>0.35500000000000004</v>
      </c>
      <c r="BZ33" s="39">
        <f t="shared" si="11"/>
        <v>0.35500000000000004</v>
      </c>
      <c r="CA33" s="39">
        <f t="shared" si="11"/>
        <v>0.35500000000000004</v>
      </c>
      <c r="CB33" s="39">
        <f t="shared" si="11"/>
        <v>0.35500000000000004</v>
      </c>
      <c r="CC33" s="39">
        <f t="shared" si="11"/>
        <v>0.35500000000000004</v>
      </c>
      <c r="CD33" s="39">
        <f t="shared" si="11"/>
        <v>0.35500000000000004</v>
      </c>
      <c r="CE33" s="39">
        <f t="shared" si="11"/>
        <v>0.35500000000000004</v>
      </c>
      <c r="CF33" s="39">
        <f t="shared" si="11"/>
        <v>0.35500000000000004</v>
      </c>
      <c r="CG33" s="39">
        <f t="shared" si="11"/>
        <v>0.35500000000000004</v>
      </c>
      <c r="CH33" s="39">
        <f t="shared" si="11"/>
        <v>0.35500000000000004</v>
      </c>
      <c r="CI33" s="39">
        <f t="shared" si="11"/>
        <v>0.35500000000000004</v>
      </c>
      <c r="CJ33" s="39">
        <f t="shared" si="11"/>
        <v>0.35500000000000004</v>
      </c>
      <c r="CK33" s="39">
        <f t="shared" si="11"/>
        <v>0.35500000000000004</v>
      </c>
      <c r="CL33" s="39">
        <f t="shared" si="11"/>
        <v>0.35500000000000004</v>
      </c>
      <c r="CM33" s="39">
        <f t="shared" si="11"/>
        <v>0.35500000000000004</v>
      </c>
      <c r="CN33" s="39">
        <f t="shared" si="11"/>
        <v>0.35500000000000004</v>
      </c>
      <c r="CO33" s="39">
        <f t="shared" si="11"/>
        <v>0.35500000000000004</v>
      </c>
      <c r="CP33" s="39">
        <f t="shared" si="11"/>
        <v>0.35500000000000004</v>
      </c>
      <c r="CQ33" s="39">
        <f t="shared" si="11"/>
        <v>0.35500000000000004</v>
      </c>
      <c r="CR33" s="39">
        <f t="shared" si="11"/>
        <v>0.35500000000000004</v>
      </c>
      <c r="CS33" s="39">
        <f t="shared" si="11"/>
        <v>0.35500000000000004</v>
      </c>
      <c r="CT33" s="39">
        <f t="shared" si="11"/>
        <v>0.35500000000000004</v>
      </c>
      <c r="CU33" s="39">
        <f t="shared" si="11"/>
        <v>0.35500000000000004</v>
      </c>
      <c r="CV33" s="39">
        <f t="shared" si="11"/>
        <v>0.35500000000000004</v>
      </c>
      <c r="CW33" s="39">
        <f t="shared" si="11"/>
        <v>0.35500000000000004</v>
      </c>
      <c r="CX33" s="39">
        <f t="shared" si="11"/>
        <v>0.35500000000000004</v>
      </c>
      <c r="CY33" s="39">
        <f t="shared" si="11"/>
        <v>0.35500000000000004</v>
      </c>
      <c r="CZ33" s="39">
        <f t="shared" si="11"/>
        <v>0.35500000000000004</v>
      </c>
      <c r="DA33" s="39">
        <f t="shared" si="11"/>
        <v>0.35500000000000004</v>
      </c>
      <c r="DB33" s="39">
        <f t="shared" si="11"/>
        <v>0.35500000000000004</v>
      </c>
      <c r="DC33" s="39">
        <f t="shared" si="11"/>
        <v>0.35500000000000004</v>
      </c>
      <c r="DD33" s="39">
        <f t="shared" si="11"/>
        <v>0.35500000000000004</v>
      </c>
      <c r="DE33" s="39">
        <f t="shared" si="11"/>
        <v>0.35500000000000004</v>
      </c>
      <c r="DF33" s="39">
        <f t="shared" si="11"/>
        <v>0.35500000000000004</v>
      </c>
      <c r="DG33" s="39">
        <f t="shared" si="11"/>
        <v>0.35500000000000004</v>
      </c>
      <c r="DH33" s="39">
        <f t="shared" si="11"/>
        <v>0.35500000000000004</v>
      </c>
      <c r="DI33" s="39">
        <f t="shared" si="11"/>
        <v>0.35500000000000004</v>
      </c>
      <c r="DJ33" s="39">
        <f t="shared" si="11"/>
        <v>0.35500000000000004</v>
      </c>
      <c r="DK33" s="39">
        <f t="shared" si="11"/>
        <v>0.35500000000000004</v>
      </c>
      <c r="DL33" s="39">
        <f t="shared" si="11"/>
        <v>0.35500000000000004</v>
      </c>
      <c r="DM33" s="39">
        <f t="shared" si="11"/>
        <v>0.35500000000000004</v>
      </c>
      <c r="DN33" s="39">
        <f t="shared" si="11"/>
        <v>0.35500000000000004</v>
      </c>
      <c r="DO33" s="39">
        <f t="shared" si="11"/>
        <v>0.35500000000000004</v>
      </c>
      <c r="DP33" s="39">
        <f t="shared" si="11"/>
        <v>0.35500000000000004</v>
      </c>
      <c r="DQ33" s="39">
        <f t="shared" si="11"/>
        <v>0.35500000000000004</v>
      </c>
      <c r="DR33" s="39">
        <f t="shared" si="11"/>
        <v>0.35500000000000004</v>
      </c>
      <c r="DS33" s="39">
        <f t="shared" si="11"/>
        <v>0.35500000000000004</v>
      </c>
      <c r="DT33" s="39">
        <f t="shared" si="11"/>
        <v>0.35500000000000004</v>
      </c>
      <c r="DU33" s="39">
        <f t="shared" si="11"/>
        <v>0.35500000000000004</v>
      </c>
      <c r="DV33" s="39">
        <f t="shared" si="11"/>
        <v>0.35500000000000004</v>
      </c>
      <c r="DW33" s="39">
        <f t="shared" si="11"/>
        <v>0.35500000000000004</v>
      </c>
      <c r="DX33" s="39">
        <f t="shared" si="11"/>
        <v>0.35500000000000004</v>
      </c>
      <c r="DY33" s="39">
        <f t="shared" si="11"/>
        <v>0.35500000000000004</v>
      </c>
      <c r="DZ33" s="39">
        <f t="shared" si="11"/>
        <v>0.35500000000000004</v>
      </c>
      <c r="EA33" s="39">
        <f t="shared" si="11"/>
        <v>0.35500000000000004</v>
      </c>
      <c r="EB33" s="39">
        <f t="shared" si="11"/>
        <v>0.35500000000000004</v>
      </c>
      <c r="EC33" s="39">
        <f t="shared" ref="EC33:FZ33" si="12">SUM(EC34:EC38)</f>
        <v>0.35500000000000004</v>
      </c>
      <c r="ED33" s="39">
        <f t="shared" si="12"/>
        <v>0.35500000000000004</v>
      </c>
      <c r="EE33" s="39">
        <f t="shared" si="12"/>
        <v>0.35500000000000004</v>
      </c>
      <c r="EF33" s="39">
        <f t="shared" si="12"/>
        <v>0.35500000000000004</v>
      </c>
      <c r="EG33" s="39">
        <f t="shared" si="12"/>
        <v>0.35500000000000004</v>
      </c>
      <c r="EH33" s="39">
        <f t="shared" si="12"/>
        <v>0.35500000000000004</v>
      </c>
      <c r="EI33" s="39">
        <f t="shared" si="12"/>
        <v>0.35500000000000004</v>
      </c>
      <c r="EJ33" s="39">
        <f t="shared" si="12"/>
        <v>0.35500000000000004</v>
      </c>
      <c r="EK33" s="39">
        <f t="shared" si="12"/>
        <v>0.35500000000000004</v>
      </c>
      <c r="EL33" s="39">
        <f t="shared" si="12"/>
        <v>0.35500000000000004</v>
      </c>
      <c r="EM33" s="39">
        <f t="shared" si="12"/>
        <v>0.35500000000000004</v>
      </c>
      <c r="EN33" s="39">
        <f t="shared" si="12"/>
        <v>0.375</v>
      </c>
      <c r="EO33" s="39">
        <f t="shared" si="12"/>
        <v>0.375</v>
      </c>
      <c r="EP33" s="39">
        <f t="shared" si="12"/>
        <v>0.375</v>
      </c>
      <c r="EQ33" s="39">
        <f t="shared" si="12"/>
        <v>0.375</v>
      </c>
      <c r="ER33" s="39">
        <f t="shared" si="12"/>
        <v>0.375</v>
      </c>
      <c r="ES33" s="39">
        <f t="shared" si="12"/>
        <v>0.375</v>
      </c>
      <c r="ET33" s="39">
        <f t="shared" si="12"/>
        <v>0.375</v>
      </c>
      <c r="EU33" s="39">
        <f t="shared" si="12"/>
        <v>0.375</v>
      </c>
      <c r="EV33" s="39">
        <f t="shared" si="12"/>
        <v>0.375</v>
      </c>
      <c r="EW33" s="39">
        <f t="shared" si="12"/>
        <v>0.375</v>
      </c>
      <c r="EX33" s="39">
        <f t="shared" si="12"/>
        <v>0.375</v>
      </c>
      <c r="EY33" s="39">
        <f t="shared" si="12"/>
        <v>0.375</v>
      </c>
      <c r="EZ33" s="39">
        <f t="shared" si="12"/>
        <v>0.375</v>
      </c>
      <c r="FA33" s="39">
        <f t="shared" si="12"/>
        <v>0.375</v>
      </c>
      <c r="FB33" s="39">
        <f t="shared" si="12"/>
        <v>0.375</v>
      </c>
      <c r="FC33" s="39">
        <f t="shared" si="12"/>
        <v>0.375</v>
      </c>
      <c r="FD33" s="39">
        <f t="shared" si="12"/>
        <v>0.375</v>
      </c>
      <c r="FE33" s="39">
        <f t="shared" si="12"/>
        <v>0.375</v>
      </c>
      <c r="FF33" s="39">
        <f t="shared" si="12"/>
        <v>0.375</v>
      </c>
      <c r="FG33" s="39">
        <f t="shared" si="12"/>
        <v>0.375</v>
      </c>
      <c r="FH33" s="39">
        <f t="shared" si="12"/>
        <v>0.375</v>
      </c>
      <c r="FI33" s="39">
        <f t="shared" si="12"/>
        <v>0.375</v>
      </c>
      <c r="FJ33" s="39">
        <f t="shared" si="12"/>
        <v>0.375</v>
      </c>
      <c r="FK33" s="39">
        <f t="shared" si="12"/>
        <v>0.375</v>
      </c>
      <c r="FL33" s="39">
        <f t="shared" si="12"/>
        <v>0.375</v>
      </c>
      <c r="FM33" s="39">
        <f t="shared" si="12"/>
        <v>0.375</v>
      </c>
      <c r="FN33" s="39">
        <f t="shared" si="12"/>
        <v>0.375</v>
      </c>
      <c r="FO33" s="39">
        <f t="shared" si="12"/>
        <v>0.375</v>
      </c>
      <c r="FP33" s="39">
        <f t="shared" si="12"/>
        <v>0.375</v>
      </c>
      <c r="FQ33" s="39">
        <f t="shared" si="12"/>
        <v>0.375</v>
      </c>
      <c r="FR33" s="39">
        <f t="shared" si="12"/>
        <v>0.375</v>
      </c>
      <c r="FS33" s="39">
        <f t="shared" si="12"/>
        <v>0.53</v>
      </c>
      <c r="FT33" s="39">
        <f t="shared" si="12"/>
        <v>0.53</v>
      </c>
      <c r="FU33" s="39">
        <f t="shared" si="12"/>
        <v>0.53</v>
      </c>
      <c r="FV33" s="39">
        <f t="shared" si="12"/>
        <v>0.53</v>
      </c>
      <c r="FW33" s="39">
        <f t="shared" si="12"/>
        <v>0.63</v>
      </c>
      <c r="FX33" s="39">
        <f t="shared" si="12"/>
        <v>0.63</v>
      </c>
      <c r="FY33" s="39">
        <f t="shared" si="12"/>
        <v>0.63</v>
      </c>
      <c r="FZ33" s="39">
        <f t="shared" si="12"/>
        <v>0.63</v>
      </c>
      <c r="GA33" s="39">
        <f>SUM(GA34:GA38)</f>
        <v>4.1012926005526564</v>
      </c>
      <c r="GB33" s="39">
        <f>SUM(GB34:GB38)</f>
        <v>4.1012926005526564</v>
      </c>
      <c r="GC33" s="39">
        <f>SUM(GC34:GC38)</f>
        <v>4.1012926005526564</v>
      </c>
      <c r="GD33" s="39">
        <f>SUM(GD34:GD38)</f>
        <v>4.1012926005526564</v>
      </c>
      <c r="GE33" s="39">
        <f t="shared" ref="GE33:GF33" si="13">SUM(GE34:GE38)</f>
        <v>4.4012926005526563</v>
      </c>
      <c r="GF33" s="39">
        <f t="shared" si="13"/>
        <v>4.4012926005526563</v>
      </c>
      <c r="GG33" s="39">
        <f t="shared" ref="GG33" si="14">SUM(GG34:GG38)</f>
        <v>4.4012926005526563</v>
      </c>
    </row>
    <row r="34" spans="1:189" ht="15" x14ac:dyDescent="0.25">
      <c r="A34" s="18" t="s">
        <v>26</v>
      </c>
      <c r="B34" s="24" t="s">
        <v>8</v>
      </c>
      <c r="C34" s="32">
        <v>27537</v>
      </c>
      <c r="D34" s="32">
        <v>39629</v>
      </c>
      <c r="E34" s="36">
        <v>0</v>
      </c>
      <c r="F34" s="36">
        <v>0</v>
      </c>
      <c r="G34" s="36">
        <v>0</v>
      </c>
      <c r="H34" s="36">
        <v>0</v>
      </c>
      <c r="I34" s="36">
        <v>0</v>
      </c>
      <c r="J34" s="36">
        <v>0</v>
      </c>
      <c r="K34" s="36">
        <v>0</v>
      </c>
      <c r="L34" s="36">
        <v>0</v>
      </c>
      <c r="M34" s="36">
        <v>0</v>
      </c>
      <c r="N34" s="36">
        <v>0</v>
      </c>
      <c r="O34" s="36">
        <v>0</v>
      </c>
      <c r="P34" s="36">
        <v>0</v>
      </c>
      <c r="Q34" s="36">
        <v>0</v>
      </c>
      <c r="R34" s="36">
        <v>0</v>
      </c>
      <c r="S34" s="36">
        <v>0</v>
      </c>
      <c r="T34" s="36">
        <v>0</v>
      </c>
      <c r="U34" s="36">
        <v>0</v>
      </c>
      <c r="V34" s="36">
        <v>0</v>
      </c>
      <c r="W34" s="36">
        <v>0</v>
      </c>
      <c r="X34" s="36">
        <v>0</v>
      </c>
      <c r="Y34" s="36">
        <v>0</v>
      </c>
      <c r="Z34" s="36">
        <v>4.9999999999999996E-2</v>
      </c>
      <c r="AA34" s="36">
        <v>0.5</v>
      </c>
      <c r="AB34" s="36">
        <v>0.5</v>
      </c>
      <c r="AC34" s="36">
        <v>0.5</v>
      </c>
      <c r="AD34" s="36">
        <v>0.5</v>
      </c>
      <c r="AE34" s="36">
        <v>0.5</v>
      </c>
      <c r="AF34" s="36">
        <v>0.5</v>
      </c>
      <c r="AG34" s="36">
        <v>0.5</v>
      </c>
      <c r="AH34" s="36">
        <v>0.5</v>
      </c>
      <c r="AI34" s="36">
        <v>0.5</v>
      </c>
      <c r="AJ34" s="36">
        <v>0.5</v>
      </c>
      <c r="AK34" s="36">
        <v>0.5</v>
      </c>
      <c r="AL34" s="36">
        <v>0.5</v>
      </c>
      <c r="AM34" s="36">
        <v>4.6064516129032258</v>
      </c>
      <c r="AN34" s="36">
        <v>7.2</v>
      </c>
      <c r="AO34" s="36">
        <v>7.2</v>
      </c>
      <c r="AP34" s="36">
        <v>7.2</v>
      </c>
      <c r="AQ34" s="36">
        <v>7.2</v>
      </c>
      <c r="AR34" s="36">
        <v>7.2</v>
      </c>
      <c r="AS34" s="36">
        <v>7.2</v>
      </c>
      <c r="AT34" s="36">
        <v>7.2</v>
      </c>
      <c r="AU34" s="36">
        <v>7.2</v>
      </c>
      <c r="AV34" s="36">
        <v>7.2</v>
      </c>
      <c r="AW34" s="36">
        <v>7.2</v>
      </c>
      <c r="AX34" s="36">
        <v>7.2</v>
      </c>
      <c r="AY34" s="36">
        <v>7.2</v>
      </c>
      <c r="AZ34" s="36">
        <v>7.2</v>
      </c>
      <c r="BA34" s="36">
        <v>7.2</v>
      </c>
      <c r="BB34" s="36">
        <v>7.2</v>
      </c>
      <c r="BC34" s="36">
        <v>7.2</v>
      </c>
      <c r="BD34" s="36">
        <v>23.2</v>
      </c>
      <c r="BE34" s="36">
        <v>23.2</v>
      </c>
      <c r="BF34" s="36">
        <v>23.2</v>
      </c>
      <c r="BG34" s="36">
        <v>23.2</v>
      </c>
      <c r="BH34" s="36">
        <v>23.2</v>
      </c>
      <c r="BI34" s="36">
        <v>23.2</v>
      </c>
      <c r="BJ34" s="36">
        <v>23.2</v>
      </c>
      <c r="BK34" s="36">
        <v>23.2</v>
      </c>
      <c r="BL34" s="36">
        <v>23.2</v>
      </c>
      <c r="BM34" s="36">
        <v>23.2</v>
      </c>
      <c r="BN34" s="36">
        <v>23.2</v>
      </c>
      <c r="BO34" s="36">
        <v>16.2</v>
      </c>
      <c r="BP34" s="36">
        <v>12.866666666666665</v>
      </c>
      <c r="BQ34" s="36">
        <v>11.199999999999998</v>
      </c>
      <c r="BR34" s="36">
        <v>11.199999999999998</v>
      </c>
      <c r="BS34" s="36">
        <v>11.199999999999998</v>
      </c>
      <c r="BT34" s="36">
        <v>11.199999999999998</v>
      </c>
      <c r="BU34" s="36">
        <v>0</v>
      </c>
      <c r="BV34" s="36">
        <v>0</v>
      </c>
      <c r="BW34" s="36">
        <v>0</v>
      </c>
      <c r="BX34" s="36">
        <v>0</v>
      </c>
      <c r="BY34" s="36">
        <v>0</v>
      </c>
      <c r="BZ34" s="36">
        <v>0</v>
      </c>
      <c r="CA34" s="36">
        <v>0</v>
      </c>
      <c r="CB34" s="36">
        <v>0</v>
      </c>
      <c r="CC34" s="36">
        <v>0</v>
      </c>
      <c r="CD34" s="36">
        <v>0</v>
      </c>
      <c r="CE34" s="36">
        <v>0</v>
      </c>
      <c r="CF34" s="36">
        <v>0</v>
      </c>
      <c r="CG34" s="36">
        <v>0</v>
      </c>
      <c r="CH34" s="36">
        <v>0</v>
      </c>
      <c r="CI34" s="36">
        <v>0</v>
      </c>
      <c r="CJ34" s="36">
        <v>0</v>
      </c>
      <c r="CK34" s="36">
        <v>0</v>
      </c>
      <c r="CL34" s="36">
        <v>0</v>
      </c>
      <c r="CM34" s="36">
        <v>0</v>
      </c>
      <c r="CN34" s="36">
        <v>0</v>
      </c>
      <c r="CO34" s="36">
        <v>0</v>
      </c>
      <c r="CP34" s="36">
        <v>0</v>
      </c>
      <c r="CQ34" s="36">
        <v>0</v>
      </c>
      <c r="CR34" s="36">
        <v>0</v>
      </c>
      <c r="CS34" s="36">
        <v>0</v>
      </c>
      <c r="CT34" s="36">
        <v>0</v>
      </c>
      <c r="CU34" s="36">
        <v>0</v>
      </c>
      <c r="CV34" s="36">
        <v>0</v>
      </c>
      <c r="CW34" s="36">
        <v>0</v>
      </c>
      <c r="CX34" s="36">
        <v>0</v>
      </c>
      <c r="CY34" s="36">
        <v>0</v>
      </c>
      <c r="CZ34" s="36">
        <v>0</v>
      </c>
      <c r="DA34" s="36">
        <v>0</v>
      </c>
      <c r="DB34" s="36">
        <v>0</v>
      </c>
      <c r="DC34" s="36">
        <v>0</v>
      </c>
      <c r="DD34" s="36">
        <v>0</v>
      </c>
      <c r="DE34" s="36">
        <v>0</v>
      </c>
      <c r="DF34" s="36">
        <v>0</v>
      </c>
      <c r="DG34" s="36">
        <v>0</v>
      </c>
      <c r="DH34" s="36">
        <v>0</v>
      </c>
      <c r="DI34" s="36">
        <v>0</v>
      </c>
      <c r="DJ34" s="36">
        <v>0</v>
      </c>
      <c r="DK34" s="36">
        <v>0</v>
      </c>
      <c r="DL34" s="36">
        <v>0</v>
      </c>
      <c r="DM34" s="36">
        <v>0</v>
      </c>
      <c r="DN34" s="36">
        <v>0</v>
      </c>
      <c r="DO34" s="36">
        <v>0</v>
      </c>
      <c r="DP34" s="36">
        <v>0</v>
      </c>
      <c r="DQ34" s="36">
        <v>0</v>
      </c>
      <c r="DR34" s="36">
        <v>0</v>
      </c>
      <c r="DS34" s="36">
        <v>0</v>
      </c>
      <c r="DT34" s="36">
        <v>0</v>
      </c>
      <c r="DU34" s="36">
        <v>0</v>
      </c>
      <c r="DV34" s="36">
        <v>0</v>
      </c>
      <c r="DW34" s="36">
        <v>0</v>
      </c>
      <c r="DX34" s="36">
        <v>0</v>
      </c>
      <c r="DY34" s="36">
        <v>0</v>
      </c>
      <c r="DZ34" s="36">
        <v>0</v>
      </c>
      <c r="EA34" s="36">
        <v>0</v>
      </c>
      <c r="EB34" s="36">
        <v>0</v>
      </c>
      <c r="EC34" s="36">
        <v>0</v>
      </c>
      <c r="ED34" s="36">
        <v>0</v>
      </c>
      <c r="EE34" s="36">
        <v>0</v>
      </c>
      <c r="EF34" s="36">
        <v>0</v>
      </c>
      <c r="EG34" s="36">
        <v>0</v>
      </c>
      <c r="EH34" s="36">
        <v>0</v>
      </c>
      <c r="EI34" s="36">
        <v>0</v>
      </c>
      <c r="EJ34" s="36">
        <v>0</v>
      </c>
      <c r="EK34" s="36">
        <v>0</v>
      </c>
      <c r="EL34" s="36">
        <v>0</v>
      </c>
      <c r="EM34" s="36">
        <v>0</v>
      </c>
      <c r="EN34" s="36">
        <v>0</v>
      </c>
      <c r="EO34" s="36">
        <v>0</v>
      </c>
      <c r="EP34" s="36">
        <v>0</v>
      </c>
      <c r="EQ34" s="36">
        <v>0</v>
      </c>
      <c r="ER34" s="36">
        <v>0</v>
      </c>
      <c r="ES34" s="36">
        <v>0</v>
      </c>
      <c r="ET34" s="36">
        <v>0</v>
      </c>
      <c r="EU34" s="36">
        <v>0</v>
      </c>
      <c r="EV34" s="36">
        <v>0</v>
      </c>
      <c r="EW34" s="36">
        <v>0</v>
      </c>
      <c r="EX34" s="36">
        <v>0</v>
      </c>
      <c r="EY34" s="36">
        <v>0</v>
      </c>
      <c r="EZ34" s="36">
        <v>0</v>
      </c>
      <c r="FA34" s="36">
        <v>0</v>
      </c>
      <c r="FB34" s="36">
        <v>0</v>
      </c>
      <c r="FC34" s="36">
        <v>0</v>
      </c>
      <c r="FD34" s="36">
        <v>0</v>
      </c>
      <c r="FE34" s="36">
        <v>0</v>
      </c>
      <c r="FF34" s="36">
        <v>0</v>
      </c>
      <c r="FG34" s="36">
        <v>0</v>
      </c>
      <c r="FH34" s="36">
        <v>0</v>
      </c>
      <c r="FI34" s="36">
        <v>0</v>
      </c>
      <c r="FJ34" s="36">
        <v>0</v>
      </c>
      <c r="FK34" s="36">
        <v>0</v>
      </c>
      <c r="FL34" s="36">
        <v>0</v>
      </c>
      <c r="FM34" s="36">
        <v>0</v>
      </c>
      <c r="FN34" s="36">
        <v>0</v>
      </c>
      <c r="FO34" s="36">
        <v>0</v>
      </c>
      <c r="FP34" s="36">
        <v>0</v>
      </c>
      <c r="FQ34" s="36">
        <v>0</v>
      </c>
      <c r="FR34" s="36">
        <v>0</v>
      </c>
      <c r="FS34" s="36">
        <v>0</v>
      </c>
      <c r="FT34" s="36">
        <v>0</v>
      </c>
      <c r="FU34" s="36">
        <v>0</v>
      </c>
      <c r="FV34" s="36">
        <v>0</v>
      </c>
      <c r="FW34" s="36">
        <v>0</v>
      </c>
      <c r="FX34" s="36">
        <v>0</v>
      </c>
      <c r="FY34" s="36">
        <v>0</v>
      </c>
      <c r="FZ34" s="36">
        <v>0</v>
      </c>
      <c r="GA34" s="36">
        <v>0</v>
      </c>
      <c r="GB34" s="36">
        <v>0</v>
      </c>
      <c r="GC34" s="36">
        <v>0</v>
      </c>
      <c r="GD34" s="36">
        <v>0</v>
      </c>
      <c r="GE34" s="36">
        <v>0</v>
      </c>
      <c r="GF34" s="36">
        <v>0</v>
      </c>
      <c r="GG34" s="36">
        <v>0</v>
      </c>
    </row>
    <row r="35" spans="1:189" ht="15" x14ac:dyDescent="0.25">
      <c r="A35" s="18" t="s">
        <v>31</v>
      </c>
      <c r="B35" s="24" t="s">
        <v>8</v>
      </c>
      <c r="C35" s="32">
        <v>32356</v>
      </c>
      <c r="D35" s="32"/>
      <c r="E35" s="36">
        <v>0</v>
      </c>
      <c r="F35" s="36">
        <v>0</v>
      </c>
      <c r="G35" s="36">
        <v>0</v>
      </c>
      <c r="H35" s="36">
        <v>0</v>
      </c>
      <c r="I35" s="36">
        <v>0</v>
      </c>
      <c r="J35" s="36">
        <v>0</v>
      </c>
      <c r="K35" s="36">
        <v>0</v>
      </c>
      <c r="L35" s="36">
        <v>0</v>
      </c>
      <c r="M35" s="36">
        <v>0</v>
      </c>
      <c r="N35" s="36">
        <v>0</v>
      </c>
      <c r="O35" s="36">
        <v>0</v>
      </c>
      <c r="P35" s="36">
        <v>0</v>
      </c>
      <c r="Q35" s="36">
        <v>0</v>
      </c>
      <c r="R35" s="36">
        <v>0</v>
      </c>
      <c r="S35" s="36">
        <v>0</v>
      </c>
      <c r="T35" s="36">
        <v>0</v>
      </c>
      <c r="U35" s="36">
        <v>0</v>
      </c>
      <c r="V35" s="36">
        <v>0</v>
      </c>
      <c r="W35" s="36">
        <v>0</v>
      </c>
      <c r="X35" s="36">
        <v>0</v>
      </c>
      <c r="Y35" s="36">
        <v>0</v>
      </c>
      <c r="Z35" s="36">
        <v>0</v>
      </c>
      <c r="AA35" s="36">
        <v>0</v>
      </c>
      <c r="AB35" s="36">
        <v>0</v>
      </c>
      <c r="AC35" s="36">
        <v>0</v>
      </c>
      <c r="AD35" s="36">
        <v>0</v>
      </c>
      <c r="AE35" s="36">
        <v>0</v>
      </c>
      <c r="AF35" s="36">
        <v>0</v>
      </c>
      <c r="AG35" s="36">
        <v>0</v>
      </c>
      <c r="AH35" s="36">
        <v>0</v>
      </c>
      <c r="AI35" s="36">
        <v>0</v>
      </c>
      <c r="AJ35" s="36">
        <v>0</v>
      </c>
      <c r="AK35" s="36">
        <v>0</v>
      </c>
      <c r="AL35" s="36">
        <v>0</v>
      </c>
      <c r="AM35" s="36">
        <v>0</v>
      </c>
      <c r="AN35" s="36">
        <v>0</v>
      </c>
      <c r="AO35" s="36">
        <v>0</v>
      </c>
      <c r="AP35" s="36">
        <v>0</v>
      </c>
      <c r="AQ35" s="36">
        <v>0</v>
      </c>
      <c r="AR35" s="36">
        <v>0</v>
      </c>
      <c r="AS35" s="36">
        <v>0</v>
      </c>
      <c r="AT35" s="36">
        <v>0</v>
      </c>
      <c r="AU35" s="36">
        <v>0</v>
      </c>
      <c r="AV35" s="36">
        <v>0</v>
      </c>
      <c r="AW35" s="36">
        <v>0</v>
      </c>
      <c r="AX35" s="36">
        <v>0</v>
      </c>
      <c r="AY35" s="36">
        <v>0</v>
      </c>
      <c r="AZ35" s="36">
        <v>0</v>
      </c>
      <c r="BA35" s="36">
        <v>0</v>
      </c>
      <c r="BB35" s="36">
        <v>0</v>
      </c>
      <c r="BC35" s="36">
        <v>0</v>
      </c>
      <c r="BD35" s="36">
        <v>0</v>
      </c>
      <c r="BE35" s="36">
        <v>0</v>
      </c>
      <c r="BF35" s="36">
        <v>0</v>
      </c>
      <c r="BG35" s="36">
        <v>0</v>
      </c>
      <c r="BH35" s="36">
        <v>0</v>
      </c>
      <c r="BI35" s="36">
        <v>0</v>
      </c>
      <c r="BJ35" s="36">
        <v>0</v>
      </c>
      <c r="BK35" s="36">
        <v>0.02</v>
      </c>
      <c r="BL35" s="36">
        <v>0.03</v>
      </c>
      <c r="BM35" s="36">
        <v>2.5000000000000005E-2</v>
      </c>
      <c r="BN35" s="36">
        <v>2.5000000000000005E-2</v>
      </c>
      <c r="BO35" s="36">
        <v>2.5000000000000005E-2</v>
      </c>
      <c r="BP35" s="36">
        <v>2.5000000000000005E-2</v>
      </c>
      <c r="BQ35" s="36">
        <v>2.5000000000000005E-2</v>
      </c>
      <c r="BR35" s="36">
        <v>2.5000000000000005E-2</v>
      </c>
      <c r="BS35" s="36">
        <v>2.5000000000000005E-2</v>
      </c>
      <c r="BT35" s="36">
        <v>2.5000000000000005E-2</v>
      </c>
      <c r="BU35" s="36">
        <v>2.5000000000000005E-2</v>
      </c>
      <c r="BV35" s="36">
        <v>2.5000000000000005E-2</v>
      </c>
      <c r="BW35" s="36">
        <v>2.5000000000000005E-2</v>
      </c>
      <c r="BX35" s="36">
        <v>2.5000000000000005E-2</v>
      </c>
      <c r="BY35" s="36">
        <v>2.5000000000000005E-2</v>
      </c>
      <c r="BZ35" s="36">
        <v>2.5000000000000005E-2</v>
      </c>
      <c r="CA35" s="36">
        <v>2.5000000000000005E-2</v>
      </c>
      <c r="CB35" s="36">
        <v>2.5000000000000005E-2</v>
      </c>
      <c r="CC35" s="36">
        <v>2.5000000000000005E-2</v>
      </c>
      <c r="CD35" s="36">
        <v>2.5000000000000005E-2</v>
      </c>
      <c r="CE35" s="36">
        <v>2.5000000000000005E-2</v>
      </c>
      <c r="CF35" s="36">
        <v>2.5000000000000005E-2</v>
      </c>
      <c r="CG35" s="36">
        <v>2.5000000000000005E-2</v>
      </c>
      <c r="CH35" s="36">
        <v>2.5000000000000005E-2</v>
      </c>
      <c r="CI35" s="36">
        <v>2.5000000000000005E-2</v>
      </c>
      <c r="CJ35" s="36">
        <v>2.5000000000000005E-2</v>
      </c>
      <c r="CK35" s="36">
        <v>2.5000000000000005E-2</v>
      </c>
      <c r="CL35" s="36">
        <v>2.5000000000000005E-2</v>
      </c>
      <c r="CM35" s="36">
        <v>2.5000000000000005E-2</v>
      </c>
      <c r="CN35" s="36">
        <v>2.5000000000000005E-2</v>
      </c>
      <c r="CO35" s="36">
        <v>2.5000000000000005E-2</v>
      </c>
      <c r="CP35" s="36">
        <v>2.5000000000000005E-2</v>
      </c>
      <c r="CQ35" s="36">
        <v>2.5000000000000005E-2</v>
      </c>
      <c r="CR35" s="36">
        <v>2.5000000000000005E-2</v>
      </c>
      <c r="CS35" s="36">
        <v>2.5000000000000005E-2</v>
      </c>
      <c r="CT35" s="36">
        <v>2.5000000000000005E-2</v>
      </c>
      <c r="CU35" s="36">
        <v>2.5000000000000005E-2</v>
      </c>
      <c r="CV35" s="36">
        <v>2.5000000000000005E-2</v>
      </c>
      <c r="CW35" s="36">
        <v>2.5000000000000005E-2</v>
      </c>
      <c r="CX35" s="36">
        <v>2.5000000000000005E-2</v>
      </c>
      <c r="CY35" s="36">
        <v>2.5000000000000005E-2</v>
      </c>
      <c r="CZ35" s="36">
        <v>2.5000000000000005E-2</v>
      </c>
      <c r="DA35" s="36">
        <v>2.5000000000000005E-2</v>
      </c>
      <c r="DB35" s="36">
        <v>2.5000000000000005E-2</v>
      </c>
      <c r="DC35" s="36">
        <v>2.5000000000000005E-2</v>
      </c>
      <c r="DD35" s="36">
        <v>2.5000000000000005E-2</v>
      </c>
      <c r="DE35" s="36">
        <v>2.5000000000000005E-2</v>
      </c>
      <c r="DF35" s="36">
        <v>2.5000000000000005E-2</v>
      </c>
      <c r="DG35" s="36">
        <v>2.5000000000000005E-2</v>
      </c>
      <c r="DH35" s="36">
        <v>2.5000000000000005E-2</v>
      </c>
      <c r="DI35" s="36">
        <v>2.5000000000000005E-2</v>
      </c>
      <c r="DJ35" s="36">
        <v>2.5000000000000005E-2</v>
      </c>
      <c r="DK35" s="36">
        <v>2.5000000000000005E-2</v>
      </c>
      <c r="DL35" s="36">
        <v>2.5000000000000005E-2</v>
      </c>
      <c r="DM35" s="36">
        <v>2.5000000000000005E-2</v>
      </c>
      <c r="DN35" s="36">
        <v>2.5000000000000005E-2</v>
      </c>
      <c r="DO35" s="36">
        <v>2.5000000000000005E-2</v>
      </c>
      <c r="DP35" s="36">
        <v>2.5000000000000005E-2</v>
      </c>
      <c r="DQ35" s="36">
        <v>2.5000000000000005E-2</v>
      </c>
      <c r="DR35" s="36">
        <v>2.5000000000000005E-2</v>
      </c>
      <c r="DS35" s="36">
        <v>2.5000000000000005E-2</v>
      </c>
      <c r="DT35" s="36">
        <v>2.5000000000000005E-2</v>
      </c>
      <c r="DU35" s="36">
        <v>2.5000000000000005E-2</v>
      </c>
      <c r="DV35" s="36">
        <v>2.5000000000000005E-2</v>
      </c>
      <c r="DW35" s="36">
        <v>2.5000000000000005E-2</v>
      </c>
      <c r="DX35" s="36">
        <v>2.5000000000000005E-2</v>
      </c>
      <c r="DY35" s="36">
        <v>2.5000000000000005E-2</v>
      </c>
      <c r="DZ35" s="36">
        <v>2.5000000000000005E-2</v>
      </c>
      <c r="EA35" s="36">
        <v>2.5000000000000005E-2</v>
      </c>
      <c r="EB35" s="36">
        <v>2.5000000000000005E-2</v>
      </c>
      <c r="EC35" s="36">
        <v>2.5000000000000005E-2</v>
      </c>
      <c r="ED35" s="36">
        <v>2.5000000000000005E-2</v>
      </c>
      <c r="EE35" s="36">
        <v>2.5000000000000005E-2</v>
      </c>
      <c r="EF35" s="36">
        <v>2.5000000000000005E-2</v>
      </c>
      <c r="EG35" s="36">
        <v>2.5000000000000005E-2</v>
      </c>
      <c r="EH35" s="36">
        <v>2.5000000000000005E-2</v>
      </c>
      <c r="EI35" s="36">
        <v>2.5000000000000005E-2</v>
      </c>
      <c r="EJ35" s="36">
        <v>2.5000000000000005E-2</v>
      </c>
      <c r="EK35" s="36">
        <v>2.5000000000000005E-2</v>
      </c>
      <c r="EL35" s="36">
        <v>2.5000000000000005E-2</v>
      </c>
      <c r="EM35" s="36">
        <v>2.5000000000000005E-2</v>
      </c>
      <c r="EN35" s="36">
        <v>4.5000000000000005E-2</v>
      </c>
      <c r="EO35" s="36">
        <v>4.5000000000000005E-2</v>
      </c>
      <c r="EP35" s="36">
        <v>4.5000000000000005E-2</v>
      </c>
      <c r="EQ35" s="36">
        <v>4.5000000000000005E-2</v>
      </c>
      <c r="ER35" s="36">
        <v>4.5000000000000005E-2</v>
      </c>
      <c r="ES35" s="36">
        <v>4.5000000000000005E-2</v>
      </c>
      <c r="ET35" s="36">
        <v>4.5000000000000005E-2</v>
      </c>
      <c r="EU35" s="36">
        <v>4.5000000000000005E-2</v>
      </c>
      <c r="EV35" s="36">
        <v>4.5000000000000005E-2</v>
      </c>
      <c r="EW35" s="36">
        <v>4.5000000000000005E-2</v>
      </c>
      <c r="EX35" s="36">
        <v>4.5000000000000005E-2</v>
      </c>
      <c r="EY35" s="36">
        <v>4.5000000000000005E-2</v>
      </c>
      <c r="EZ35" s="36">
        <v>4.5000000000000005E-2</v>
      </c>
      <c r="FA35" s="36">
        <v>4.5000000000000005E-2</v>
      </c>
      <c r="FB35" s="36">
        <v>4.5000000000000005E-2</v>
      </c>
      <c r="FC35" s="36">
        <v>4.5000000000000005E-2</v>
      </c>
      <c r="FD35" s="36">
        <v>4.5000000000000005E-2</v>
      </c>
      <c r="FE35" s="36">
        <v>4.5000000000000005E-2</v>
      </c>
      <c r="FF35" s="36">
        <v>4.5000000000000005E-2</v>
      </c>
      <c r="FG35" s="36">
        <v>4.5000000000000005E-2</v>
      </c>
      <c r="FH35" s="36">
        <v>4.5000000000000005E-2</v>
      </c>
      <c r="FI35" s="36">
        <v>4.5000000000000005E-2</v>
      </c>
      <c r="FJ35" s="36">
        <v>4.5000000000000005E-2</v>
      </c>
      <c r="FK35" s="36">
        <v>4.5000000000000005E-2</v>
      </c>
      <c r="FL35" s="36">
        <v>4.5000000000000005E-2</v>
      </c>
      <c r="FM35" s="36">
        <v>4.5000000000000005E-2</v>
      </c>
      <c r="FN35" s="36">
        <v>4.5000000000000005E-2</v>
      </c>
      <c r="FO35" s="36">
        <v>4.5000000000000005E-2</v>
      </c>
      <c r="FP35" s="36">
        <v>4.5000000000000005E-2</v>
      </c>
      <c r="FQ35" s="36">
        <v>4.5000000000000005E-2</v>
      </c>
      <c r="FR35" s="36">
        <v>4.5000000000000005E-2</v>
      </c>
      <c r="FS35" s="36">
        <v>0.20000000000000004</v>
      </c>
      <c r="FT35" s="36">
        <v>0.20000000000000004</v>
      </c>
      <c r="FU35" s="36">
        <v>0.20000000000000004</v>
      </c>
      <c r="FV35" s="36">
        <v>0.20000000000000004</v>
      </c>
      <c r="FW35" s="36">
        <v>0.3</v>
      </c>
      <c r="FX35" s="36">
        <v>0.3</v>
      </c>
      <c r="FY35" s="36">
        <v>0.3</v>
      </c>
      <c r="FZ35" s="36">
        <v>0.3</v>
      </c>
      <c r="GA35" s="36">
        <v>0.3</v>
      </c>
      <c r="GB35" s="36">
        <v>0.3</v>
      </c>
      <c r="GC35" s="36">
        <v>0.3</v>
      </c>
      <c r="GD35" s="36">
        <v>0.3</v>
      </c>
      <c r="GE35" s="36">
        <v>0.6</v>
      </c>
      <c r="GF35" s="36">
        <v>0.6</v>
      </c>
      <c r="GG35" s="36">
        <v>0.6</v>
      </c>
    </row>
    <row r="36" spans="1:189" ht="15" x14ac:dyDescent="0.25">
      <c r="A36" s="18" t="s">
        <v>32</v>
      </c>
      <c r="B36" s="24" t="s">
        <v>8</v>
      </c>
      <c r="C36" s="32">
        <v>28795</v>
      </c>
      <c r="D36" s="32">
        <v>31685</v>
      </c>
      <c r="E36" s="36">
        <v>0</v>
      </c>
      <c r="F36" s="36">
        <v>0</v>
      </c>
      <c r="G36" s="36">
        <v>0</v>
      </c>
      <c r="H36" s="36">
        <v>0</v>
      </c>
      <c r="I36" s="36">
        <v>0</v>
      </c>
      <c r="J36" s="36">
        <v>0</v>
      </c>
      <c r="K36" s="36">
        <v>0</v>
      </c>
      <c r="L36" s="36">
        <v>0</v>
      </c>
      <c r="M36" s="36">
        <v>0</v>
      </c>
      <c r="N36" s="36">
        <v>0</v>
      </c>
      <c r="O36" s="36">
        <v>0</v>
      </c>
      <c r="P36" s="36">
        <v>0</v>
      </c>
      <c r="Q36" s="36">
        <v>0</v>
      </c>
      <c r="R36" s="36">
        <v>0</v>
      </c>
      <c r="S36" s="36">
        <v>0</v>
      </c>
      <c r="T36" s="36">
        <v>0</v>
      </c>
      <c r="U36" s="36">
        <v>0</v>
      </c>
      <c r="V36" s="36">
        <v>0</v>
      </c>
      <c r="W36" s="36">
        <v>0</v>
      </c>
      <c r="X36" s="36">
        <v>0</v>
      </c>
      <c r="Y36" s="36">
        <v>0</v>
      </c>
      <c r="Z36" s="36">
        <v>0</v>
      </c>
      <c r="AA36" s="36">
        <v>0</v>
      </c>
      <c r="AB36" s="36">
        <v>0</v>
      </c>
      <c r="AC36" s="36">
        <v>0</v>
      </c>
      <c r="AD36" s="36">
        <v>0</v>
      </c>
      <c r="AE36" s="36">
        <v>0</v>
      </c>
      <c r="AF36" s="36">
        <v>0</v>
      </c>
      <c r="AG36" s="36">
        <v>0</v>
      </c>
      <c r="AH36" s="36">
        <v>0</v>
      </c>
      <c r="AI36" s="36">
        <v>0</v>
      </c>
      <c r="AJ36" s="36">
        <v>0</v>
      </c>
      <c r="AK36" s="36">
        <v>0</v>
      </c>
      <c r="AL36" s="36">
        <v>0</v>
      </c>
      <c r="AM36" s="36">
        <v>0</v>
      </c>
      <c r="AN36" s="36">
        <v>0</v>
      </c>
      <c r="AO36" s="36">
        <v>0.10000000000000002</v>
      </c>
      <c r="AP36" s="36">
        <v>0.10000000000000002</v>
      </c>
      <c r="AQ36" s="36">
        <v>0.10000000000000002</v>
      </c>
      <c r="AR36" s="36">
        <v>0.10000000000000002</v>
      </c>
      <c r="AS36" s="36">
        <v>0.10000000000000002</v>
      </c>
      <c r="AT36" s="36">
        <v>0.10000000000000002</v>
      </c>
      <c r="AU36" s="36">
        <v>0.10000000000000002</v>
      </c>
      <c r="AV36" s="36">
        <v>0.10000000000000002</v>
      </c>
      <c r="AW36" s="36">
        <v>0.10000000000000002</v>
      </c>
      <c r="AX36" s="36">
        <v>0.10000000000000002</v>
      </c>
      <c r="AY36" s="36">
        <v>0.10000000000000002</v>
      </c>
      <c r="AZ36" s="36">
        <v>0.10000000000000002</v>
      </c>
      <c r="BA36" s="36">
        <v>0.10000000000000002</v>
      </c>
      <c r="BB36" s="36">
        <v>0.10000000000000002</v>
      </c>
      <c r="BC36" s="36">
        <v>0.10000000000000002</v>
      </c>
      <c r="BD36" s="36">
        <v>0</v>
      </c>
      <c r="BE36" s="36">
        <v>0</v>
      </c>
      <c r="BF36" s="36">
        <v>0</v>
      </c>
      <c r="BG36" s="36">
        <v>0</v>
      </c>
      <c r="BH36" s="36">
        <v>0</v>
      </c>
      <c r="BI36" s="36">
        <v>0</v>
      </c>
      <c r="BJ36" s="36">
        <v>0</v>
      </c>
      <c r="BK36" s="36">
        <v>0</v>
      </c>
      <c r="BL36" s="36">
        <v>0</v>
      </c>
      <c r="BM36" s="36">
        <v>0</v>
      </c>
      <c r="BN36" s="36">
        <v>0</v>
      </c>
      <c r="BO36" s="36">
        <v>0</v>
      </c>
      <c r="BP36" s="36">
        <v>0</v>
      </c>
      <c r="BQ36" s="36">
        <v>0</v>
      </c>
      <c r="BR36" s="36">
        <v>0</v>
      </c>
      <c r="BS36" s="36">
        <v>0</v>
      </c>
      <c r="BT36" s="36">
        <v>0</v>
      </c>
      <c r="BU36" s="36">
        <v>0</v>
      </c>
      <c r="BV36" s="36">
        <v>0</v>
      </c>
      <c r="BW36" s="36">
        <v>0</v>
      </c>
      <c r="BX36" s="36">
        <v>0</v>
      </c>
      <c r="BY36" s="36">
        <v>0</v>
      </c>
      <c r="BZ36" s="36">
        <v>0</v>
      </c>
      <c r="CA36" s="36">
        <v>0</v>
      </c>
      <c r="CB36" s="36">
        <v>0</v>
      </c>
      <c r="CC36" s="36">
        <v>0</v>
      </c>
      <c r="CD36" s="36">
        <v>0</v>
      </c>
      <c r="CE36" s="36">
        <v>0</v>
      </c>
      <c r="CF36" s="36">
        <v>0</v>
      </c>
      <c r="CG36" s="36">
        <v>0</v>
      </c>
      <c r="CH36" s="36">
        <v>0</v>
      </c>
      <c r="CI36" s="36">
        <v>0</v>
      </c>
      <c r="CJ36" s="36">
        <v>0</v>
      </c>
      <c r="CK36" s="36">
        <v>0</v>
      </c>
      <c r="CL36" s="36">
        <v>0</v>
      </c>
      <c r="CM36" s="36">
        <v>0</v>
      </c>
      <c r="CN36" s="36">
        <v>0</v>
      </c>
      <c r="CO36" s="36">
        <v>0</v>
      </c>
      <c r="CP36" s="36">
        <v>0</v>
      </c>
      <c r="CQ36" s="36">
        <v>0</v>
      </c>
      <c r="CR36" s="36">
        <v>0</v>
      </c>
      <c r="CS36" s="36">
        <v>0</v>
      </c>
      <c r="CT36" s="36">
        <v>0</v>
      </c>
      <c r="CU36" s="36">
        <v>0</v>
      </c>
      <c r="CV36" s="36">
        <v>0</v>
      </c>
      <c r="CW36" s="36">
        <v>0</v>
      </c>
      <c r="CX36" s="36">
        <v>0</v>
      </c>
      <c r="CY36" s="36">
        <v>0</v>
      </c>
      <c r="CZ36" s="36">
        <v>0</v>
      </c>
      <c r="DA36" s="36">
        <v>0</v>
      </c>
      <c r="DB36" s="36">
        <v>0</v>
      </c>
      <c r="DC36" s="36">
        <v>0</v>
      </c>
      <c r="DD36" s="36">
        <v>0</v>
      </c>
      <c r="DE36" s="36">
        <v>0</v>
      </c>
      <c r="DF36" s="36">
        <v>0</v>
      </c>
      <c r="DG36" s="36">
        <v>0</v>
      </c>
      <c r="DH36" s="36">
        <v>0</v>
      </c>
      <c r="DI36" s="36">
        <v>0</v>
      </c>
      <c r="DJ36" s="36">
        <v>0</v>
      </c>
      <c r="DK36" s="36">
        <v>0</v>
      </c>
      <c r="DL36" s="36">
        <v>0</v>
      </c>
      <c r="DM36" s="36">
        <v>0</v>
      </c>
      <c r="DN36" s="36">
        <v>0</v>
      </c>
      <c r="DO36" s="36">
        <v>0</v>
      </c>
      <c r="DP36" s="36">
        <v>0</v>
      </c>
      <c r="DQ36" s="36">
        <v>0</v>
      </c>
      <c r="DR36" s="36">
        <v>0</v>
      </c>
      <c r="DS36" s="36">
        <v>0</v>
      </c>
      <c r="DT36" s="36">
        <v>0</v>
      </c>
      <c r="DU36" s="36">
        <v>0</v>
      </c>
      <c r="DV36" s="36">
        <v>0</v>
      </c>
      <c r="DW36" s="36">
        <v>0</v>
      </c>
      <c r="DX36" s="36">
        <v>0</v>
      </c>
      <c r="DY36" s="36">
        <v>0</v>
      </c>
      <c r="DZ36" s="36">
        <v>0</v>
      </c>
      <c r="EA36" s="36">
        <v>0</v>
      </c>
      <c r="EB36" s="36">
        <v>0</v>
      </c>
      <c r="EC36" s="36">
        <v>0</v>
      </c>
      <c r="ED36" s="36">
        <v>0</v>
      </c>
      <c r="EE36" s="36">
        <v>0</v>
      </c>
      <c r="EF36" s="36">
        <v>0</v>
      </c>
      <c r="EG36" s="36">
        <v>0</v>
      </c>
      <c r="EH36" s="36">
        <v>0</v>
      </c>
      <c r="EI36" s="36">
        <v>0</v>
      </c>
      <c r="EJ36" s="36">
        <v>0</v>
      </c>
      <c r="EK36" s="36">
        <v>0</v>
      </c>
      <c r="EL36" s="36">
        <v>0</v>
      </c>
      <c r="EM36" s="36">
        <v>0</v>
      </c>
      <c r="EN36" s="36">
        <v>0</v>
      </c>
      <c r="EO36" s="36">
        <v>0</v>
      </c>
      <c r="EP36" s="36">
        <v>0</v>
      </c>
      <c r="EQ36" s="36">
        <v>0</v>
      </c>
      <c r="ER36" s="36">
        <v>0</v>
      </c>
      <c r="ES36" s="36">
        <v>0</v>
      </c>
      <c r="ET36" s="36">
        <v>0</v>
      </c>
      <c r="EU36" s="36">
        <v>0</v>
      </c>
      <c r="EV36" s="36">
        <v>0</v>
      </c>
      <c r="EW36" s="36">
        <v>0</v>
      </c>
      <c r="EX36" s="36">
        <v>0</v>
      </c>
      <c r="EY36" s="36">
        <v>0</v>
      </c>
      <c r="EZ36" s="36">
        <v>0</v>
      </c>
      <c r="FA36" s="36">
        <v>0</v>
      </c>
      <c r="FB36" s="36">
        <v>0</v>
      </c>
      <c r="FC36" s="36">
        <v>0</v>
      </c>
      <c r="FD36" s="36">
        <v>0</v>
      </c>
      <c r="FE36" s="36">
        <v>0</v>
      </c>
      <c r="FF36" s="36">
        <v>0</v>
      </c>
      <c r="FG36" s="36">
        <v>0</v>
      </c>
      <c r="FH36" s="36">
        <v>0</v>
      </c>
      <c r="FI36" s="36">
        <v>0</v>
      </c>
      <c r="FJ36" s="36">
        <v>0</v>
      </c>
      <c r="FK36" s="36">
        <v>0</v>
      </c>
      <c r="FL36" s="36">
        <v>0</v>
      </c>
      <c r="FM36" s="36">
        <v>0</v>
      </c>
      <c r="FN36" s="36">
        <v>0</v>
      </c>
      <c r="FO36" s="36">
        <v>0</v>
      </c>
      <c r="FP36" s="36">
        <v>0</v>
      </c>
      <c r="FQ36" s="36">
        <v>0</v>
      </c>
      <c r="FR36" s="36">
        <v>0</v>
      </c>
      <c r="FS36" s="36">
        <v>0</v>
      </c>
      <c r="FT36" s="36">
        <v>0</v>
      </c>
      <c r="FU36" s="36">
        <v>0</v>
      </c>
      <c r="FV36" s="36">
        <v>0</v>
      </c>
      <c r="FW36" s="36">
        <v>0</v>
      </c>
      <c r="FX36" s="36">
        <v>0</v>
      </c>
      <c r="FY36" s="36">
        <v>0</v>
      </c>
      <c r="FZ36" s="36">
        <v>0</v>
      </c>
      <c r="GA36" s="36">
        <v>0</v>
      </c>
      <c r="GB36" s="36">
        <v>0</v>
      </c>
      <c r="GC36" s="36">
        <v>0</v>
      </c>
      <c r="GD36" s="36">
        <v>0</v>
      </c>
      <c r="GE36" s="36">
        <v>0</v>
      </c>
      <c r="GF36" s="36">
        <v>0</v>
      </c>
      <c r="GG36" s="36">
        <v>0</v>
      </c>
    </row>
    <row r="37" spans="1:189" ht="15" x14ac:dyDescent="0.25">
      <c r="A37" s="18" t="s">
        <v>43</v>
      </c>
      <c r="B37" s="24" t="s">
        <v>8</v>
      </c>
      <c r="C37" s="32">
        <v>25965</v>
      </c>
      <c r="D37" s="32"/>
      <c r="E37" s="36">
        <v>0.33</v>
      </c>
      <c r="F37" s="36">
        <v>0.33</v>
      </c>
      <c r="G37" s="36">
        <v>0.33</v>
      </c>
      <c r="H37" s="36">
        <v>0.33</v>
      </c>
      <c r="I37" s="36">
        <v>0.33</v>
      </c>
      <c r="J37" s="36">
        <v>0.33</v>
      </c>
      <c r="K37" s="36">
        <v>0.33</v>
      </c>
      <c r="L37" s="36">
        <v>0.33</v>
      </c>
      <c r="M37" s="36">
        <v>0.33</v>
      </c>
      <c r="N37" s="36">
        <v>0.33</v>
      </c>
      <c r="O37" s="36">
        <v>0.33</v>
      </c>
      <c r="P37" s="36">
        <v>0.33</v>
      </c>
      <c r="Q37" s="36">
        <v>0.33</v>
      </c>
      <c r="R37" s="36">
        <v>0.33</v>
      </c>
      <c r="S37" s="36">
        <v>0.33</v>
      </c>
      <c r="T37" s="36">
        <v>0.33</v>
      </c>
      <c r="U37" s="36">
        <v>0.33</v>
      </c>
      <c r="V37" s="36">
        <v>0.33</v>
      </c>
      <c r="W37" s="36">
        <v>0.33</v>
      </c>
      <c r="X37" s="36">
        <v>0.33</v>
      </c>
      <c r="Y37" s="36">
        <v>0.33</v>
      </c>
      <c r="Z37" s="36">
        <v>0.33</v>
      </c>
      <c r="AA37" s="36">
        <v>0.33</v>
      </c>
      <c r="AB37" s="36">
        <v>0.33</v>
      </c>
      <c r="AC37" s="36">
        <v>0.33</v>
      </c>
      <c r="AD37" s="36">
        <v>0.33</v>
      </c>
      <c r="AE37" s="36">
        <v>0.33</v>
      </c>
      <c r="AF37" s="36">
        <v>0.33</v>
      </c>
      <c r="AG37" s="36">
        <v>0.33</v>
      </c>
      <c r="AH37" s="36">
        <v>0.33</v>
      </c>
      <c r="AI37" s="36">
        <v>0.33</v>
      </c>
      <c r="AJ37" s="36">
        <v>0.33</v>
      </c>
      <c r="AK37" s="36">
        <v>0.33</v>
      </c>
      <c r="AL37" s="36">
        <v>0.33</v>
      </c>
      <c r="AM37" s="36">
        <v>0.33</v>
      </c>
      <c r="AN37" s="36">
        <v>0.33</v>
      </c>
      <c r="AO37" s="36">
        <v>0.33</v>
      </c>
      <c r="AP37" s="36">
        <v>0.33</v>
      </c>
      <c r="AQ37" s="36">
        <v>0.33</v>
      </c>
      <c r="AR37" s="36">
        <v>0.33</v>
      </c>
      <c r="AS37" s="36">
        <v>0.33</v>
      </c>
      <c r="AT37" s="36">
        <v>0.33</v>
      </c>
      <c r="AU37" s="36">
        <v>0.33</v>
      </c>
      <c r="AV37" s="36">
        <v>0.33</v>
      </c>
      <c r="AW37" s="36">
        <v>0.33</v>
      </c>
      <c r="AX37" s="36">
        <v>0.33</v>
      </c>
      <c r="AY37" s="36">
        <v>0.33</v>
      </c>
      <c r="AZ37" s="36">
        <v>0.33</v>
      </c>
      <c r="BA37" s="36">
        <v>0.33</v>
      </c>
      <c r="BB37" s="36">
        <v>0.33</v>
      </c>
      <c r="BC37" s="36">
        <v>0.33</v>
      </c>
      <c r="BD37" s="36">
        <v>0.33</v>
      </c>
      <c r="BE37" s="36">
        <v>0.33</v>
      </c>
      <c r="BF37" s="36">
        <v>0.33</v>
      </c>
      <c r="BG37" s="36">
        <v>0.33</v>
      </c>
      <c r="BH37" s="36">
        <v>0.33</v>
      </c>
      <c r="BI37" s="36">
        <v>0.33</v>
      </c>
      <c r="BJ37" s="36">
        <v>0.33</v>
      </c>
      <c r="BK37" s="36">
        <v>0.33</v>
      </c>
      <c r="BL37" s="36">
        <v>0.33</v>
      </c>
      <c r="BM37" s="36">
        <v>0.33</v>
      </c>
      <c r="BN37" s="36">
        <v>0.33</v>
      </c>
      <c r="BO37" s="36">
        <v>0.33</v>
      </c>
      <c r="BP37" s="36">
        <v>0.33</v>
      </c>
      <c r="BQ37" s="36">
        <v>0.33</v>
      </c>
      <c r="BR37" s="36">
        <v>0.33</v>
      </c>
      <c r="BS37" s="36">
        <v>0.33</v>
      </c>
      <c r="BT37" s="36">
        <v>0.33</v>
      </c>
      <c r="BU37" s="36">
        <v>0.33</v>
      </c>
      <c r="BV37" s="36">
        <v>0.33</v>
      </c>
      <c r="BW37" s="36">
        <v>0.33</v>
      </c>
      <c r="BX37" s="36">
        <v>0.33</v>
      </c>
      <c r="BY37" s="36">
        <v>0.33</v>
      </c>
      <c r="BZ37" s="36">
        <v>0.33</v>
      </c>
      <c r="CA37" s="36">
        <v>0.33</v>
      </c>
      <c r="CB37" s="36">
        <v>0.33</v>
      </c>
      <c r="CC37" s="36">
        <v>0.33</v>
      </c>
      <c r="CD37" s="36">
        <v>0.33</v>
      </c>
      <c r="CE37" s="36">
        <v>0.33</v>
      </c>
      <c r="CF37" s="36">
        <v>0.33</v>
      </c>
      <c r="CG37" s="36">
        <v>0.33</v>
      </c>
      <c r="CH37" s="36">
        <v>0.33</v>
      </c>
      <c r="CI37" s="36">
        <v>0.33</v>
      </c>
      <c r="CJ37" s="36">
        <v>0.33</v>
      </c>
      <c r="CK37" s="36">
        <v>0.33</v>
      </c>
      <c r="CL37" s="36">
        <v>0.33</v>
      </c>
      <c r="CM37" s="36">
        <v>0.33</v>
      </c>
      <c r="CN37" s="36">
        <v>0.33</v>
      </c>
      <c r="CO37" s="36">
        <v>0.33</v>
      </c>
      <c r="CP37" s="36">
        <v>0.33</v>
      </c>
      <c r="CQ37" s="36">
        <v>0.33</v>
      </c>
      <c r="CR37" s="36">
        <v>0.33</v>
      </c>
      <c r="CS37" s="36">
        <v>0.33</v>
      </c>
      <c r="CT37" s="36">
        <v>0.33</v>
      </c>
      <c r="CU37" s="36">
        <v>0.33</v>
      </c>
      <c r="CV37" s="36">
        <v>0.33</v>
      </c>
      <c r="CW37" s="36">
        <v>0.33</v>
      </c>
      <c r="CX37" s="36">
        <v>0.33</v>
      </c>
      <c r="CY37" s="36">
        <v>0.33</v>
      </c>
      <c r="CZ37" s="36">
        <v>0.33</v>
      </c>
      <c r="DA37" s="36">
        <v>0.33</v>
      </c>
      <c r="DB37" s="36">
        <v>0.33</v>
      </c>
      <c r="DC37" s="36">
        <v>0.33</v>
      </c>
      <c r="DD37" s="36">
        <v>0.33</v>
      </c>
      <c r="DE37" s="36">
        <v>0.33</v>
      </c>
      <c r="DF37" s="36">
        <v>0.33</v>
      </c>
      <c r="DG37" s="36">
        <v>0.33</v>
      </c>
      <c r="DH37" s="36">
        <v>0.33</v>
      </c>
      <c r="DI37" s="36">
        <v>0.33</v>
      </c>
      <c r="DJ37" s="36">
        <v>0.33</v>
      </c>
      <c r="DK37" s="36">
        <v>0.33</v>
      </c>
      <c r="DL37" s="36">
        <v>0.33</v>
      </c>
      <c r="DM37" s="36">
        <v>0.33</v>
      </c>
      <c r="DN37" s="36">
        <v>0.33</v>
      </c>
      <c r="DO37" s="36">
        <v>0.33</v>
      </c>
      <c r="DP37" s="36">
        <v>0.33</v>
      </c>
      <c r="DQ37" s="36">
        <v>0.33</v>
      </c>
      <c r="DR37" s="36">
        <v>0.33</v>
      </c>
      <c r="DS37" s="36">
        <v>0.33</v>
      </c>
      <c r="DT37" s="36">
        <v>0.33</v>
      </c>
      <c r="DU37" s="36">
        <v>0.33</v>
      </c>
      <c r="DV37" s="36">
        <v>0.33</v>
      </c>
      <c r="DW37" s="36">
        <v>0.33</v>
      </c>
      <c r="DX37" s="36">
        <v>0.33</v>
      </c>
      <c r="DY37" s="36">
        <v>0.33</v>
      </c>
      <c r="DZ37" s="36">
        <v>0.33</v>
      </c>
      <c r="EA37" s="36">
        <v>0.33</v>
      </c>
      <c r="EB37" s="36">
        <v>0.33</v>
      </c>
      <c r="EC37" s="36">
        <v>0.33</v>
      </c>
      <c r="ED37" s="36">
        <v>0.33</v>
      </c>
      <c r="EE37" s="36">
        <v>0.33</v>
      </c>
      <c r="EF37" s="36">
        <v>0.33</v>
      </c>
      <c r="EG37" s="36">
        <v>0.33</v>
      </c>
      <c r="EH37" s="36">
        <v>0.33</v>
      </c>
      <c r="EI37" s="36">
        <v>0.33</v>
      </c>
      <c r="EJ37" s="36">
        <v>0.33</v>
      </c>
      <c r="EK37" s="36">
        <v>0.33</v>
      </c>
      <c r="EL37" s="36">
        <v>0.33</v>
      </c>
      <c r="EM37" s="36">
        <v>0.33</v>
      </c>
      <c r="EN37" s="36">
        <v>0.33</v>
      </c>
      <c r="EO37" s="36">
        <v>0.33</v>
      </c>
      <c r="EP37" s="36">
        <v>0.33</v>
      </c>
      <c r="EQ37" s="36">
        <v>0.33</v>
      </c>
      <c r="ER37" s="36">
        <v>0.33</v>
      </c>
      <c r="ES37" s="36">
        <v>0.33</v>
      </c>
      <c r="ET37" s="36">
        <v>0.33</v>
      </c>
      <c r="EU37" s="36">
        <v>0.33</v>
      </c>
      <c r="EV37" s="36">
        <v>0.33</v>
      </c>
      <c r="EW37" s="36">
        <v>0.33</v>
      </c>
      <c r="EX37" s="36">
        <v>0.33</v>
      </c>
      <c r="EY37" s="36">
        <v>0.33</v>
      </c>
      <c r="EZ37" s="36">
        <v>0.33</v>
      </c>
      <c r="FA37" s="36">
        <v>0.33</v>
      </c>
      <c r="FB37" s="36">
        <v>0.33</v>
      </c>
      <c r="FC37" s="36">
        <v>0.33</v>
      </c>
      <c r="FD37" s="36">
        <v>0.33</v>
      </c>
      <c r="FE37" s="36">
        <v>0.33</v>
      </c>
      <c r="FF37" s="36">
        <v>0.33</v>
      </c>
      <c r="FG37" s="36">
        <v>0.33</v>
      </c>
      <c r="FH37" s="36">
        <v>0.33</v>
      </c>
      <c r="FI37" s="36">
        <v>0.33</v>
      </c>
      <c r="FJ37" s="36">
        <v>0.33</v>
      </c>
      <c r="FK37" s="36">
        <v>0.33</v>
      </c>
      <c r="FL37" s="36">
        <v>0.33</v>
      </c>
      <c r="FM37" s="36">
        <v>0.33</v>
      </c>
      <c r="FN37" s="36">
        <v>0.33</v>
      </c>
      <c r="FO37" s="36">
        <v>0.33</v>
      </c>
      <c r="FP37" s="36">
        <v>0.33</v>
      </c>
      <c r="FQ37" s="36">
        <v>0.33</v>
      </c>
      <c r="FR37" s="36">
        <v>0.33</v>
      </c>
      <c r="FS37" s="36">
        <v>0.33</v>
      </c>
      <c r="FT37" s="36">
        <v>0.33</v>
      </c>
      <c r="FU37" s="36">
        <v>0.33</v>
      </c>
      <c r="FV37" s="36">
        <v>0.33</v>
      </c>
      <c r="FW37" s="36">
        <v>0.33</v>
      </c>
      <c r="FX37" s="36">
        <v>0.33</v>
      </c>
      <c r="FY37" s="36">
        <v>0.33</v>
      </c>
      <c r="FZ37" s="36">
        <v>0.33</v>
      </c>
      <c r="GA37" s="36">
        <v>0.33</v>
      </c>
      <c r="GB37" s="36">
        <v>0.33</v>
      </c>
      <c r="GC37" s="36">
        <v>0.33</v>
      </c>
      <c r="GD37" s="36">
        <v>0.33</v>
      </c>
      <c r="GE37" s="36">
        <v>0.33</v>
      </c>
      <c r="GF37" s="36">
        <v>0.33</v>
      </c>
      <c r="GG37" s="36">
        <v>0.33</v>
      </c>
    </row>
    <row r="38" spans="1:189" ht="17.25" x14ac:dyDescent="0.25">
      <c r="A38" s="116" t="s">
        <v>127</v>
      </c>
      <c r="B38" s="24" t="s">
        <v>8</v>
      </c>
      <c r="C38" s="32">
        <v>43282</v>
      </c>
      <c r="D38" s="32"/>
      <c r="E38" s="91">
        <v>0</v>
      </c>
      <c r="F38" s="91">
        <v>0</v>
      </c>
      <c r="G38" s="91">
        <v>0</v>
      </c>
      <c r="H38" s="91">
        <v>0</v>
      </c>
      <c r="I38" s="91">
        <v>0</v>
      </c>
      <c r="J38" s="91">
        <v>0</v>
      </c>
      <c r="K38" s="91">
        <v>0</v>
      </c>
      <c r="L38" s="91">
        <v>0</v>
      </c>
      <c r="M38" s="91">
        <v>0</v>
      </c>
      <c r="N38" s="91">
        <v>0</v>
      </c>
      <c r="O38" s="91">
        <v>0</v>
      </c>
      <c r="P38" s="91">
        <v>0</v>
      </c>
      <c r="Q38" s="91">
        <v>0</v>
      </c>
      <c r="R38" s="91">
        <v>0</v>
      </c>
      <c r="S38" s="91">
        <v>0</v>
      </c>
      <c r="T38" s="91">
        <v>0</v>
      </c>
      <c r="U38" s="91">
        <v>0</v>
      </c>
      <c r="V38" s="91">
        <v>0</v>
      </c>
      <c r="W38" s="91">
        <v>0</v>
      </c>
      <c r="X38" s="91">
        <v>0</v>
      </c>
      <c r="Y38" s="91">
        <v>0</v>
      </c>
      <c r="Z38" s="91">
        <v>0</v>
      </c>
      <c r="AA38" s="91">
        <v>0</v>
      </c>
      <c r="AB38" s="91">
        <v>0</v>
      </c>
      <c r="AC38" s="91">
        <v>0</v>
      </c>
      <c r="AD38" s="91">
        <v>0</v>
      </c>
      <c r="AE38" s="91">
        <v>0</v>
      </c>
      <c r="AF38" s="91">
        <v>0</v>
      </c>
      <c r="AG38" s="91">
        <v>0</v>
      </c>
      <c r="AH38" s="91">
        <v>0</v>
      </c>
      <c r="AI38" s="91">
        <v>0</v>
      </c>
      <c r="AJ38" s="91">
        <v>0</v>
      </c>
      <c r="AK38" s="91">
        <v>0</v>
      </c>
      <c r="AL38" s="91">
        <v>0</v>
      </c>
      <c r="AM38" s="91">
        <v>0</v>
      </c>
      <c r="AN38" s="91">
        <v>0</v>
      </c>
      <c r="AO38" s="91">
        <v>0</v>
      </c>
      <c r="AP38" s="91">
        <v>0</v>
      </c>
      <c r="AQ38" s="91">
        <v>0</v>
      </c>
      <c r="AR38" s="91">
        <v>0</v>
      </c>
      <c r="AS38" s="91">
        <v>0</v>
      </c>
      <c r="AT38" s="91">
        <v>0</v>
      </c>
      <c r="AU38" s="91">
        <v>0</v>
      </c>
      <c r="AV38" s="91">
        <v>0</v>
      </c>
      <c r="AW38" s="91">
        <v>0</v>
      </c>
      <c r="AX38" s="91">
        <v>0</v>
      </c>
      <c r="AY38" s="91">
        <v>0</v>
      </c>
      <c r="AZ38" s="91">
        <v>0</v>
      </c>
      <c r="BA38" s="91">
        <v>0</v>
      </c>
      <c r="BB38" s="91">
        <v>0</v>
      </c>
      <c r="BC38" s="91">
        <v>0</v>
      </c>
      <c r="BD38" s="91">
        <v>0</v>
      </c>
      <c r="BE38" s="91">
        <v>0</v>
      </c>
      <c r="BF38" s="91">
        <v>0</v>
      </c>
      <c r="BG38" s="91">
        <v>0</v>
      </c>
      <c r="BH38" s="91">
        <v>0</v>
      </c>
      <c r="BI38" s="91">
        <v>0</v>
      </c>
      <c r="BJ38" s="91">
        <v>0</v>
      </c>
      <c r="BK38" s="91">
        <v>0</v>
      </c>
      <c r="BL38" s="91">
        <v>0</v>
      </c>
      <c r="BM38" s="91">
        <v>0</v>
      </c>
      <c r="BN38" s="91">
        <v>0</v>
      </c>
      <c r="BO38" s="91">
        <v>0</v>
      </c>
      <c r="BP38" s="91">
        <v>0</v>
      </c>
      <c r="BQ38" s="91">
        <v>0</v>
      </c>
      <c r="BR38" s="91">
        <v>0</v>
      </c>
      <c r="BS38" s="91">
        <v>0</v>
      </c>
      <c r="BT38" s="91">
        <v>0</v>
      </c>
      <c r="BU38" s="91">
        <v>0</v>
      </c>
      <c r="BV38" s="91">
        <v>0</v>
      </c>
      <c r="BW38" s="91">
        <v>0</v>
      </c>
      <c r="BX38" s="91">
        <v>0</v>
      </c>
      <c r="BY38" s="91">
        <v>0</v>
      </c>
      <c r="BZ38" s="91">
        <v>0</v>
      </c>
      <c r="CA38" s="91">
        <v>0</v>
      </c>
      <c r="CB38" s="91">
        <v>0</v>
      </c>
      <c r="CC38" s="91">
        <v>0</v>
      </c>
      <c r="CD38" s="91">
        <v>0</v>
      </c>
      <c r="CE38" s="91">
        <v>0</v>
      </c>
      <c r="CF38" s="91">
        <v>0</v>
      </c>
      <c r="CG38" s="91">
        <v>0</v>
      </c>
      <c r="CH38" s="91">
        <v>0</v>
      </c>
      <c r="CI38" s="91">
        <v>0</v>
      </c>
      <c r="CJ38" s="91">
        <v>0</v>
      </c>
      <c r="CK38" s="91">
        <v>0</v>
      </c>
      <c r="CL38" s="91">
        <v>0</v>
      </c>
      <c r="CM38" s="91">
        <v>0</v>
      </c>
      <c r="CN38" s="91">
        <v>0</v>
      </c>
      <c r="CO38" s="91">
        <v>0</v>
      </c>
      <c r="CP38" s="91">
        <v>0</v>
      </c>
      <c r="CQ38" s="91">
        <v>0</v>
      </c>
      <c r="CR38" s="91">
        <v>0</v>
      </c>
      <c r="CS38" s="91">
        <v>0</v>
      </c>
      <c r="CT38" s="91">
        <v>0</v>
      </c>
      <c r="CU38" s="91">
        <v>0</v>
      </c>
      <c r="CV38" s="91">
        <v>0</v>
      </c>
      <c r="CW38" s="91">
        <v>0</v>
      </c>
      <c r="CX38" s="91">
        <v>0</v>
      </c>
      <c r="CY38" s="91">
        <v>0</v>
      </c>
      <c r="CZ38" s="91">
        <v>0</v>
      </c>
      <c r="DA38" s="91">
        <v>0</v>
      </c>
      <c r="DB38" s="91">
        <v>0</v>
      </c>
      <c r="DC38" s="91">
        <v>0</v>
      </c>
      <c r="DD38" s="91">
        <v>0</v>
      </c>
      <c r="DE38" s="91">
        <v>0</v>
      </c>
      <c r="DF38" s="91">
        <v>0</v>
      </c>
      <c r="DG38" s="91">
        <v>0</v>
      </c>
      <c r="DH38" s="91">
        <v>0</v>
      </c>
      <c r="DI38" s="91">
        <v>0</v>
      </c>
      <c r="DJ38" s="91">
        <v>0</v>
      </c>
      <c r="DK38" s="91">
        <v>0</v>
      </c>
      <c r="DL38" s="91">
        <v>0</v>
      </c>
      <c r="DM38" s="91">
        <v>0</v>
      </c>
      <c r="DN38" s="91">
        <v>0</v>
      </c>
      <c r="DO38" s="91">
        <v>0</v>
      </c>
      <c r="DP38" s="91">
        <v>0</v>
      </c>
      <c r="DQ38" s="91">
        <v>0</v>
      </c>
      <c r="DR38" s="91">
        <v>0</v>
      </c>
      <c r="DS38" s="91">
        <v>0</v>
      </c>
      <c r="DT38" s="91">
        <v>0</v>
      </c>
      <c r="DU38" s="91">
        <v>0</v>
      </c>
      <c r="DV38" s="91">
        <v>0</v>
      </c>
      <c r="DW38" s="91">
        <v>0</v>
      </c>
      <c r="DX38" s="91">
        <v>0</v>
      </c>
      <c r="DY38" s="91">
        <v>0</v>
      </c>
      <c r="DZ38" s="91">
        <v>0</v>
      </c>
      <c r="EA38" s="91">
        <v>0</v>
      </c>
      <c r="EB38" s="91">
        <v>0</v>
      </c>
      <c r="EC38" s="91">
        <v>0</v>
      </c>
      <c r="ED38" s="91">
        <v>0</v>
      </c>
      <c r="EE38" s="91">
        <v>0</v>
      </c>
      <c r="EF38" s="91">
        <v>0</v>
      </c>
      <c r="EG38" s="91">
        <v>0</v>
      </c>
      <c r="EH38" s="91">
        <v>0</v>
      </c>
      <c r="EI38" s="91">
        <v>0</v>
      </c>
      <c r="EJ38" s="91">
        <v>0</v>
      </c>
      <c r="EK38" s="91">
        <v>0</v>
      </c>
      <c r="EL38" s="91">
        <v>0</v>
      </c>
      <c r="EM38" s="91">
        <v>0</v>
      </c>
      <c r="EN38" s="91">
        <v>0</v>
      </c>
      <c r="EO38" s="91">
        <v>0</v>
      </c>
      <c r="EP38" s="91">
        <v>0</v>
      </c>
      <c r="EQ38" s="91">
        <v>0</v>
      </c>
      <c r="ER38" s="91">
        <v>0</v>
      </c>
      <c r="ES38" s="91">
        <v>0</v>
      </c>
      <c r="ET38" s="91">
        <v>0</v>
      </c>
      <c r="EU38" s="91">
        <v>0</v>
      </c>
      <c r="EV38" s="91">
        <v>0</v>
      </c>
      <c r="EW38" s="91">
        <v>0</v>
      </c>
      <c r="EX38" s="91">
        <v>0</v>
      </c>
      <c r="EY38" s="91">
        <v>0</v>
      </c>
      <c r="EZ38" s="91">
        <v>0</v>
      </c>
      <c r="FA38" s="91">
        <v>0</v>
      </c>
      <c r="FB38" s="91">
        <v>0</v>
      </c>
      <c r="FC38" s="91">
        <v>0</v>
      </c>
      <c r="FD38" s="91">
        <v>0</v>
      </c>
      <c r="FE38" s="91">
        <v>0</v>
      </c>
      <c r="FF38" s="91">
        <v>0</v>
      </c>
      <c r="FG38" s="91">
        <v>0</v>
      </c>
      <c r="FH38" s="91">
        <v>0</v>
      </c>
      <c r="FI38" s="91">
        <v>0</v>
      </c>
      <c r="FJ38" s="91">
        <v>0</v>
      </c>
      <c r="FK38" s="91">
        <v>0</v>
      </c>
      <c r="FL38" s="91">
        <v>0</v>
      </c>
      <c r="FM38" s="91">
        <v>0</v>
      </c>
      <c r="FN38" s="91">
        <v>0</v>
      </c>
      <c r="FO38" s="91">
        <v>0</v>
      </c>
      <c r="FP38" s="91">
        <v>0</v>
      </c>
      <c r="FQ38" s="91">
        <v>0</v>
      </c>
      <c r="FR38" s="91">
        <v>0</v>
      </c>
      <c r="FS38" s="91">
        <v>0</v>
      </c>
      <c r="FT38" s="91">
        <v>0</v>
      </c>
      <c r="FU38" s="91">
        <v>0</v>
      </c>
      <c r="FV38" s="91">
        <v>0</v>
      </c>
      <c r="FW38" s="91">
        <v>0</v>
      </c>
      <c r="FX38" s="91">
        <v>0</v>
      </c>
      <c r="FY38" s="91">
        <v>0</v>
      </c>
      <c r="FZ38" s="91">
        <v>0</v>
      </c>
      <c r="GA38" s="36">
        <v>3.4712926005526561</v>
      </c>
      <c r="GB38" s="36">
        <v>3.4712926005526561</v>
      </c>
      <c r="GC38" s="36">
        <v>3.4712926005526561</v>
      </c>
      <c r="GD38" s="36">
        <v>3.4712926005526561</v>
      </c>
      <c r="GE38" s="36">
        <v>3.4712926005526561</v>
      </c>
      <c r="GF38" s="36">
        <v>3.4712926005526561</v>
      </c>
      <c r="GG38" s="36">
        <v>3.4712926005526561</v>
      </c>
    </row>
    <row r="39" spans="1:189" ht="15" x14ac:dyDescent="0.25">
      <c r="A39" s="18"/>
      <c r="B39" s="24"/>
      <c r="C39" s="32"/>
      <c r="D39" s="32"/>
      <c r="E39" s="91"/>
      <c r="F39" s="91"/>
      <c r="G39" s="91"/>
      <c r="H39" s="91"/>
      <c r="I39" s="91"/>
      <c r="J39" s="91"/>
      <c r="K39" s="91"/>
      <c r="L39" s="91"/>
      <c r="M39" s="91"/>
      <c r="N39" s="91"/>
      <c r="O39" s="91"/>
      <c r="P39" s="91"/>
      <c r="Q39" s="91"/>
      <c r="R39" s="91"/>
      <c r="S39" s="91"/>
      <c r="T39" s="91"/>
      <c r="U39" s="91"/>
      <c r="V39" s="91"/>
      <c r="W39" s="91"/>
      <c r="X39" s="91"/>
      <c r="Y39" s="91"/>
      <c r="Z39" s="91"/>
      <c r="AA39" s="91"/>
      <c r="AB39" s="91"/>
      <c r="AC39" s="91"/>
      <c r="AD39" s="91"/>
      <c r="AE39" s="91"/>
      <c r="AF39" s="91"/>
      <c r="AG39" s="91"/>
      <c r="AH39" s="91"/>
      <c r="AI39" s="91"/>
      <c r="AJ39" s="91"/>
      <c r="AK39" s="91"/>
      <c r="AL39" s="91"/>
      <c r="AM39" s="91"/>
      <c r="AN39" s="91"/>
      <c r="AO39" s="91"/>
      <c r="AP39" s="91"/>
      <c r="AQ39" s="91"/>
      <c r="AR39" s="91"/>
      <c r="AS39" s="91"/>
      <c r="AT39" s="91"/>
      <c r="AU39" s="91"/>
      <c r="AV39" s="91"/>
      <c r="AW39" s="91"/>
      <c r="AX39" s="91"/>
      <c r="AY39" s="91"/>
      <c r="AZ39" s="91"/>
      <c r="BA39" s="91"/>
      <c r="BB39" s="91"/>
      <c r="BC39" s="91"/>
      <c r="BD39" s="91"/>
      <c r="BE39" s="91"/>
      <c r="BF39" s="91"/>
      <c r="BG39" s="91"/>
      <c r="BH39" s="91"/>
      <c r="BI39" s="91"/>
      <c r="BJ39" s="91"/>
      <c r="BK39" s="91"/>
      <c r="BL39" s="91"/>
      <c r="BM39" s="91"/>
      <c r="BN39" s="91"/>
      <c r="BO39" s="91"/>
      <c r="BP39" s="91"/>
      <c r="BQ39" s="91"/>
      <c r="BR39" s="91"/>
      <c r="BS39" s="91"/>
      <c r="BT39" s="91"/>
      <c r="BU39" s="91"/>
      <c r="BV39" s="91"/>
      <c r="BW39" s="91"/>
      <c r="BX39" s="91"/>
      <c r="BY39" s="91"/>
      <c r="BZ39" s="91"/>
      <c r="CA39" s="91"/>
      <c r="CB39" s="91"/>
      <c r="CC39" s="91"/>
      <c r="CD39" s="91"/>
      <c r="CE39" s="91"/>
      <c r="CF39" s="91"/>
      <c r="CG39" s="91"/>
      <c r="CH39" s="91"/>
      <c r="CI39" s="91"/>
      <c r="CJ39" s="91"/>
      <c r="CK39" s="91"/>
      <c r="CL39" s="91"/>
      <c r="CM39" s="91"/>
      <c r="CN39" s="91"/>
      <c r="CO39" s="91"/>
      <c r="CP39" s="91"/>
      <c r="CQ39" s="91"/>
      <c r="CR39" s="91"/>
      <c r="CS39" s="91"/>
      <c r="CT39" s="91"/>
      <c r="CU39" s="91"/>
      <c r="CV39" s="91"/>
      <c r="CW39" s="91"/>
      <c r="CX39" s="91"/>
      <c r="CY39" s="91"/>
      <c r="CZ39" s="91"/>
      <c r="DA39" s="91"/>
      <c r="DB39" s="91"/>
      <c r="DC39" s="91"/>
      <c r="DD39" s="91"/>
      <c r="DE39" s="91"/>
      <c r="DF39" s="91"/>
      <c r="DG39" s="91"/>
      <c r="DH39" s="91"/>
      <c r="DI39" s="91"/>
      <c r="DJ39" s="91"/>
      <c r="DK39" s="91"/>
      <c r="DL39" s="91"/>
      <c r="DM39" s="91"/>
      <c r="DN39" s="91"/>
      <c r="DO39" s="91"/>
      <c r="DP39" s="91"/>
      <c r="DQ39" s="91"/>
      <c r="DR39" s="91"/>
      <c r="DS39" s="91"/>
      <c r="DT39" s="91"/>
      <c r="DU39" s="91"/>
      <c r="DV39" s="91"/>
      <c r="DW39" s="91"/>
      <c r="DX39" s="91"/>
      <c r="DY39" s="91"/>
      <c r="DZ39" s="91"/>
      <c r="EA39" s="91"/>
      <c r="EB39" s="91"/>
      <c r="EC39" s="91"/>
      <c r="ED39" s="91"/>
      <c r="EE39" s="91"/>
      <c r="EF39" s="91"/>
      <c r="EG39" s="91"/>
      <c r="EH39" s="91"/>
      <c r="EI39" s="91"/>
      <c r="EJ39" s="91"/>
      <c r="EK39" s="91"/>
      <c r="EL39" s="91"/>
      <c r="EM39" s="91"/>
      <c r="EN39" s="91"/>
      <c r="EO39" s="91"/>
      <c r="EP39" s="91"/>
      <c r="EQ39" s="91"/>
      <c r="ER39" s="91"/>
      <c r="ES39" s="91"/>
      <c r="ET39" s="91"/>
      <c r="EU39" s="91"/>
      <c r="EV39" s="91"/>
      <c r="EW39" s="91"/>
      <c r="EX39" s="91"/>
      <c r="EY39" s="91"/>
      <c r="EZ39" s="91"/>
      <c r="FA39" s="91"/>
      <c r="FB39" s="91"/>
      <c r="FC39" s="91"/>
      <c r="FD39" s="91"/>
      <c r="FE39" s="91"/>
      <c r="FF39" s="91"/>
      <c r="FG39" s="91"/>
      <c r="FH39" s="91"/>
      <c r="FI39" s="91"/>
      <c r="FJ39" s="91"/>
      <c r="FK39" s="91"/>
      <c r="FL39" s="91"/>
      <c r="FM39" s="91"/>
      <c r="FN39" s="91"/>
      <c r="FO39" s="91"/>
      <c r="FP39" s="91"/>
      <c r="FQ39" s="91"/>
      <c r="FR39" s="91"/>
      <c r="FS39" s="91"/>
      <c r="FT39" s="91"/>
      <c r="FU39" s="91"/>
      <c r="FV39" s="91"/>
      <c r="FW39" s="91"/>
      <c r="FX39" s="91"/>
      <c r="FY39" s="91"/>
      <c r="FZ39" s="91"/>
      <c r="GA39" s="91"/>
      <c r="GB39" s="91"/>
      <c r="GC39" s="91"/>
      <c r="GD39" s="91"/>
      <c r="GE39" s="91"/>
      <c r="GF39" s="91"/>
      <c r="GG39" s="91"/>
    </row>
    <row r="40" spans="1:189" ht="15" x14ac:dyDescent="0.25">
      <c r="A40" s="23" t="s">
        <v>39</v>
      </c>
      <c r="B40" s="23" t="s">
        <v>8</v>
      </c>
      <c r="C40" s="31"/>
      <c r="D40" s="31"/>
      <c r="E40" s="39">
        <f>SUM(E41:E42)</f>
        <v>0</v>
      </c>
      <c r="F40" s="39">
        <f t="shared" ref="F40:BQ40" si="15">SUM(F41:F42)</f>
        <v>0</v>
      </c>
      <c r="G40" s="39">
        <f t="shared" si="15"/>
        <v>0</v>
      </c>
      <c r="H40" s="39">
        <f t="shared" si="15"/>
        <v>0</v>
      </c>
      <c r="I40" s="39">
        <f t="shared" si="15"/>
        <v>0</v>
      </c>
      <c r="J40" s="39">
        <f t="shared" si="15"/>
        <v>0</v>
      </c>
      <c r="K40" s="39">
        <f t="shared" si="15"/>
        <v>0</v>
      </c>
      <c r="L40" s="39">
        <f t="shared" si="15"/>
        <v>0</v>
      </c>
      <c r="M40" s="39">
        <f t="shared" si="15"/>
        <v>0</v>
      </c>
      <c r="N40" s="39">
        <f t="shared" si="15"/>
        <v>0</v>
      </c>
      <c r="O40" s="39">
        <f t="shared" si="15"/>
        <v>0</v>
      </c>
      <c r="P40" s="39">
        <f t="shared" si="15"/>
        <v>0</v>
      </c>
      <c r="Q40" s="39">
        <f t="shared" si="15"/>
        <v>0</v>
      </c>
      <c r="R40" s="39">
        <f t="shared" si="15"/>
        <v>0</v>
      </c>
      <c r="S40" s="39">
        <f t="shared" si="15"/>
        <v>0</v>
      </c>
      <c r="T40" s="39">
        <f t="shared" si="15"/>
        <v>0</v>
      </c>
      <c r="U40" s="39">
        <f t="shared" si="15"/>
        <v>0</v>
      </c>
      <c r="V40" s="39">
        <f t="shared" si="15"/>
        <v>0</v>
      </c>
      <c r="W40" s="39">
        <f t="shared" si="15"/>
        <v>0</v>
      </c>
      <c r="X40" s="39">
        <f t="shared" si="15"/>
        <v>0</v>
      </c>
      <c r="Y40" s="39">
        <f t="shared" si="15"/>
        <v>0</v>
      </c>
      <c r="Z40" s="39">
        <f t="shared" si="15"/>
        <v>0</v>
      </c>
      <c r="AA40" s="39">
        <f t="shared" si="15"/>
        <v>0</v>
      </c>
      <c r="AB40" s="39">
        <f t="shared" si="15"/>
        <v>0</v>
      </c>
      <c r="AC40" s="39">
        <f t="shared" si="15"/>
        <v>0</v>
      </c>
      <c r="AD40" s="39">
        <f t="shared" si="15"/>
        <v>0</v>
      </c>
      <c r="AE40" s="39">
        <f t="shared" si="15"/>
        <v>0</v>
      </c>
      <c r="AF40" s="39">
        <f t="shared" si="15"/>
        <v>0</v>
      </c>
      <c r="AG40" s="39">
        <f t="shared" si="15"/>
        <v>0</v>
      </c>
      <c r="AH40" s="39">
        <f t="shared" si="15"/>
        <v>0</v>
      </c>
      <c r="AI40" s="39">
        <f t="shared" si="15"/>
        <v>0</v>
      </c>
      <c r="AJ40" s="39">
        <f t="shared" si="15"/>
        <v>0</v>
      </c>
      <c r="AK40" s="39">
        <f t="shared" si="15"/>
        <v>0</v>
      </c>
      <c r="AL40" s="39">
        <f t="shared" si="15"/>
        <v>0</v>
      </c>
      <c r="AM40" s="39">
        <f t="shared" si="15"/>
        <v>0</v>
      </c>
      <c r="AN40" s="39">
        <f t="shared" si="15"/>
        <v>0</v>
      </c>
      <c r="AO40" s="39">
        <f t="shared" si="15"/>
        <v>0</v>
      </c>
      <c r="AP40" s="39">
        <f t="shared" si="15"/>
        <v>0</v>
      </c>
      <c r="AQ40" s="39">
        <f t="shared" si="15"/>
        <v>0</v>
      </c>
      <c r="AR40" s="39">
        <f t="shared" si="15"/>
        <v>0</v>
      </c>
      <c r="AS40" s="39">
        <f t="shared" si="15"/>
        <v>0</v>
      </c>
      <c r="AT40" s="39">
        <f t="shared" si="15"/>
        <v>0</v>
      </c>
      <c r="AU40" s="39">
        <f t="shared" si="15"/>
        <v>0</v>
      </c>
      <c r="AV40" s="39">
        <f t="shared" si="15"/>
        <v>0</v>
      </c>
      <c r="AW40" s="39">
        <f t="shared" si="15"/>
        <v>0</v>
      </c>
      <c r="AX40" s="39">
        <f t="shared" si="15"/>
        <v>0</v>
      </c>
      <c r="AY40" s="39">
        <f t="shared" si="15"/>
        <v>0</v>
      </c>
      <c r="AZ40" s="39">
        <f t="shared" si="15"/>
        <v>0</v>
      </c>
      <c r="BA40" s="39">
        <f t="shared" si="15"/>
        <v>0</v>
      </c>
      <c r="BB40" s="39">
        <f t="shared" si="15"/>
        <v>0</v>
      </c>
      <c r="BC40" s="39">
        <f t="shared" si="15"/>
        <v>0</v>
      </c>
      <c r="BD40" s="39">
        <f t="shared" si="15"/>
        <v>5.8250000000000002</v>
      </c>
      <c r="BE40" s="39">
        <f t="shared" si="15"/>
        <v>5.8250000000000002</v>
      </c>
      <c r="BF40" s="39">
        <f t="shared" si="15"/>
        <v>5.8250000000000002</v>
      </c>
      <c r="BG40" s="39">
        <f t="shared" si="15"/>
        <v>5.8250000000000002</v>
      </c>
      <c r="BH40" s="39">
        <f t="shared" si="15"/>
        <v>5.8250000000000002</v>
      </c>
      <c r="BI40" s="39">
        <f t="shared" si="15"/>
        <v>5.8250000000000002</v>
      </c>
      <c r="BJ40" s="39">
        <f t="shared" si="15"/>
        <v>5.8250000000000002</v>
      </c>
      <c r="BK40" s="39">
        <f t="shared" si="15"/>
        <v>5.8250000000000002</v>
      </c>
      <c r="BL40" s="39">
        <f t="shared" si="15"/>
        <v>5.8250000000000002</v>
      </c>
      <c r="BM40" s="39">
        <f t="shared" si="15"/>
        <v>5.8250000000000002</v>
      </c>
      <c r="BN40" s="39">
        <f t="shared" si="15"/>
        <v>5.8250000000000002</v>
      </c>
      <c r="BO40" s="39">
        <f t="shared" si="15"/>
        <v>2.5000000000000001E-2</v>
      </c>
      <c r="BP40" s="39">
        <f t="shared" si="15"/>
        <v>2.5000000000000001E-2</v>
      </c>
      <c r="BQ40" s="39">
        <f t="shared" si="15"/>
        <v>2.5000000000000001E-2</v>
      </c>
      <c r="BR40" s="39">
        <f t="shared" ref="BR40:EC40" si="16">SUM(BR41:BR42)</f>
        <v>2.5000000000000001E-2</v>
      </c>
      <c r="BS40" s="39">
        <f t="shared" si="16"/>
        <v>2.5000000000000001E-2</v>
      </c>
      <c r="BT40" s="39">
        <f t="shared" si="16"/>
        <v>2.5000000000000001E-2</v>
      </c>
      <c r="BU40" s="39">
        <f t="shared" si="16"/>
        <v>2.5000000000000001E-2</v>
      </c>
      <c r="BV40" s="39">
        <f t="shared" si="16"/>
        <v>2.5000000000000001E-2</v>
      </c>
      <c r="BW40" s="39">
        <f t="shared" si="16"/>
        <v>2.5000000000000001E-2</v>
      </c>
      <c r="BX40" s="39">
        <f t="shared" si="16"/>
        <v>2.5000000000000001E-2</v>
      </c>
      <c r="BY40" s="39">
        <f t="shared" si="16"/>
        <v>2.5000000000000001E-2</v>
      </c>
      <c r="BZ40" s="39">
        <f t="shared" si="16"/>
        <v>2.5000000000000001E-2</v>
      </c>
      <c r="CA40" s="39">
        <f t="shared" si="16"/>
        <v>2.5000000000000001E-2</v>
      </c>
      <c r="CB40" s="39">
        <f t="shared" si="16"/>
        <v>2.5000000000000001E-2</v>
      </c>
      <c r="CC40" s="39">
        <f t="shared" si="16"/>
        <v>2.5000000000000001E-2</v>
      </c>
      <c r="CD40" s="39">
        <f t="shared" si="16"/>
        <v>2.5000000000000001E-2</v>
      </c>
      <c r="CE40" s="39">
        <f t="shared" si="16"/>
        <v>2.5000000000000001E-2</v>
      </c>
      <c r="CF40" s="39">
        <f t="shared" si="16"/>
        <v>2.5000000000000001E-2</v>
      </c>
      <c r="CG40" s="39">
        <f t="shared" si="16"/>
        <v>2.5000000000000001E-2</v>
      </c>
      <c r="CH40" s="39">
        <f t="shared" si="16"/>
        <v>2.5000000000000001E-2</v>
      </c>
      <c r="CI40" s="39">
        <f t="shared" si="16"/>
        <v>2.5000000000000001E-2</v>
      </c>
      <c r="CJ40" s="39">
        <f t="shared" si="16"/>
        <v>2.5000000000000001E-2</v>
      </c>
      <c r="CK40" s="39">
        <f t="shared" si="16"/>
        <v>2.5000000000000001E-2</v>
      </c>
      <c r="CL40" s="39">
        <f t="shared" si="16"/>
        <v>2.5000000000000001E-2</v>
      </c>
      <c r="CM40" s="39">
        <f t="shared" si="16"/>
        <v>2.5000000000000001E-2</v>
      </c>
      <c r="CN40" s="39">
        <f t="shared" si="16"/>
        <v>2.5000000000000001E-2</v>
      </c>
      <c r="CO40" s="39">
        <f t="shared" si="16"/>
        <v>2.5000000000000001E-2</v>
      </c>
      <c r="CP40" s="39">
        <f t="shared" si="16"/>
        <v>2.5000000000000001E-2</v>
      </c>
      <c r="CQ40" s="39">
        <f t="shared" si="16"/>
        <v>2.5000000000000001E-2</v>
      </c>
      <c r="CR40" s="39">
        <f t="shared" si="16"/>
        <v>2.5000000000000001E-2</v>
      </c>
      <c r="CS40" s="39">
        <f t="shared" si="16"/>
        <v>2.5000000000000001E-2</v>
      </c>
      <c r="CT40" s="39">
        <f t="shared" si="16"/>
        <v>2.5000000000000001E-2</v>
      </c>
      <c r="CU40" s="39">
        <f t="shared" si="16"/>
        <v>2.5000000000000001E-2</v>
      </c>
      <c r="CV40" s="39">
        <f t="shared" si="16"/>
        <v>2.5000000000000001E-2</v>
      </c>
      <c r="CW40" s="39">
        <f t="shared" si="16"/>
        <v>2.5000000000000001E-2</v>
      </c>
      <c r="CX40" s="39">
        <f t="shared" si="16"/>
        <v>2.5000000000000001E-2</v>
      </c>
      <c r="CY40" s="39">
        <f t="shared" si="16"/>
        <v>2.5000000000000001E-2</v>
      </c>
      <c r="CZ40" s="39">
        <f t="shared" si="16"/>
        <v>2.5000000000000001E-2</v>
      </c>
      <c r="DA40" s="39">
        <f t="shared" si="16"/>
        <v>2.5000000000000001E-2</v>
      </c>
      <c r="DB40" s="39">
        <f t="shared" si="16"/>
        <v>2.5000000000000001E-2</v>
      </c>
      <c r="DC40" s="39">
        <f t="shared" si="16"/>
        <v>2.5000000000000001E-2</v>
      </c>
      <c r="DD40" s="39">
        <f t="shared" si="16"/>
        <v>2.5000000000000001E-2</v>
      </c>
      <c r="DE40" s="39">
        <f t="shared" si="16"/>
        <v>2.5000000000000001E-2</v>
      </c>
      <c r="DF40" s="39">
        <f t="shared" si="16"/>
        <v>2.5000000000000001E-2</v>
      </c>
      <c r="DG40" s="39">
        <f t="shared" si="16"/>
        <v>2.5000000000000001E-2</v>
      </c>
      <c r="DH40" s="39">
        <f t="shared" si="16"/>
        <v>2.5000000000000001E-2</v>
      </c>
      <c r="DI40" s="39">
        <f t="shared" si="16"/>
        <v>2.5000000000000001E-2</v>
      </c>
      <c r="DJ40" s="39">
        <f t="shared" si="16"/>
        <v>2.5000000000000001E-2</v>
      </c>
      <c r="DK40" s="39">
        <f t="shared" si="16"/>
        <v>2.5000000000000001E-2</v>
      </c>
      <c r="DL40" s="39">
        <f t="shared" si="16"/>
        <v>2.5000000000000001E-2</v>
      </c>
      <c r="DM40" s="39">
        <f t="shared" si="16"/>
        <v>2.5000000000000001E-2</v>
      </c>
      <c r="DN40" s="39">
        <f t="shared" si="16"/>
        <v>2.5000000000000001E-2</v>
      </c>
      <c r="DO40" s="39">
        <f t="shared" si="16"/>
        <v>2.5000000000000001E-2</v>
      </c>
      <c r="DP40" s="39">
        <f t="shared" si="16"/>
        <v>2.5000000000000001E-2</v>
      </c>
      <c r="DQ40" s="39">
        <f t="shared" si="16"/>
        <v>2.5000000000000001E-2</v>
      </c>
      <c r="DR40" s="39">
        <f t="shared" si="16"/>
        <v>2.5000000000000001E-2</v>
      </c>
      <c r="DS40" s="39">
        <f t="shared" si="16"/>
        <v>2.5000000000000001E-2</v>
      </c>
      <c r="DT40" s="39">
        <f t="shared" si="16"/>
        <v>2.5000000000000001E-2</v>
      </c>
      <c r="DU40" s="39">
        <f t="shared" si="16"/>
        <v>2.5000000000000001E-2</v>
      </c>
      <c r="DV40" s="39">
        <f t="shared" si="16"/>
        <v>2.5000000000000001E-2</v>
      </c>
      <c r="DW40" s="39">
        <f t="shared" si="16"/>
        <v>2.5000000000000001E-2</v>
      </c>
      <c r="DX40" s="39">
        <f t="shared" si="16"/>
        <v>2.5000000000000001E-2</v>
      </c>
      <c r="DY40" s="39">
        <f t="shared" si="16"/>
        <v>2.5000000000000001E-2</v>
      </c>
      <c r="DZ40" s="39">
        <f t="shared" si="16"/>
        <v>2.5000000000000001E-2</v>
      </c>
      <c r="EA40" s="39">
        <f t="shared" si="16"/>
        <v>2.5000000000000001E-2</v>
      </c>
      <c r="EB40" s="39">
        <f t="shared" si="16"/>
        <v>2.5000000000000001E-2</v>
      </c>
      <c r="EC40" s="39">
        <f t="shared" si="16"/>
        <v>2.5000000000000001E-2</v>
      </c>
      <c r="ED40" s="39">
        <f t="shared" ref="ED40:EX40" si="17">SUM(ED41:ED42)</f>
        <v>2.5000000000000001E-2</v>
      </c>
      <c r="EE40" s="39">
        <f t="shared" si="17"/>
        <v>2.5000000000000001E-2</v>
      </c>
      <c r="EF40" s="39">
        <f t="shared" si="17"/>
        <v>2.5000000000000001E-2</v>
      </c>
      <c r="EG40" s="39">
        <f t="shared" si="17"/>
        <v>2.5000000000000001E-2</v>
      </c>
      <c r="EH40" s="39">
        <f t="shared" si="17"/>
        <v>2.5000000000000001E-2</v>
      </c>
      <c r="EI40" s="39">
        <f t="shared" si="17"/>
        <v>2.5000000000000001E-2</v>
      </c>
      <c r="EJ40" s="39">
        <f t="shared" si="17"/>
        <v>2.5000000000000001E-2</v>
      </c>
      <c r="EK40" s="39">
        <f t="shared" si="17"/>
        <v>2.5000000000000001E-2</v>
      </c>
      <c r="EL40" s="39">
        <f t="shared" si="17"/>
        <v>2.5000000000000001E-2</v>
      </c>
      <c r="EM40" s="39">
        <f t="shared" si="17"/>
        <v>2.5000000000000001E-2</v>
      </c>
      <c r="EN40" s="39">
        <f t="shared" si="17"/>
        <v>4.4999999999999998E-2</v>
      </c>
      <c r="EO40" s="39">
        <f t="shared" si="17"/>
        <v>4.4999999999999998E-2</v>
      </c>
      <c r="EP40" s="39">
        <f t="shared" si="17"/>
        <v>4.4999999999999998E-2</v>
      </c>
      <c r="EQ40" s="39">
        <f t="shared" si="17"/>
        <v>4.4999999999999998E-2</v>
      </c>
      <c r="ER40" s="39">
        <f t="shared" si="17"/>
        <v>4.4999999999999998E-2</v>
      </c>
      <c r="ES40" s="39">
        <f t="shared" si="17"/>
        <v>4.4999999999999998E-2</v>
      </c>
      <c r="ET40" s="39">
        <f t="shared" si="17"/>
        <v>4.4999999999999998E-2</v>
      </c>
      <c r="EU40" s="39">
        <f t="shared" si="17"/>
        <v>4.4999999999999998E-2</v>
      </c>
      <c r="EV40" s="39">
        <f t="shared" si="17"/>
        <v>4.4999999999999998E-2</v>
      </c>
      <c r="EW40" s="39">
        <f t="shared" si="17"/>
        <v>4.4999999999999998E-2</v>
      </c>
      <c r="EX40" s="39">
        <f t="shared" si="17"/>
        <v>4.4999999999999998E-2</v>
      </c>
      <c r="EY40" s="94">
        <f t="shared" ref="EY40:EZ40" si="18">SUM(EY41:EY42)</f>
        <v>4.5000000000000005E-2</v>
      </c>
      <c r="EZ40" s="94">
        <f t="shared" si="18"/>
        <v>4.5000000000000005E-2</v>
      </c>
      <c r="FA40" s="94">
        <f t="shared" ref="FA40:FB40" si="19">SUM(FA41:FA42)</f>
        <v>4.5000000000000005E-2</v>
      </c>
      <c r="FB40" s="94">
        <f t="shared" si="19"/>
        <v>4.5000000000000005E-2</v>
      </c>
      <c r="FC40" s="94">
        <f t="shared" ref="FC40:FD40" si="20">SUM(FC41:FC42)</f>
        <v>4.5000000000000005E-2</v>
      </c>
      <c r="FD40" s="94">
        <f t="shared" si="20"/>
        <v>4.5000000000000005E-2</v>
      </c>
      <c r="FE40" s="94">
        <f t="shared" ref="FE40:FF40" si="21">SUM(FE41:FE42)</f>
        <v>4.5000000000000005E-2</v>
      </c>
      <c r="FF40" s="94">
        <f t="shared" si="21"/>
        <v>4.5000000000000005E-2</v>
      </c>
      <c r="FG40" s="94">
        <f t="shared" ref="FG40:FH40" si="22">SUM(FG41:FG42)</f>
        <v>4.5000000000000005E-2</v>
      </c>
      <c r="FH40" s="94">
        <f t="shared" si="22"/>
        <v>4.5000000000000005E-2</v>
      </c>
      <c r="FI40" s="94">
        <f t="shared" ref="FI40:FJ40" si="23">SUM(FI41:FI42)</f>
        <v>4.5000000000000005E-2</v>
      </c>
      <c r="FJ40" s="94">
        <f t="shared" si="23"/>
        <v>4.5000000000000005E-2</v>
      </c>
      <c r="FK40" s="94">
        <f t="shared" ref="FK40:FM40" si="24">SUM(FK41:FK42)</f>
        <v>4.5000000000000005E-2</v>
      </c>
      <c r="FL40" s="94">
        <f t="shared" si="24"/>
        <v>4.5000000000000005E-2</v>
      </c>
      <c r="FM40" s="94">
        <f t="shared" si="24"/>
        <v>4.5000000000000005E-2</v>
      </c>
      <c r="FN40" s="94">
        <f t="shared" ref="FN40:FO40" si="25">SUM(FN41:FN42)</f>
        <v>4.5000000000000005E-2</v>
      </c>
      <c r="FO40" s="94">
        <f t="shared" si="25"/>
        <v>4.5000000000000005E-2</v>
      </c>
      <c r="FP40" s="94">
        <f t="shared" ref="FP40:FQ40" si="26">SUM(FP41:FP42)</f>
        <v>4.5000000000000005E-2</v>
      </c>
      <c r="FQ40" s="94">
        <f t="shared" si="26"/>
        <v>4.5000000000000005E-2</v>
      </c>
      <c r="FR40" s="94">
        <f t="shared" ref="FR40:FS40" si="27">SUM(FR41:FR42)</f>
        <v>4.5000000000000005E-2</v>
      </c>
      <c r="FS40" s="94">
        <f t="shared" si="27"/>
        <v>0.20000000000000004</v>
      </c>
      <c r="FT40" s="94">
        <f t="shared" ref="FT40:FU40" si="28">SUM(FT41:FT42)</f>
        <v>0.20000000000000004</v>
      </c>
      <c r="FU40" s="94">
        <f t="shared" si="28"/>
        <v>0.20000000000000004</v>
      </c>
      <c r="FV40" s="94">
        <f t="shared" ref="FV40:FZ40" si="29">SUM(FV41:FV42)</f>
        <v>0.20000000000000004</v>
      </c>
      <c r="FW40" s="94">
        <f t="shared" si="29"/>
        <v>0.3</v>
      </c>
      <c r="FX40" s="94">
        <f t="shared" si="29"/>
        <v>0.3</v>
      </c>
      <c r="FY40" s="94">
        <f t="shared" si="29"/>
        <v>0.3</v>
      </c>
      <c r="FZ40" s="94">
        <f t="shared" si="29"/>
        <v>0.3</v>
      </c>
      <c r="GA40" s="94">
        <f t="shared" ref="GA40:GB40" si="30">SUM(GA41:GA42)</f>
        <v>0.3</v>
      </c>
      <c r="GB40" s="94">
        <f t="shared" si="30"/>
        <v>0.3</v>
      </c>
      <c r="GC40" s="94">
        <f t="shared" ref="GC40:GE40" si="31">SUM(GC41:GC42)</f>
        <v>0.3</v>
      </c>
      <c r="GD40" s="94">
        <f t="shared" si="31"/>
        <v>0.3</v>
      </c>
      <c r="GE40" s="94">
        <f t="shared" si="31"/>
        <v>0.6</v>
      </c>
      <c r="GF40" s="94">
        <f t="shared" ref="GF40:GG40" si="32">SUM(GF41:GF42)</f>
        <v>0.6</v>
      </c>
      <c r="GG40" s="94">
        <f t="shared" si="32"/>
        <v>0.6</v>
      </c>
    </row>
    <row r="41" spans="1:189" ht="15" x14ac:dyDescent="0.25">
      <c r="A41" s="18" t="s">
        <v>26</v>
      </c>
      <c r="B41" s="24" t="s">
        <v>8</v>
      </c>
      <c r="C41" s="33">
        <v>31686</v>
      </c>
      <c r="D41" s="33">
        <v>32689</v>
      </c>
      <c r="E41" s="36">
        <f>0</f>
        <v>0</v>
      </c>
      <c r="F41" s="36">
        <f>0</f>
        <v>0</v>
      </c>
      <c r="G41" s="36">
        <f>0</f>
        <v>0</v>
      </c>
      <c r="H41" s="36">
        <f>0</f>
        <v>0</v>
      </c>
      <c r="I41" s="36">
        <f>0</f>
        <v>0</v>
      </c>
      <c r="J41" s="36">
        <f>0</f>
        <v>0</v>
      </c>
      <c r="K41" s="36">
        <f>0</f>
        <v>0</v>
      </c>
      <c r="L41" s="36">
        <f>0</f>
        <v>0</v>
      </c>
      <c r="M41" s="36">
        <f>0</f>
        <v>0</v>
      </c>
      <c r="N41" s="36">
        <f>0</f>
        <v>0</v>
      </c>
      <c r="O41" s="36">
        <f>0</f>
        <v>0</v>
      </c>
      <c r="P41" s="36">
        <f>0</f>
        <v>0</v>
      </c>
      <c r="Q41" s="36">
        <f>0</f>
        <v>0</v>
      </c>
      <c r="R41" s="36">
        <f>0</f>
        <v>0</v>
      </c>
      <c r="S41" s="36">
        <f>0</f>
        <v>0</v>
      </c>
      <c r="T41" s="36">
        <f>0</f>
        <v>0</v>
      </c>
      <c r="U41" s="36">
        <f>0</f>
        <v>0</v>
      </c>
      <c r="V41" s="36">
        <f>0</f>
        <v>0</v>
      </c>
      <c r="W41" s="36">
        <f>0</f>
        <v>0</v>
      </c>
      <c r="X41" s="36">
        <f>0</f>
        <v>0</v>
      </c>
      <c r="Y41" s="36">
        <f>0</f>
        <v>0</v>
      </c>
      <c r="Z41" s="36">
        <f>0</f>
        <v>0</v>
      </c>
      <c r="AA41" s="36">
        <f>0</f>
        <v>0</v>
      </c>
      <c r="AB41" s="36">
        <f>0</f>
        <v>0</v>
      </c>
      <c r="AC41" s="36">
        <f>0</f>
        <v>0</v>
      </c>
      <c r="AD41" s="36">
        <f>0</f>
        <v>0</v>
      </c>
      <c r="AE41" s="36">
        <f>0</f>
        <v>0</v>
      </c>
      <c r="AF41" s="36">
        <f>0</f>
        <v>0</v>
      </c>
      <c r="AG41" s="36">
        <f>0</f>
        <v>0</v>
      </c>
      <c r="AH41" s="36">
        <f>0</f>
        <v>0</v>
      </c>
      <c r="AI41" s="36">
        <f>0</f>
        <v>0</v>
      </c>
      <c r="AJ41" s="36">
        <f>0</f>
        <v>0</v>
      </c>
      <c r="AK41" s="36">
        <f>0</f>
        <v>0</v>
      </c>
      <c r="AL41" s="36">
        <f>0</f>
        <v>0</v>
      </c>
      <c r="AM41" s="36">
        <f>0</f>
        <v>0</v>
      </c>
      <c r="AN41" s="36">
        <f>0</f>
        <v>0</v>
      </c>
      <c r="AO41" s="36">
        <f>0</f>
        <v>0</v>
      </c>
      <c r="AP41" s="36">
        <f>0</f>
        <v>0</v>
      </c>
      <c r="AQ41" s="36">
        <f>0</f>
        <v>0</v>
      </c>
      <c r="AR41" s="36">
        <f>0</f>
        <v>0</v>
      </c>
      <c r="AS41" s="36">
        <f>0</f>
        <v>0</v>
      </c>
      <c r="AT41" s="36">
        <f>0</f>
        <v>0</v>
      </c>
      <c r="AU41" s="36">
        <f>0</f>
        <v>0</v>
      </c>
      <c r="AV41" s="36">
        <f>0</f>
        <v>0</v>
      </c>
      <c r="AW41" s="36">
        <f>0</f>
        <v>0</v>
      </c>
      <c r="AX41" s="36">
        <f>0</f>
        <v>0</v>
      </c>
      <c r="AY41" s="36">
        <f>0</f>
        <v>0</v>
      </c>
      <c r="AZ41" s="36">
        <f>0</f>
        <v>0</v>
      </c>
      <c r="BA41" s="36">
        <f>0</f>
        <v>0</v>
      </c>
      <c r="BB41" s="36">
        <f>0</f>
        <v>0</v>
      </c>
      <c r="BC41" s="36">
        <f>0</f>
        <v>0</v>
      </c>
      <c r="BD41" s="36">
        <f>5.8</f>
        <v>5.8</v>
      </c>
      <c r="BE41" s="36">
        <f t="shared" ref="BE41:BN41" si="33">5.8</f>
        <v>5.8</v>
      </c>
      <c r="BF41" s="36">
        <f t="shared" si="33"/>
        <v>5.8</v>
      </c>
      <c r="BG41" s="36">
        <f t="shared" si="33"/>
        <v>5.8</v>
      </c>
      <c r="BH41" s="36">
        <f t="shared" si="33"/>
        <v>5.8</v>
      </c>
      <c r="BI41" s="36">
        <f t="shared" si="33"/>
        <v>5.8</v>
      </c>
      <c r="BJ41" s="36">
        <f t="shared" si="33"/>
        <v>5.8</v>
      </c>
      <c r="BK41" s="36">
        <f t="shared" si="33"/>
        <v>5.8</v>
      </c>
      <c r="BL41" s="36">
        <f t="shared" si="33"/>
        <v>5.8</v>
      </c>
      <c r="BM41" s="36">
        <f t="shared" si="33"/>
        <v>5.8</v>
      </c>
      <c r="BN41" s="36">
        <f t="shared" si="33"/>
        <v>5.8</v>
      </c>
      <c r="BO41" s="36">
        <f>0</f>
        <v>0</v>
      </c>
      <c r="BP41" s="36">
        <f>0</f>
        <v>0</v>
      </c>
      <c r="BQ41" s="36">
        <f>0</f>
        <v>0</v>
      </c>
      <c r="BR41" s="36">
        <f>0</f>
        <v>0</v>
      </c>
      <c r="BS41" s="36">
        <f>0</f>
        <v>0</v>
      </c>
      <c r="BT41" s="36">
        <f>0</f>
        <v>0</v>
      </c>
      <c r="BU41" s="36">
        <f>0</f>
        <v>0</v>
      </c>
      <c r="BV41" s="36">
        <f>0</f>
        <v>0</v>
      </c>
      <c r="BW41" s="36">
        <f>0</f>
        <v>0</v>
      </c>
      <c r="BX41" s="36">
        <f>0</f>
        <v>0</v>
      </c>
      <c r="BY41" s="36">
        <f>0</f>
        <v>0</v>
      </c>
      <c r="BZ41" s="36">
        <f>0</f>
        <v>0</v>
      </c>
      <c r="CA41" s="36">
        <f>0</f>
        <v>0</v>
      </c>
      <c r="CB41" s="36">
        <f>0</f>
        <v>0</v>
      </c>
      <c r="CC41" s="36">
        <f>0</f>
        <v>0</v>
      </c>
      <c r="CD41" s="36">
        <f>0</f>
        <v>0</v>
      </c>
      <c r="CE41" s="36">
        <f>0</f>
        <v>0</v>
      </c>
      <c r="CF41" s="36">
        <f>0</f>
        <v>0</v>
      </c>
      <c r="CG41" s="36">
        <f>0</f>
        <v>0</v>
      </c>
      <c r="CH41" s="36">
        <f>0</f>
        <v>0</v>
      </c>
      <c r="CI41" s="36">
        <f>0</f>
        <v>0</v>
      </c>
      <c r="CJ41" s="36">
        <f>0</f>
        <v>0</v>
      </c>
      <c r="CK41" s="36">
        <f>0</f>
        <v>0</v>
      </c>
      <c r="CL41" s="36">
        <f>0</f>
        <v>0</v>
      </c>
      <c r="CM41" s="36">
        <f>0</f>
        <v>0</v>
      </c>
      <c r="CN41" s="36">
        <f>0</f>
        <v>0</v>
      </c>
      <c r="CO41" s="36">
        <f>0</f>
        <v>0</v>
      </c>
      <c r="CP41" s="36">
        <f>0</f>
        <v>0</v>
      </c>
      <c r="CQ41" s="36">
        <f>0</f>
        <v>0</v>
      </c>
      <c r="CR41" s="36">
        <f>0</f>
        <v>0</v>
      </c>
      <c r="CS41" s="36">
        <f>0</f>
        <v>0</v>
      </c>
      <c r="CT41" s="36">
        <f>0</f>
        <v>0</v>
      </c>
      <c r="CU41" s="36">
        <f>0</f>
        <v>0</v>
      </c>
      <c r="CV41" s="36">
        <f>0</f>
        <v>0</v>
      </c>
      <c r="CW41" s="36">
        <f>0</f>
        <v>0</v>
      </c>
      <c r="CX41" s="36">
        <f>0</f>
        <v>0</v>
      </c>
      <c r="CY41" s="36">
        <f>0</f>
        <v>0</v>
      </c>
      <c r="CZ41" s="36">
        <f>0</f>
        <v>0</v>
      </c>
      <c r="DA41" s="36">
        <f>0</f>
        <v>0</v>
      </c>
      <c r="DB41" s="36">
        <f>0</f>
        <v>0</v>
      </c>
      <c r="DC41" s="36">
        <f>0</f>
        <v>0</v>
      </c>
      <c r="DD41" s="36">
        <f>0</f>
        <v>0</v>
      </c>
      <c r="DE41" s="36">
        <f>0</f>
        <v>0</v>
      </c>
      <c r="DF41" s="36">
        <f>0</f>
        <v>0</v>
      </c>
      <c r="DG41" s="36">
        <f>0</f>
        <v>0</v>
      </c>
      <c r="DH41" s="36">
        <f>0</f>
        <v>0</v>
      </c>
      <c r="DI41" s="36">
        <f>0</f>
        <v>0</v>
      </c>
      <c r="DJ41" s="36">
        <f>0</f>
        <v>0</v>
      </c>
      <c r="DK41" s="36">
        <f>0</f>
        <v>0</v>
      </c>
      <c r="DL41" s="36">
        <f>0</f>
        <v>0</v>
      </c>
      <c r="DM41" s="36">
        <f>0</f>
        <v>0</v>
      </c>
      <c r="DN41" s="36">
        <f>0</f>
        <v>0</v>
      </c>
      <c r="DO41" s="36">
        <f>0</f>
        <v>0</v>
      </c>
      <c r="DP41" s="36">
        <f>0</f>
        <v>0</v>
      </c>
      <c r="DQ41" s="36">
        <f>0</f>
        <v>0</v>
      </c>
      <c r="DR41" s="36">
        <f>0</f>
        <v>0</v>
      </c>
      <c r="DS41" s="36">
        <f>0</f>
        <v>0</v>
      </c>
      <c r="DT41" s="36">
        <f>0</f>
        <v>0</v>
      </c>
      <c r="DU41" s="36">
        <f>0</f>
        <v>0</v>
      </c>
      <c r="DV41" s="36">
        <f>0</f>
        <v>0</v>
      </c>
      <c r="DW41" s="36">
        <f>0</f>
        <v>0</v>
      </c>
      <c r="DX41" s="36">
        <f>0</f>
        <v>0</v>
      </c>
      <c r="DY41" s="36">
        <f>0</f>
        <v>0</v>
      </c>
      <c r="DZ41" s="36">
        <f>0</f>
        <v>0</v>
      </c>
      <c r="EA41" s="36">
        <f>0</f>
        <v>0</v>
      </c>
      <c r="EB41" s="36">
        <f>0</f>
        <v>0</v>
      </c>
      <c r="EC41" s="36">
        <f>0</f>
        <v>0</v>
      </c>
      <c r="ED41" s="36">
        <f>0</f>
        <v>0</v>
      </c>
      <c r="EE41" s="36">
        <f>0</f>
        <v>0</v>
      </c>
      <c r="EF41" s="36">
        <f>0</f>
        <v>0</v>
      </c>
      <c r="EG41" s="36">
        <f>0</f>
        <v>0</v>
      </c>
      <c r="EH41" s="36">
        <f>0</f>
        <v>0</v>
      </c>
      <c r="EI41" s="36">
        <f>0</f>
        <v>0</v>
      </c>
      <c r="EJ41" s="36">
        <f>0</f>
        <v>0</v>
      </c>
      <c r="EK41" s="36">
        <f>0</f>
        <v>0</v>
      </c>
      <c r="EL41" s="36">
        <f>0</f>
        <v>0</v>
      </c>
      <c r="EM41" s="36">
        <f>0</f>
        <v>0</v>
      </c>
      <c r="EN41" s="36">
        <f>0</f>
        <v>0</v>
      </c>
      <c r="EO41" s="36">
        <f>0</f>
        <v>0</v>
      </c>
      <c r="EP41" s="36">
        <f>0</f>
        <v>0</v>
      </c>
      <c r="EQ41" s="36">
        <f>0</f>
        <v>0</v>
      </c>
      <c r="ER41" s="36">
        <f>0</f>
        <v>0</v>
      </c>
      <c r="ES41" s="36">
        <f>0</f>
        <v>0</v>
      </c>
      <c r="ET41" s="36">
        <f>0</f>
        <v>0</v>
      </c>
      <c r="EU41" s="36">
        <f>0</f>
        <v>0</v>
      </c>
      <c r="EV41" s="36">
        <f>0</f>
        <v>0</v>
      </c>
      <c r="EW41" s="36">
        <f>0</f>
        <v>0</v>
      </c>
      <c r="EX41" s="36">
        <f>0</f>
        <v>0</v>
      </c>
      <c r="EY41" s="91">
        <f>0</f>
        <v>0</v>
      </c>
      <c r="EZ41" s="91">
        <f>0</f>
        <v>0</v>
      </c>
      <c r="FA41" s="91">
        <f>0</f>
        <v>0</v>
      </c>
      <c r="FB41" s="91">
        <f>0</f>
        <v>0</v>
      </c>
      <c r="FC41" s="91">
        <f>0</f>
        <v>0</v>
      </c>
      <c r="FD41" s="91">
        <f>0</f>
        <v>0</v>
      </c>
      <c r="FE41" s="91">
        <f>0</f>
        <v>0</v>
      </c>
      <c r="FF41" s="91">
        <f>0</f>
        <v>0</v>
      </c>
      <c r="FG41" s="91">
        <f>0</f>
        <v>0</v>
      </c>
      <c r="FH41" s="91">
        <f>0</f>
        <v>0</v>
      </c>
      <c r="FI41" s="91">
        <f>0</f>
        <v>0</v>
      </c>
      <c r="FJ41" s="91">
        <f>0</f>
        <v>0</v>
      </c>
      <c r="FK41" s="91">
        <f>0</f>
        <v>0</v>
      </c>
      <c r="FL41" s="91">
        <f>0</f>
        <v>0</v>
      </c>
      <c r="FM41" s="91">
        <f>0</f>
        <v>0</v>
      </c>
      <c r="FN41" s="91">
        <f>0</f>
        <v>0</v>
      </c>
      <c r="FO41" s="91">
        <f>0</f>
        <v>0</v>
      </c>
      <c r="FP41" s="91">
        <f>0</f>
        <v>0</v>
      </c>
      <c r="FQ41" s="91">
        <f>0</f>
        <v>0</v>
      </c>
      <c r="FR41" s="91">
        <f>0</f>
        <v>0</v>
      </c>
      <c r="FS41" s="91">
        <f>0</f>
        <v>0</v>
      </c>
      <c r="FT41" s="91">
        <f>0</f>
        <v>0</v>
      </c>
      <c r="FU41" s="91">
        <f>0</f>
        <v>0</v>
      </c>
      <c r="FV41" s="91">
        <f>0</f>
        <v>0</v>
      </c>
      <c r="FW41" s="91">
        <f>0</f>
        <v>0</v>
      </c>
      <c r="FX41" s="91">
        <f>0</f>
        <v>0</v>
      </c>
      <c r="FY41" s="91">
        <f>0</f>
        <v>0</v>
      </c>
      <c r="FZ41" s="91">
        <f>0</f>
        <v>0</v>
      </c>
      <c r="GA41" s="91">
        <f>0</f>
        <v>0</v>
      </c>
      <c r="GB41" s="91">
        <f>0</f>
        <v>0</v>
      </c>
      <c r="GC41" s="91">
        <f>0</f>
        <v>0</v>
      </c>
      <c r="GD41" s="91">
        <f>0</f>
        <v>0</v>
      </c>
      <c r="GE41" s="91">
        <f>0</f>
        <v>0</v>
      </c>
      <c r="GF41" s="91">
        <f>0</f>
        <v>0</v>
      </c>
      <c r="GG41" s="91">
        <f>0</f>
        <v>0</v>
      </c>
    </row>
    <row r="42" spans="1:189" ht="15" x14ac:dyDescent="0.25">
      <c r="A42" s="18" t="s">
        <v>31</v>
      </c>
      <c r="B42" s="117" t="s">
        <v>8</v>
      </c>
      <c r="C42" s="32">
        <v>32356</v>
      </c>
      <c r="D42" s="32"/>
      <c r="E42" s="36">
        <f>0</f>
        <v>0</v>
      </c>
      <c r="F42" s="36">
        <f>0</f>
        <v>0</v>
      </c>
      <c r="G42" s="36">
        <f>0</f>
        <v>0</v>
      </c>
      <c r="H42" s="36">
        <f>0</f>
        <v>0</v>
      </c>
      <c r="I42" s="36">
        <f>0</f>
        <v>0</v>
      </c>
      <c r="J42" s="36">
        <f>0</f>
        <v>0</v>
      </c>
      <c r="K42" s="36">
        <f>0</f>
        <v>0</v>
      </c>
      <c r="L42" s="36">
        <f>0</f>
        <v>0</v>
      </c>
      <c r="M42" s="36">
        <f>0</f>
        <v>0</v>
      </c>
      <c r="N42" s="36">
        <f>0</f>
        <v>0</v>
      </c>
      <c r="O42" s="36">
        <f>0</f>
        <v>0</v>
      </c>
      <c r="P42" s="36">
        <f>0</f>
        <v>0</v>
      </c>
      <c r="Q42" s="36">
        <f>0</f>
        <v>0</v>
      </c>
      <c r="R42" s="36">
        <f>0</f>
        <v>0</v>
      </c>
      <c r="S42" s="36">
        <f>0</f>
        <v>0</v>
      </c>
      <c r="T42" s="36">
        <f>0</f>
        <v>0</v>
      </c>
      <c r="U42" s="36">
        <f>0</f>
        <v>0</v>
      </c>
      <c r="V42" s="36">
        <f>0</f>
        <v>0</v>
      </c>
      <c r="W42" s="36">
        <f>0</f>
        <v>0</v>
      </c>
      <c r="X42" s="36">
        <f>0</f>
        <v>0</v>
      </c>
      <c r="Y42" s="36">
        <f>0</f>
        <v>0</v>
      </c>
      <c r="Z42" s="36">
        <f>0</f>
        <v>0</v>
      </c>
      <c r="AA42" s="36">
        <f>0</f>
        <v>0</v>
      </c>
      <c r="AB42" s="36">
        <f>0</f>
        <v>0</v>
      </c>
      <c r="AC42" s="36">
        <f>0</f>
        <v>0</v>
      </c>
      <c r="AD42" s="36">
        <f>0</f>
        <v>0</v>
      </c>
      <c r="AE42" s="36">
        <f>0</f>
        <v>0</v>
      </c>
      <c r="AF42" s="36">
        <f>0</f>
        <v>0</v>
      </c>
      <c r="AG42" s="36">
        <f>0</f>
        <v>0</v>
      </c>
      <c r="AH42" s="36">
        <f>0</f>
        <v>0</v>
      </c>
      <c r="AI42" s="36">
        <f>0</f>
        <v>0</v>
      </c>
      <c r="AJ42" s="36">
        <f>0</f>
        <v>0</v>
      </c>
      <c r="AK42" s="36">
        <f>0</f>
        <v>0</v>
      </c>
      <c r="AL42" s="36">
        <f>0</f>
        <v>0</v>
      </c>
      <c r="AM42" s="36">
        <f>0</f>
        <v>0</v>
      </c>
      <c r="AN42" s="36">
        <f>0</f>
        <v>0</v>
      </c>
      <c r="AO42" s="36">
        <f>0</f>
        <v>0</v>
      </c>
      <c r="AP42" s="36">
        <f>0</f>
        <v>0</v>
      </c>
      <c r="AQ42" s="36">
        <f>0</f>
        <v>0</v>
      </c>
      <c r="AR42" s="36">
        <f>0</f>
        <v>0</v>
      </c>
      <c r="AS42" s="36">
        <f>0</f>
        <v>0</v>
      </c>
      <c r="AT42" s="36">
        <f>0</f>
        <v>0</v>
      </c>
      <c r="AU42" s="36">
        <f>0</f>
        <v>0</v>
      </c>
      <c r="AV42" s="36">
        <f>0</f>
        <v>0</v>
      </c>
      <c r="AW42" s="36">
        <f>0</f>
        <v>0</v>
      </c>
      <c r="AX42" s="36">
        <f>0</f>
        <v>0</v>
      </c>
      <c r="AY42" s="36">
        <f>0</f>
        <v>0</v>
      </c>
      <c r="AZ42" s="36">
        <f>0</f>
        <v>0</v>
      </c>
      <c r="BA42" s="36">
        <f>0</f>
        <v>0</v>
      </c>
      <c r="BB42" s="36">
        <f>0</f>
        <v>0</v>
      </c>
      <c r="BC42" s="36">
        <f>0</f>
        <v>0</v>
      </c>
      <c r="BD42" s="36">
        <f>0.025</f>
        <v>2.5000000000000001E-2</v>
      </c>
      <c r="BE42" s="36">
        <f t="shared" ref="BE42:DP42" si="34">0.025</f>
        <v>2.5000000000000001E-2</v>
      </c>
      <c r="BF42" s="36">
        <f t="shared" si="34"/>
        <v>2.5000000000000001E-2</v>
      </c>
      <c r="BG42" s="36">
        <f t="shared" si="34"/>
        <v>2.5000000000000001E-2</v>
      </c>
      <c r="BH42" s="36">
        <f t="shared" si="34"/>
        <v>2.5000000000000001E-2</v>
      </c>
      <c r="BI42" s="36">
        <f t="shared" si="34"/>
        <v>2.5000000000000001E-2</v>
      </c>
      <c r="BJ42" s="36">
        <f t="shared" si="34"/>
        <v>2.5000000000000001E-2</v>
      </c>
      <c r="BK42" s="36">
        <f t="shared" si="34"/>
        <v>2.5000000000000001E-2</v>
      </c>
      <c r="BL42" s="36">
        <f t="shared" si="34"/>
        <v>2.5000000000000001E-2</v>
      </c>
      <c r="BM42" s="36">
        <f t="shared" si="34"/>
        <v>2.5000000000000001E-2</v>
      </c>
      <c r="BN42" s="36">
        <f t="shared" si="34"/>
        <v>2.5000000000000001E-2</v>
      </c>
      <c r="BO42" s="36">
        <f t="shared" si="34"/>
        <v>2.5000000000000001E-2</v>
      </c>
      <c r="BP42" s="36">
        <f t="shared" si="34"/>
        <v>2.5000000000000001E-2</v>
      </c>
      <c r="BQ42" s="36">
        <f t="shared" si="34"/>
        <v>2.5000000000000001E-2</v>
      </c>
      <c r="BR42" s="36">
        <f t="shared" si="34"/>
        <v>2.5000000000000001E-2</v>
      </c>
      <c r="BS42" s="36">
        <f t="shared" si="34"/>
        <v>2.5000000000000001E-2</v>
      </c>
      <c r="BT42" s="36">
        <f t="shared" si="34"/>
        <v>2.5000000000000001E-2</v>
      </c>
      <c r="BU42" s="36">
        <f t="shared" si="34"/>
        <v>2.5000000000000001E-2</v>
      </c>
      <c r="BV42" s="36">
        <f t="shared" si="34"/>
        <v>2.5000000000000001E-2</v>
      </c>
      <c r="BW42" s="36">
        <f t="shared" si="34"/>
        <v>2.5000000000000001E-2</v>
      </c>
      <c r="BX42" s="36">
        <f t="shared" si="34"/>
        <v>2.5000000000000001E-2</v>
      </c>
      <c r="BY42" s="36">
        <f t="shared" si="34"/>
        <v>2.5000000000000001E-2</v>
      </c>
      <c r="BZ42" s="36">
        <f t="shared" si="34"/>
        <v>2.5000000000000001E-2</v>
      </c>
      <c r="CA42" s="36">
        <f t="shared" si="34"/>
        <v>2.5000000000000001E-2</v>
      </c>
      <c r="CB42" s="36">
        <f t="shared" si="34"/>
        <v>2.5000000000000001E-2</v>
      </c>
      <c r="CC42" s="36">
        <f t="shared" si="34"/>
        <v>2.5000000000000001E-2</v>
      </c>
      <c r="CD42" s="36">
        <f t="shared" si="34"/>
        <v>2.5000000000000001E-2</v>
      </c>
      <c r="CE42" s="36">
        <f t="shared" si="34"/>
        <v>2.5000000000000001E-2</v>
      </c>
      <c r="CF42" s="36">
        <f t="shared" si="34"/>
        <v>2.5000000000000001E-2</v>
      </c>
      <c r="CG42" s="36">
        <f t="shared" si="34"/>
        <v>2.5000000000000001E-2</v>
      </c>
      <c r="CH42" s="36">
        <f t="shared" si="34"/>
        <v>2.5000000000000001E-2</v>
      </c>
      <c r="CI42" s="36">
        <f t="shared" si="34"/>
        <v>2.5000000000000001E-2</v>
      </c>
      <c r="CJ42" s="36">
        <f t="shared" si="34"/>
        <v>2.5000000000000001E-2</v>
      </c>
      <c r="CK42" s="36">
        <f t="shared" si="34"/>
        <v>2.5000000000000001E-2</v>
      </c>
      <c r="CL42" s="36">
        <f t="shared" si="34"/>
        <v>2.5000000000000001E-2</v>
      </c>
      <c r="CM42" s="36">
        <f t="shared" si="34"/>
        <v>2.5000000000000001E-2</v>
      </c>
      <c r="CN42" s="36">
        <f t="shared" si="34"/>
        <v>2.5000000000000001E-2</v>
      </c>
      <c r="CO42" s="36">
        <f t="shared" si="34"/>
        <v>2.5000000000000001E-2</v>
      </c>
      <c r="CP42" s="36">
        <f t="shared" si="34"/>
        <v>2.5000000000000001E-2</v>
      </c>
      <c r="CQ42" s="36">
        <f t="shared" si="34"/>
        <v>2.5000000000000001E-2</v>
      </c>
      <c r="CR42" s="36">
        <f t="shared" si="34"/>
        <v>2.5000000000000001E-2</v>
      </c>
      <c r="CS42" s="36">
        <f t="shared" si="34"/>
        <v>2.5000000000000001E-2</v>
      </c>
      <c r="CT42" s="36">
        <f t="shared" si="34"/>
        <v>2.5000000000000001E-2</v>
      </c>
      <c r="CU42" s="36">
        <f t="shared" si="34"/>
        <v>2.5000000000000001E-2</v>
      </c>
      <c r="CV42" s="36">
        <f t="shared" si="34"/>
        <v>2.5000000000000001E-2</v>
      </c>
      <c r="CW42" s="36">
        <f t="shared" si="34"/>
        <v>2.5000000000000001E-2</v>
      </c>
      <c r="CX42" s="36">
        <f t="shared" si="34"/>
        <v>2.5000000000000001E-2</v>
      </c>
      <c r="CY42" s="36">
        <f t="shared" si="34"/>
        <v>2.5000000000000001E-2</v>
      </c>
      <c r="CZ42" s="36">
        <f t="shared" si="34"/>
        <v>2.5000000000000001E-2</v>
      </c>
      <c r="DA42" s="36">
        <f t="shared" si="34"/>
        <v>2.5000000000000001E-2</v>
      </c>
      <c r="DB42" s="36">
        <f t="shared" si="34"/>
        <v>2.5000000000000001E-2</v>
      </c>
      <c r="DC42" s="36">
        <f t="shared" si="34"/>
        <v>2.5000000000000001E-2</v>
      </c>
      <c r="DD42" s="36">
        <f t="shared" si="34"/>
        <v>2.5000000000000001E-2</v>
      </c>
      <c r="DE42" s="36">
        <f t="shared" si="34"/>
        <v>2.5000000000000001E-2</v>
      </c>
      <c r="DF42" s="36">
        <f t="shared" si="34"/>
        <v>2.5000000000000001E-2</v>
      </c>
      <c r="DG42" s="36">
        <f t="shared" si="34"/>
        <v>2.5000000000000001E-2</v>
      </c>
      <c r="DH42" s="36">
        <f t="shared" si="34"/>
        <v>2.5000000000000001E-2</v>
      </c>
      <c r="DI42" s="36">
        <f t="shared" si="34"/>
        <v>2.5000000000000001E-2</v>
      </c>
      <c r="DJ42" s="36">
        <f t="shared" si="34"/>
        <v>2.5000000000000001E-2</v>
      </c>
      <c r="DK42" s="36">
        <f t="shared" si="34"/>
        <v>2.5000000000000001E-2</v>
      </c>
      <c r="DL42" s="36">
        <f t="shared" si="34"/>
        <v>2.5000000000000001E-2</v>
      </c>
      <c r="DM42" s="36">
        <f t="shared" si="34"/>
        <v>2.5000000000000001E-2</v>
      </c>
      <c r="DN42" s="36">
        <f t="shared" si="34"/>
        <v>2.5000000000000001E-2</v>
      </c>
      <c r="DO42" s="36">
        <f t="shared" si="34"/>
        <v>2.5000000000000001E-2</v>
      </c>
      <c r="DP42" s="36">
        <f t="shared" si="34"/>
        <v>2.5000000000000001E-2</v>
      </c>
      <c r="DQ42" s="36">
        <f t="shared" ref="DQ42:EM42" si="35">0.025</f>
        <v>2.5000000000000001E-2</v>
      </c>
      <c r="DR42" s="36">
        <f t="shared" si="35"/>
        <v>2.5000000000000001E-2</v>
      </c>
      <c r="DS42" s="36">
        <f t="shared" si="35"/>
        <v>2.5000000000000001E-2</v>
      </c>
      <c r="DT42" s="36">
        <f t="shared" si="35"/>
        <v>2.5000000000000001E-2</v>
      </c>
      <c r="DU42" s="36">
        <f t="shared" si="35"/>
        <v>2.5000000000000001E-2</v>
      </c>
      <c r="DV42" s="36">
        <f t="shared" si="35"/>
        <v>2.5000000000000001E-2</v>
      </c>
      <c r="DW42" s="36">
        <f t="shared" si="35"/>
        <v>2.5000000000000001E-2</v>
      </c>
      <c r="DX42" s="36">
        <f t="shared" si="35"/>
        <v>2.5000000000000001E-2</v>
      </c>
      <c r="DY42" s="36">
        <f t="shared" si="35"/>
        <v>2.5000000000000001E-2</v>
      </c>
      <c r="DZ42" s="36">
        <f t="shared" si="35"/>
        <v>2.5000000000000001E-2</v>
      </c>
      <c r="EA42" s="36">
        <f t="shared" si="35"/>
        <v>2.5000000000000001E-2</v>
      </c>
      <c r="EB42" s="36">
        <f t="shared" si="35"/>
        <v>2.5000000000000001E-2</v>
      </c>
      <c r="EC42" s="36">
        <f t="shared" si="35"/>
        <v>2.5000000000000001E-2</v>
      </c>
      <c r="ED42" s="36">
        <f t="shared" si="35"/>
        <v>2.5000000000000001E-2</v>
      </c>
      <c r="EE42" s="36">
        <f t="shared" si="35"/>
        <v>2.5000000000000001E-2</v>
      </c>
      <c r="EF42" s="36">
        <f t="shared" si="35"/>
        <v>2.5000000000000001E-2</v>
      </c>
      <c r="EG42" s="36">
        <f t="shared" si="35"/>
        <v>2.5000000000000001E-2</v>
      </c>
      <c r="EH42" s="36">
        <f t="shared" si="35"/>
        <v>2.5000000000000001E-2</v>
      </c>
      <c r="EI42" s="36">
        <f t="shared" si="35"/>
        <v>2.5000000000000001E-2</v>
      </c>
      <c r="EJ42" s="36">
        <f t="shared" si="35"/>
        <v>2.5000000000000001E-2</v>
      </c>
      <c r="EK42" s="36">
        <f t="shared" si="35"/>
        <v>2.5000000000000001E-2</v>
      </c>
      <c r="EL42" s="36">
        <f t="shared" si="35"/>
        <v>2.5000000000000001E-2</v>
      </c>
      <c r="EM42" s="36">
        <f t="shared" si="35"/>
        <v>2.5000000000000001E-2</v>
      </c>
      <c r="EN42" s="36">
        <f>0.045</f>
        <v>4.4999999999999998E-2</v>
      </c>
      <c r="EO42" s="36">
        <f t="shared" ref="EO42:EX42" si="36">0.045</f>
        <v>4.4999999999999998E-2</v>
      </c>
      <c r="EP42" s="36">
        <f t="shared" si="36"/>
        <v>4.4999999999999998E-2</v>
      </c>
      <c r="EQ42" s="36">
        <f t="shared" si="36"/>
        <v>4.4999999999999998E-2</v>
      </c>
      <c r="ER42" s="36">
        <f t="shared" si="36"/>
        <v>4.4999999999999998E-2</v>
      </c>
      <c r="ES42" s="36">
        <f t="shared" si="36"/>
        <v>4.4999999999999998E-2</v>
      </c>
      <c r="ET42" s="36">
        <f t="shared" si="36"/>
        <v>4.4999999999999998E-2</v>
      </c>
      <c r="EU42" s="36">
        <f t="shared" si="36"/>
        <v>4.4999999999999998E-2</v>
      </c>
      <c r="EV42" s="36">
        <f t="shared" si="36"/>
        <v>4.4999999999999998E-2</v>
      </c>
      <c r="EW42" s="36">
        <f t="shared" si="36"/>
        <v>4.4999999999999998E-2</v>
      </c>
      <c r="EX42" s="36">
        <f t="shared" si="36"/>
        <v>4.4999999999999998E-2</v>
      </c>
      <c r="EY42" s="36">
        <f>EY35</f>
        <v>4.5000000000000005E-2</v>
      </c>
      <c r="EZ42" s="36">
        <f t="shared" ref="EZ42:GB42" si="37">EZ35</f>
        <v>4.5000000000000005E-2</v>
      </c>
      <c r="FA42" s="36">
        <f t="shared" si="37"/>
        <v>4.5000000000000005E-2</v>
      </c>
      <c r="FB42" s="36">
        <f t="shared" si="37"/>
        <v>4.5000000000000005E-2</v>
      </c>
      <c r="FC42" s="36">
        <f t="shared" si="37"/>
        <v>4.5000000000000005E-2</v>
      </c>
      <c r="FD42" s="36">
        <f t="shared" si="37"/>
        <v>4.5000000000000005E-2</v>
      </c>
      <c r="FE42" s="36">
        <f t="shared" si="37"/>
        <v>4.5000000000000005E-2</v>
      </c>
      <c r="FF42" s="36">
        <f t="shared" si="37"/>
        <v>4.5000000000000005E-2</v>
      </c>
      <c r="FG42" s="36">
        <f t="shared" si="37"/>
        <v>4.5000000000000005E-2</v>
      </c>
      <c r="FH42" s="36">
        <f t="shared" si="37"/>
        <v>4.5000000000000005E-2</v>
      </c>
      <c r="FI42" s="36">
        <f t="shared" si="37"/>
        <v>4.5000000000000005E-2</v>
      </c>
      <c r="FJ42" s="36">
        <f t="shared" si="37"/>
        <v>4.5000000000000005E-2</v>
      </c>
      <c r="FK42" s="36">
        <f t="shared" si="37"/>
        <v>4.5000000000000005E-2</v>
      </c>
      <c r="FL42" s="36">
        <f t="shared" si="37"/>
        <v>4.5000000000000005E-2</v>
      </c>
      <c r="FM42" s="36">
        <f t="shared" si="37"/>
        <v>4.5000000000000005E-2</v>
      </c>
      <c r="FN42" s="36">
        <f t="shared" si="37"/>
        <v>4.5000000000000005E-2</v>
      </c>
      <c r="FO42" s="36">
        <f t="shared" si="37"/>
        <v>4.5000000000000005E-2</v>
      </c>
      <c r="FP42" s="36">
        <f t="shared" si="37"/>
        <v>4.5000000000000005E-2</v>
      </c>
      <c r="FQ42" s="36">
        <f t="shared" si="37"/>
        <v>4.5000000000000005E-2</v>
      </c>
      <c r="FR42" s="36">
        <f t="shared" si="37"/>
        <v>4.5000000000000005E-2</v>
      </c>
      <c r="FS42" s="36">
        <f t="shared" si="37"/>
        <v>0.20000000000000004</v>
      </c>
      <c r="FT42" s="36">
        <f t="shared" si="37"/>
        <v>0.20000000000000004</v>
      </c>
      <c r="FU42" s="36">
        <f t="shared" si="37"/>
        <v>0.20000000000000004</v>
      </c>
      <c r="FV42" s="36">
        <f t="shared" si="37"/>
        <v>0.20000000000000004</v>
      </c>
      <c r="FW42" s="36">
        <f t="shared" si="37"/>
        <v>0.3</v>
      </c>
      <c r="FX42" s="36">
        <f t="shared" si="37"/>
        <v>0.3</v>
      </c>
      <c r="FY42" s="36">
        <f t="shared" si="37"/>
        <v>0.3</v>
      </c>
      <c r="FZ42" s="36">
        <f t="shared" si="37"/>
        <v>0.3</v>
      </c>
      <c r="GA42" s="36">
        <f t="shared" si="37"/>
        <v>0.3</v>
      </c>
      <c r="GB42" s="36">
        <f t="shared" si="37"/>
        <v>0.3</v>
      </c>
      <c r="GC42" s="36">
        <f t="shared" ref="GC42:GE42" si="38">GC35</f>
        <v>0.3</v>
      </c>
      <c r="GD42" s="36">
        <f t="shared" si="38"/>
        <v>0.3</v>
      </c>
      <c r="GE42" s="36">
        <f t="shared" si="38"/>
        <v>0.6</v>
      </c>
      <c r="GF42" s="36">
        <f t="shared" ref="GF42:GG42" si="39">GF35</f>
        <v>0.6</v>
      </c>
      <c r="GG42" s="36">
        <f t="shared" si="39"/>
        <v>0.6</v>
      </c>
    </row>
    <row r="43" spans="1:189" ht="15" x14ac:dyDescent="0.25">
      <c r="A43" s="18"/>
      <c r="B43" s="24"/>
      <c r="C43" s="32"/>
      <c r="D43" s="32"/>
      <c r="E43" s="36"/>
      <c r="F43" s="36"/>
      <c r="G43" s="36"/>
      <c r="H43" s="36"/>
      <c r="I43" s="36"/>
      <c r="J43" s="36"/>
      <c r="K43" s="36"/>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c r="AK43" s="36"/>
      <c r="AL43" s="36"/>
      <c r="AM43" s="36"/>
      <c r="AN43" s="36"/>
      <c r="AO43" s="36"/>
      <c r="AP43" s="36"/>
      <c r="AQ43" s="36"/>
      <c r="AR43" s="36"/>
      <c r="AS43" s="36"/>
      <c r="AT43" s="36"/>
      <c r="AU43" s="36"/>
      <c r="AV43" s="36"/>
      <c r="AW43" s="36"/>
      <c r="AX43" s="36"/>
      <c r="AY43" s="36"/>
      <c r="AZ43" s="36"/>
      <c r="BA43" s="36"/>
      <c r="BB43" s="36"/>
      <c r="BC43" s="36"/>
      <c r="BD43" s="36"/>
      <c r="BE43" s="36"/>
      <c r="BF43" s="36"/>
      <c r="BG43" s="36"/>
      <c r="BH43" s="36"/>
      <c r="BI43" s="36"/>
      <c r="BJ43" s="36"/>
      <c r="BK43" s="36"/>
      <c r="BL43" s="36"/>
      <c r="BM43" s="36"/>
      <c r="BN43" s="36"/>
      <c r="BO43" s="36"/>
      <c r="BP43" s="36"/>
      <c r="BQ43" s="36"/>
      <c r="BR43" s="36"/>
      <c r="BS43" s="36"/>
      <c r="BT43" s="36"/>
      <c r="BU43" s="36"/>
      <c r="BV43" s="36"/>
      <c r="BW43" s="36"/>
      <c r="BX43" s="36"/>
      <c r="BY43" s="36"/>
      <c r="BZ43" s="36"/>
      <c r="CA43" s="36"/>
      <c r="CB43" s="36"/>
      <c r="CC43" s="36"/>
      <c r="CD43" s="36"/>
      <c r="CE43" s="36"/>
      <c r="CF43" s="36"/>
      <c r="CG43" s="36"/>
      <c r="CH43" s="36"/>
      <c r="CI43" s="36"/>
      <c r="CJ43" s="36"/>
      <c r="CK43" s="36"/>
      <c r="CL43" s="36"/>
      <c r="CM43" s="36"/>
      <c r="CN43" s="36"/>
      <c r="CO43" s="36"/>
      <c r="CP43" s="36"/>
      <c r="CQ43" s="36"/>
      <c r="CR43" s="36"/>
      <c r="CS43" s="36"/>
      <c r="CT43" s="36"/>
      <c r="CU43" s="36"/>
      <c r="CV43" s="36"/>
      <c r="CW43" s="36"/>
      <c r="CX43" s="36"/>
      <c r="CY43" s="36"/>
      <c r="CZ43" s="36"/>
      <c r="DA43" s="36"/>
      <c r="DB43" s="36"/>
      <c r="DC43" s="36"/>
      <c r="DD43" s="36"/>
      <c r="DE43" s="36"/>
      <c r="DF43" s="36"/>
      <c r="DG43" s="36"/>
      <c r="DH43" s="36"/>
      <c r="DI43" s="36"/>
      <c r="DJ43" s="36"/>
      <c r="DK43" s="36"/>
      <c r="DL43" s="36"/>
      <c r="DM43" s="36"/>
      <c r="DN43" s="36"/>
      <c r="DO43" s="36"/>
      <c r="DP43" s="36"/>
      <c r="DQ43" s="36"/>
      <c r="DR43" s="36"/>
      <c r="DS43" s="36"/>
      <c r="DT43" s="36"/>
      <c r="DU43" s="36"/>
      <c r="DV43" s="36"/>
      <c r="DW43" s="36"/>
      <c r="DX43" s="36"/>
      <c r="DY43" s="36"/>
      <c r="DZ43" s="36"/>
      <c r="EA43" s="36"/>
      <c r="EB43" s="36"/>
      <c r="EC43" s="36"/>
      <c r="ED43" s="36"/>
      <c r="EE43" s="36"/>
      <c r="EF43" s="36"/>
      <c r="EG43" s="36"/>
      <c r="EH43" s="36"/>
      <c r="EI43" s="36"/>
      <c r="EJ43" s="36"/>
      <c r="EK43" s="36"/>
      <c r="EL43" s="36"/>
      <c r="EM43" s="36"/>
      <c r="EN43" s="36"/>
      <c r="EO43" s="36"/>
      <c r="EP43" s="36"/>
      <c r="EQ43" s="36"/>
      <c r="ER43" s="36"/>
      <c r="ES43" s="36"/>
      <c r="ET43" s="36"/>
      <c r="EU43" s="36"/>
      <c r="EV43" s="36"/>
      <c r="EW43" s="36"/>
      <c r="EX43" s="36"/>
      <c r="EY43" s="91"/>
      <c r="EZ43" s="91"/>
      <c r="FA43" s="91"/>
      <c r="FB43" s="91"/>
      <c r="FC43" s="91"/>
      <c r="FD43" s="91"/>
      <c r="FE43" s="91"/>
      <c r="FF43" s="91"/>
      <c r="FG43" s="91"/>
      <c r="FH43" s="91"/>
      <c r="FI43" s="91"/>
      <c r="FL43" s="91"/>
      <c r="FM43" s="91"/>
      <c r="FN43" s="91"/>
      <c r="FO43" s="91"/>
      <c r="FP43" s="91"/>
      <c r="FQ43" s="91"/>
      <c r="FR43" s="91"/>
      <c r="FS43" s="91"/>
      <c r="FU43" s="91"/>
      <c r="FX43" s="91"/>
      <c r="FY43" s="91"/>
      <c r="FZ43" s="91"/>
      <c r="GA43" s="91"/>
      <c r="GB43" s="91"/>
      <c r="GC43" s="91"/>
      <c r="GD43" s="91"/>
      <c r="GE43" s="91"/>
      <c r="GF43" s="91"/>
      <c r="GG43" s="91"/>
    </row>
    <row r="44" spans="1:189" ht="18" customHeight="1" x14ac:dyDescent="0.25">
      <c r="A44" s="23" t="s">
        <v>40</v>
      </c>
      <c r="B44" s="23" t="s">
        <v>52</v>
      </c>
      <c r="C44" s="31"/>
      <c r="D44" s="31"/>
      <c r="E44" s="39">
        <f t="shared" ref="E44" si="40">E45</f>
        <v>0</v>
      </c>
      <c r="F44" s="39">
        <f t="shared" ref="F44" si="41">F45</f>
        <v>0</v>
      </c>
      <c r="G44" s="39">
        <f t="shared" ref="G44" si="42">G45</f>
        <v>0</v>
      </c>
      <c r="H44" s="39">
        <f t="shared" ref="H44" si="43">H45</f>
        <v>0</v>
      </c>
      <c r="I44" s="39">
        <f t="shared" ref="I44" si="44">I45</f>
        <v>0</v>
      </c>
      <c r="J44" s="39">
        <f t="shared" ref="J44" si="45">J45</f>
        <v>0</v>
      </c>
      <c r="K44" s="39">
        <f t="shared" ref="K44" si="46">K45</f>
        <v>0</v>
      </c>
      <c r="L44" s="39">
        <f t="shared" ref="L44" si="47">L45</f>
        <v>0</v>
      </c>
      <c r="M44" s="39">
        <f t="shared" ref="M44" si="48">M45</f>
        <v>0</v>
      </c>
      <c r="N44" s="39">
        <f t="shared" ref="N44" si="49">N45</f>
        <v>0</v>
      </c>
      <c r="O44" s="39">
        <f t="shared" ref="O44" si="50">O45</f>
        <v>0</v>
      </c>
      <c r="P44" s="39">
        <f t="shared" ref="P44" si="51">P45</f>
        <v>0</v>
      </c>
      <c r="Q44" s="39">
        <f t="shared" ref="Q44" si="52">Q45</f>
        <v>0</v>
      </c>
      <c r="R44" s="97">
        <f t="shared" ref="R44" si="53">R45</f>
        <v>0</v>
      </c>
      <c r="S44" s="97">
        <f t="shared" ref="S44" si="54">S45</f>
        <v>0</v>
      </c>
      <c r="T44" s="97">
        <f t="shared" ref="T44" si="55">T45</f>
        <v>0</v>
      </c>
      <c r="U44" s="97">
        <f t="shared" ref="U44" si="56">U45</f>
        <v>0</v>
      </c>
      <c r="V44" s="97">
        <f t="shared" ref="V44" si="57">V45</f>
        <v>0</v>
      </c>
      <c r="W44" s="97">
        <f t="shared" ref="W44" si="58">W45</f>
        <v>0</v>
      </c>
      <c r="X44" s="97">
        <f t="shared" ref="X44" si="59">X45</f>
        <v>0</v>
      </c>
      <c r="Y44" s="97">
        <f t="shared" ref="Y44" si="60">Y45</f>
        <v>0</v>
      </c>
      <c r="Z44" s="97">
        <f t="shared" ref="Z44" si="61">Z45</f>
        <v>0</v>
      </c>
      <c r="AA44" s="97">
        <f t="shared" ref="AA44" si="62">AA45</f>
        <v>0</v>
      </c>
      <c r="AB44" s="97">
        <f t="shared" ref="AB44" si="63">AB45</f>
        <v>0</v>
      </c>
      <c r="AC44" s="97">
        <f t="shared" ref="AC44" si="64">AC45</f>
        <v>0</v>
      </c>
      <c r="AD44" s="97">
        <f t="shared" ref="AD44" si="65">AD45</f>
        <v>0</v>
      </c>
      <c r="AE44" s="97">
        <f t="shared" ref="AE44" si="66">AE45</f>
        <v>0</v>
      </c>
      <c r="AF44" s="97">
        <f t="shared" ref="AF44" si="67">AF45</f>
        <v>0</v>
      </c>
      <c r="AG44" s="97">
        <f t="shared" ref="AG44" si="68">AG45</f>
        <v>0</v>
      </c>
      <c r="AH44" s="97">
        <f t="shared" ref="AH44" si="69">AH45</f>
        <v>0</v>
      </c>
      <c r="AI44" s="97">
        <f t="shared" ref="AI44" si="70">AI45</f>
        <v>0</v>
      </c>
      <c r="AJ44" s="97">
        <f t="shared" ref="AJ44" si="71">AJ45</f>
        <v>0</v>
      </c>
      <c r="AK44" s="97">
        <f t="shared" ref="AK44" si="72">AK45</f>
        <v>0</v>
      </c>
      <c r="AL44" s="97">
        <f t="shared" ref="AL44" si="73">AL45</f>
        <v>0</v>
      </c>
      <c r="AM44" s="97">
        <f t="shared" ref="AM44" si="74">AM45</f>
        <v>0</v>
      </c>
      <c r="AN44" s="97">
        <f t="shared" ref="AN44" si="75">AN45</f>
        <v>0</v>
      </c>
      <c r="AO44" s="97">
        <f t="shared" ref="AO44" si="76">AO45</f>
        <v>0</v>
      </c>
      <c r="AP44" s="97">
        <f t="shared" ref="AP44" si="77">AP45</f>
        <v>0</v>
      </c>
      <c r="AQ44" s="97">
        <f t="shared" ref="AQ44" si="78">AQ45</f>
        <v>0</v>
      </c>
      <c r="AR44" s="97">
        <f t="shared" ref="AR44" si="79">AR45</f>
        <v>0</v>
      </c>
      <c r="AS44" s="97">
        <f t="shared" ref="AS44" si="80">AS45</f>
        <v>0</v>
      </c>
      <c r="AT44" s="97">
        <f t="shared" ref="AT44" si="81">AT45</f>
        <v>0</v>
      </c>
      <c r="AU44" s="97">
        <f t="shared" ref="AU44" si="82">AU45</f>
        <v>0</v>
      </c>
      <c r="AV44" s="97">
        <f t="shared" ref="AV44" si="83">AV45</f>
        <v>0</v>
      </c>
      <c r="AW44" s="97">
        <f t="shared" ref="AW44" si="84">AW45</f>
        <v>0</v>
      </c>
      <c r="AX44" s="97">
        <f t="shared" ref="AX44" si="85">AX45</f>
        <v>0</v>
      </c>
      <c r="AY44" s="97">
        <f t="shared" ref="AY44" si="86">AY45</f>
        <v>0</v>
      </c>
      <c r="AZ44" s="97">
        <f t="shared" ref="AZ44" si="87">AZ45</f>
        <v>0</v>
      </c>
      <c r="BA44" s="97">
        <f t="shared" ref="BA44" si="88">BA45</f>
        <v>0</v>
      </c>
      <c r="BB44" s="97">
        <f t="shared" ref="BB44" si="89">BB45</f>
        <v>0</v>
      </c>
      <c r="BC44" s="97">
        <f t="shared" ref="BC44" si="90">BC45</f>
        <v>0</v>
      </c>
      <c r="BD44" s="97">
        <f t="shared" ref="BD44" si="91">BD45</f>
        <v>6.68</v>
      </c>
      <c r="BE44" s="97">
        <f t="shared" ref="BE44" si="92">BE45</f>
        <v>6.68</v>
      </c>
      <c r="BF44" s="97">
        <f t="shared" ref="BF44" si="93">BF45</f>
        <v>7.63</v>
      </c>
      <c r="BG44" s="97">
        <f t="shared" ref="BG44" si="94">BG45</f>
        <v>7.63</v>
      </c>
      <c r="BH44" s="97">
        <f t="shared" ref="BH44" si="95">BH45</f>
        <v>7.63</v>
      </c>
      <c r="BI44" s="97">
        <f t="shared" ref="BI44" si="96">BI45</f>
        <v>7.63</v>
      </c>
      <c r="BJ44" s="97">
        <f t="shared" ref="BJ44" si="97">BJ45</f>
        <v>8.4</v>
      </c>
      <c r="BK44" s="97">
        <f t="shared" ref="BK44" si="98">BK45</f>
        <v>8.4</v>
      </c>
      <c r="BL44" s="97">
        <f t="shared" ref="BL44" si="99">BL45</f>
        <v>8.4</v>
      </c>
      <c r="BM44" s="97">
        <f t="shared" ref="BM44" si="100">BM45</f>
        <v>8.4</v>
      </c>
      <c r="BN44" s="97">
        <f t="shared" ref="BN44" si="101">BN45</f>
        <v>8.4</v>
      </c>
      <c r="BO44" s="97">
        <f t="shared" ref="BO44" si="102">BO45</f>
        <v>8.4</v>
      </c>
      <c r="BP44" s="97">
        <f t="shared" ref="BP44" si="103">BP45</f>
        <v>8.4</v>
      </c>
      <c r="BQ44" s="97">
        <f t="shared" ref="BQ44" si="104">BQ45</f>
        <v>8.4</v>
      </c>
      <c r="BR44" s="97">
        <f t="shared" ref="BR44" si="105">BR45</f>
        <v>8.4</v>
      </c>
      <c r="BS44" s="97">
        <f t="shared" ref="BS44" si="106">BS45</f>
        <v>8.4</v>
      </c>
      <c r="BT44" s="97">
        <f t="shared" ref="BT44" si="107">BT45</f>
        <v>8.4</v>
      </c>
      <c r="BU44" s="97">
        <f t="shared" ref="BU44" si="108">BU45</f>
        <v>8.4</v>
      </c>
      <c r="BV44" s="97">
        <f t="shared" ref="BV44" si="109">BV45</f>
        <v>8.4</v>
      </c>
      <c r="BW44" s="97">
        <f t="shared" ref="BW44" si="110">BW45</f>
        <v>8.4</v>
      </c>
      <c r="BX44" s="97">
        <f t="shared" ref="BX44" si="111">BX45</f>
        <v>8.4</v>
      </c>
      <c r="BY44" s="97">
        <f t="shared" ref="BY44" si="112">BY45</f>
        <v>8.4</v>
      </c>
      <c r="BZ44" s="97">
        <f t="shared" ref="BZ44" si="113">BZ45</f>
        <v>8.4</v>
      </c>
      <c r="CA44" s="97">
        <f t="shared" ref="CA44" si="114">CA45</f>
        <v>8.4</v>
      </c>
      <c r="CB44" s="97">
        <f t="shared" ref="CB44" si="115">CB45</f>
        <v>8.4</v>
      </c>
      <c r="CC44" s="97">
        <f t="shared" ref="CC44" si="116">CC45</f>
        <v>8.4</v>
      </c>
      <c r="CD44" s="97">
        <f t="shared" ref="CD44" si="117">CD45</f>
        <v>8.4</v>
      </c>
      <c r="CE44" s="97">
        <f t="shared" ref="CE44" si="118">CE45</f>
        <v>8.4</v>
      </c>
      <c r="CF44" s="97">
        <f t="shared" ref="CF44" si="119">CF45</f>
        <v>8.4</v>
      </c>
      <c r="CG44" s="97">
        <f t="shared" ref="CG44" si="120">CG45</f>
        <v>8.4</v>
      </c>
      <c r="CH44" s="97">
        <f t="shared" ref="CH44" si="121">CH45</f>
        <v>8.4</v>
      </c>
      <c r="CI44" s="97">
        <f t="shared" ref="CI44" si="122">CI45</f>
        <v>8.4</v>
      </c>
      <c r="CJ44" s="97">
        <f t="shared" ref="CJ44" si="123">CJ45</f>
        <v>8.4</v>
      </c>
      <c r="CK44" s="97">
        <f t="shared" ref="CK44" si="124">CK45</f>
        <v>8.4</v>
      </c>
      <c r="CL44" s="97">
        <f t="shared" ref="CL44" si="125">CL45</f>
        <v>8.4</v>
      </c>
      <c r="CM44" s="97">
        <f t="shared" ref="CM44" si="126">CM45</f>
        <v>8.4</v>
      </c>
      <c r="CN44" s="97">
        <f t="shared" ref="CN44" si="127">CN45</f>
        <v>8.4</v>
      </c>
      <c r="CO44" s="97">
        <f t="shared" ref="CO44" si="128">CO45</f>
        <v>8.4</v>
      </c>
      <c r="CP44" s="97">
        <f t="shared" ref="CP44" si="129">CP45</f>
        <v>8.4</v>
      </c>
      <c r="CQ44" s="97">
        <f t="shared" ref="CQ44" si="130">CQ45</f>
        <v>8.4</v>
      </c>
      <c r="CR44" s="97">
        <f t="shared" ref="CR44" si="131">CR45</f>
        <v>8.4</v>
      </c>
      <c r="CS44" s="97">
        <f t="shared" ref="CS44" si="132">CS45</f>
        <v>8.4</v>
      </c>
      <c r="CT44" s="97">
        <f t="shared" ref="CT44" si="133">CT45</f>
        <v>8.4</v>
      </c>
      <c r="CU44" s="97">
        <f t="shared" ref="CU44" si="134">CU45</f>
        <v>8.4</v>
      </c>
      <c r="CV44" s="97">
        <f t="shared" ref="CV44" si="135">CV45</f>
        <v>8.4</v>
      </c>
      <c r="CW44" s="97">
        <f t="shared" ref="CW44" si="136">CW45</f>
        <v>8.4</v>
      </c>
      <c r="CX44" s="97">
        <f t="shared" ref="CX44" si="137">CX45</f>
        <v>9.4109890109890113</v>
      </c>
      <c r="CY44" s="97">
        <f t="shared" ref="CY44" si="138">CY45</f>
        <v>10.4</v>
      </c>
      <c r="CZ44" s="97">
        <f t="shared" ref="CZ44" si="139">CZ45</f>
        <v>10.4</v>
      </c>
      <c r="DA44" s="97">
        <f t="shared" ref="DA44" si="140">DA45</f>
        <v>10.4</v>
      </c>
      <c r="DB44" s="97">
        <f t="shared" ref="DB44" si="141">DB45</f>
        <v>10.4</v>
      </c>
      <c r="DC44" s="97">
        <f t="shared" ref="DC44" si="142">DC45</f>
        <v>10.4</v>
      </c>
      <c r="DD44" s="97">
        <f t="shared" ref="DD44" si="143">DD45</f>
        <v>10.4</v>
      </c>
      <c r="DE44" s="97">
        <f t="shared" ref="DE44" si="144">DE45</f>
        <v>10.4</v>
      </c>
      <c r="DF44" s="97">
        <f t="shared" ref="DF44" si="145">DF45</f>
        <v>10.4</v>
      </c>
      <c r="DG44" s="97">
        <f t="shared" ref="DG44" si="146">DG45</f>
        <v>10.4</v>
      </c>
      <c r="DH44" s="97">
        <f t="shared" ref="DH44" si="147">DH45</f>
        <v>10.4</v>
      </c>
      <c r="DI44" s="97">
        <f t="shared" ref="DI44" si="148">DI45</f>
        <v>10.4</v>
      </c>
      <c r="DJ44" s="97">
        <f t="shared" ref="DJ44" si="149">DJ45</f>
        <v>10.4</v>
      </c>
      <c r="DK44" s="97">
        <f t="shared" ref="DK44" si="150">DK45</f>
        <v>10.4</v>
      </c>
      <c r="DL44" s="97">
        <f t="shared" ref="DL44" si="151">DL45</f>
        <v>10.4</v>
      </c>
      <c r="DM44" s="97">
        <f t="shared" ref="DM44" si="152">DM45</f>
        <v>10.4</v>
      </c>
      <c r="DN44" s="97">
        <f t="shared" ref="DN44" si="153">DN45</f>
        <v>10.4</v>
      </c>
      <c r="DO44" s="97">
        <f t="shared" ref="DO44" si="154">DO45</f>
        <v>10.4</v>
      </c>
      <c r="DP44" s="97">
        <f t="shared" ref="DP44" si="155">DP45</f>
        <v>10.4</v>
      </c>
      <c r="DQ44" s="97">
        <f t="shared" ref="DQ44" si="156">DQ45</f>
        <v>10.4</v>
      </c>
      <c r="DR44" s="97">
        <f t="shared" ref="DR44" si="157">DR45</f>
        <v>10.4</v>
      </c>
      <c r="DS44" s="97">
        <f t="shared" ref="DS44" si="158">DS45</f>
        <v>10.4</v>
      </c>
      <c r="DT44" s="97">
        <f t="shared" ref="DT44" si="159">DT45</f>
        <v>10.4</v>
      </c>
      <c r="DU44" s="97">
        <f t="shared" ref="DU44" si="160">DU45</f>
        <v>10.4</v>
      </c>
      <c r="DV44" s="97">
        <f t="shared" ref="DV44" si="161">DV45</f>
        <v>10.4</v>
      </c>
      <c r="DW44" s="97">
        <f t="shared" ref="DW44" si="162">DW45</f>
        <v>10.4</v>
      </c>
      <c r="DX44" s="97">
        <f t="shared" ref="DX44" si="163">DX45</f>
        <v>10.4</v>
      </c>
      <c r="DY44" s="97">
        <f t="shared" ref="DY44" si="164">DY45</f>
        <v>10.4</v>
      </c>
      <c r="DZ44" s="97">
        <f t="shared" ref="DZ44" si="165">DZ45</f>
        <v>10.4</v>
      </c>
      <c r="EA44" s="97">
        <f t="shared" ref="EA44" si="166">EA45</f>
        <v>10.4</v>
      </c>
      <c r="EB44" s="97">
        <f t="shared" ref="EB44" si="167">EB45</f>
        <v>10.4</v>
      </c>
      <c r="EC44" s="97">
        <f t="shared" ref="EC44" si="168">EC45</f>
        <v>10.4</v>
      </c>
      <c r="ED44" s="97">
        <f t="shared" ref="ED44" si="169">ED45</f>
        <v>10.4</v>
      </c>
      <c r="EE44" s="97">
        <f t="shared" ref="EE44" si="170">EE45</f>
        <v>10.4</v>
      </c>
      <c r="EF44" s="97">
        <f t="shared" ref="EF44" si="171">EF45</f>
        <v>10.4</v>
      </c>
      <c r="EG44" s="97">
        <f t="shared" ref="EG44" si="172">EG45</f>
        <v>10.4</v>
      </c>
      <c r="EH44" s="97">
        <f t="shared" ref="EH44" si="173">EH45</f>
        <v>10.4</v>
      </c>
      <c r="EI44" s="97">
        <f t="shared" ref="EI44" si="174">EI45</f>
        <v>10.4</v>
      </c>
      <c r="EJ44" s="97">
        <f t="shared" ref="EJ44" si="175">EJ45</f>
        <v>10.4</v>
      </c>
      <c r="EK44" s="97">
        <f t="shared" ref="EK44" si="176">EK45</f>
        <v>10.4</v>
      </c>
      <c r="EL44" s="97">
        <f t="shared" ref="EL44" si="177">EL45</f>
        <v>10.4</v>
      </c>
      <c r="EM44" s="97">
        <f t="shared" ref="EM44" si="178">EM45</f>
        <v>10.4</v>
      </c>
      <c r="EN44" s="97">
        <f t="shared" ref="EN44" si="179">EN45</f>
        <v>10.4</v>
      </c>
      <c r="EO44" s="97">
        <f t="shared" ref="EO44" si="180">EO45</f>
        <v>10.4</v>
      </c>
      <c r="EP44" s="97">
        <f t="shared" ref="EP44" si="181">EP45</f>
        <v>10.4</v>
      </c>
      <c r="EQ44" s="97">
        <f t="shared" ref="EQ44" si="182">EQ45</f>
        <v>10.4</v>
      </c>
      <c r="ER44" s="97">
        <f t="shared" ref="ER44" si="183">ER45</f>
        <v>10.4</v>
      </c>
      <c r="ES44" s="97">
        <f t="shared" ref="ES44" si="184">ES45</f>
        <v>10.4</v>
      </c>
      <c r="ET44" s="97">
        <f t="shared" ref="ET44" si="185">ET45</f>
        <v>10.4</v>
      </c>
      <c r="EU44" s="97">
        <f t="shared" ref="EU44" si="186">EU45</f>
        <v>10.4</v>
      </c>
      <c r="EV44" s="97">
        <f t="shared" ref="EV44" si="187">EV45</f>
        <v>10.4</v>
      </c>
      <c r="EW44" s="97">
        <f t="shared" ref="EW44" si="188">EW45</f>
        <v>10.4</v>
      </c>
      <c r="EX44" s="97">
        <f>EX45</f>
        <v>10.4</v>
      </c>
      <c r="EY44" s="97">
        <f t="shared" ref="EY44:GG44" si="189">EY45</f>
        <v>10.4</v>
      </c>
      <c r="EZ44" s="97">
        <f>EZ45</f>
        <v>10.4</v>
      </c>
      <c r="FA44" s="97">
        <f t="shared" si="189"/>
        <v>10.4</v>
      </c>
      <c r="FB44" s="97">
        <f>FB45</f>
        <v>10.4</v>
      </c>
      <c r="FC44" s="97">
        <f t="shared" si="189"/>
        <v>10.4</v>
      </c>
      <c r="FD44" s="97">
        <f>FD45</f>
        <v>10.4</v>
      </c>
      <c r="FE44" s="97">
        <f t="shared" si="189"/>
        <v>10.4</v>
      </c>
      <c r="FF44" s="97">
        <f>FF45</f>
        <v>10.4</v>
      </c>
      <c r="FG44" s="97">
        <f t="shared" si="189"/>
        <v>10.4</v>
      </c>
      <c r="FH44" s="97">
        <f>FH45</f>
        <v>10.4</v>
      </c>
      <c r="FI44" s="97">
        <f t="shared" si="189"/>
        <v>10.4</v>
      </c>
      <c r="FJ44" s="97">
        <f t="shared" si="189"/>
        <v>10.4</v>
      </c>
      <c r="FK44" s="97">
        <f t="shared" si="189"/>
        <v>10.4</v>
      </c>
      <c r="FL44" s="97">
        <f t="shared" si="189"/>
        <v>10.4</v>
      </c>
      <c r="FM44" s="97">
        <f t="shared" si="189"/>
        <v>10.4</v>
      </c>
      <c r="FN44" s="97">
        <f t="shared" si="189"/>
        <v>10.4</v>
      </c>
      <c r="FO44" s="97">
        <f t="shared" si="189"/>
        <v>10.4</v>
      </c>
      <c r="FP44" s="97">
        <f t="shared" si="189"/>
        <v>10.4</v>
      </c>
      <c r="FQ44" s="97">
        <f t="shared" si="189"/>
        <v>10.4</v>
      </c>
      <c r="FR44" s="97">
        <f t="shared" si="189"/>
        <v>10.4</v>
      </c>
      <c r="FS44" s="97">
        <f t="shared" si="189"/>
        <v>10.4</v>
      </c>
      <c r="FT44" s="97">
        <f t="shared" si="189"/>
        <v>10.4</v>
      </c>
      <c r="FU44" s="97">
        <f t="shared" si="189"/>
        <v>10.4</v>
      </c>
      <c r="FV44" s="97">
        <f t="shared" si="189"/>
        <v>10.4</v>
      </c>
      <c r="FW44" s="97">
        <f t="shared" si="189"/>
        <v>10.4</v>
      </c>
      <c r="FX44" s="97">
        <f t="shared" si="189"/>
        <v>10.4</v>
      </c>
      <c r="FY44" s="97">
        <f t="shared" si="189"/>
        <v>10.4</v>
      </c>
      <c r="FZ44" s="97">
        <f t="shared" si="189"/>
        <v>10.4</v>
      </c>
      <c r="GA44" s="97">
        <f t="shared" si="189"/>
        <v>10.4</v>
      </c>
      <c r="GB44" s="97">
        <f t="shared" si="189"/>
        <v>10.4</v>
      </c>
      <c r="GC44" s="97">
        <f t="shared" si="189"/>
        <v>10.4</v>
      </c>
      <c r="GD44" s="97">
        <f t="shared" si="189"/>
        <v>10.4</v>
      </c>
      <c r="GE44" s="97">
        <f t="shared" si="189"/>
        <v>10.4</v>
      </c>
      <c r="GF44" s="97">
        <f t="shared" si="189"/>
        <v>10.4</v>
      </c>
      <c r="GG44" s="97">
        <f t="shared" si="189"/>
        <v>10.4</v>
      </c>
    </row>
    <row r="45" spans="1:189" ht="17.25" x14ac:dyDescent="0.25">
      <c r="A45" s="18" t="s">
        <v>28</v>
      </c>
      <c r="B45" s="24" t="s">
        <v>54</v>
      </c>
      <c r="C45" s="33">
        <v>31686</v>
      </c>
      <c r="D45" s="33"/>
      <c r="E45" s="36">
        <f>0</f>
        <v>0</v>
      </c>
      <c r="F45" s="36">
        <f>0</f>
        <v>0</v>
      </c>
      <c r="G45" s="36">
        <f>0</f>
        <v>0</v>
      </c>
      <c r="H45" s="36">
        <f>0</f>
        <v>0</v>
      </c>
      <c r="I45" s="36">
        <f>0</f>
        <v>0</v>
      </c>
      <c r="J45" s="36">
        <f>0</f>
        <v>0</v>
      </c>
      <c r="K45" s="36">
        <f>0</f>
        <v>0</v>
      </c>
      <c r="L45" s="36">
        <f>0</f>
        <v>0</v>
      </c>
      <c r="M45" s="36">
        <f>0</f>
        <v>0</v>
      </c>
      <c r="N45" s="36">
        <f>0</f>
        <v>0</v>
      </c>
      <c r="O45" s="36">
        <f>0</f>
        <v>0</v>
      </c>
      <c r="P45" s="36">
        <f>0</f>
        <v>0</v>
      </c>
      <c r="Q45" s="36">
        <f>0</f>
        <v>0</v>
      </c>
      <c r="R45" s="98">
        <f>0</f>
        <v>0</v>
      </c>
      <c r="S45" s="98">
        <f>0</f>
        <v>0</v>
      </c>
      <c r="T45" s="98">
        <f>0</f>
        <v>0</v>
      </c>
      <c r="U45" s="98">
        <f>0</f>
        <v>0</v>
      </c>
      <c r="V45" s="98">
        <f>0</f>
        <v>0</v>
      </c>
      <c r="W45" s="98">
        <f>0</f>
        <v>0</v>
      </c>
      <c r="X45" s="98">
        <f>0</f>
        <v>0</v>
      </c>
      <c r="Y45" s="98">
        <f>0</f>
        <v>0</v>
      </c>
      <c r="Z45" s="98">
        <f>0</f>
        <v>0</v>
      </c>
      <c r="AA45" s="98">
        <f>0</f>
        <v>0</v>
      </c>
      <c r="AB45" s="98">
        <f>0</f>
        <v>0</v>
      </c>
      <c r="AC45" s="98">
        <f>0</f>
        <v>0</v>
      </c>
      <c r="AD45" s="98">
        <f>0</f>
        <v>0</v>
      </c>
      <c r="AE45" s="98">
        <f>0</f>
        <v>0</v>
      </c>
      <c r="AF45" s="98">
        <f>0</f>
        <v>0</v>
      </c>
      <c r="AG45" s="98">
        <f>0</f>
        <v>0</v>
      </c>
      <c r="AH45" s="98">
        <f>0</f>
        <v>0</v>
      </c>
      <c r="AI45" s="98">
        <f>0</f>
        <v>0</v>
      </c>
      <c r="AJ45" s="98">
        <f>0</f>
        <v>0</v>
      </c>
      <c r="AK45" s="98">
        <f>0</f>
        <v>0</v>
      </c>
      <c r="AL45" s="98">
        <f>0</f>
        <v>0</v>
      </c>
      <c r="AM45" s="98">
        <f>0</f>
        <v>0</v>
      </c>
      <c r="AN45" s="98">
        <f>0</f>
        <v>0</v>
      </c>
      <c r="AO45" s="98">
        <f>0</f>
        <v>0</v>
      </c>
      <c r="AP45" s="98">
        <f>0</f>
        <v>0</v>
      </c>
      <c r="AQ45" s="98">
        <f>0</f>
        <v>0</v>
      </c>
      <c r="AR45" s="98">
        <f>0</f>
        <v>0</v>
      </c>
      <c r="AS45" s="98">
        <f>0</f>
        <v>0</v>
      </c>
      <c r="AT45" s="98">
        <f>0</f>
        <v>0</v>
      </c>
      <c r="AU45" s="98">
        <f>0</f>
        <v>0</v>
      </c>
      <c r="AV45" s="98">
        <f>0</f>
        <v>0</v>
      </c>
      <c r="AW45" s="98">
        <f>0</f>
        <v>0</v>
      </c>
      <c r="AX45" s="98">
        <f>0</f>
        <v>0</v>
      </c>
      <c r="AY45" s="98">
        <f>0</f>
        <v>0</v>
      </c>
      <c r="AZ45" s="98">
        <f>0</f>
        <v>0</v>
      </c>
      <c r="BA45" s="98">
        <f>0</f>
        <v>0</v>
      </c>
      <c r="BB45" s="98">
        <f>0</f>
        <v>0</v>
      </c>
      <c r="BC45" s="98">
        <f>0</f>
        <v>0</v>
      </c>
      <c r="BD45" s="98">
        <f>6.68</f>
        <v>6.68</v>
      </c>
      <c r="BE45" s="98">
        <f>6.68</f>
        <v>6.68</v>
      </c>
      <c r="BF45" s="98">
        <f>7.63</f>
        <v>7.63</v>
      </c>
      <c r="BG45" s="98">
        <f t="shared" ref="BG45:BI45" si="190">7.63</f>
        <v>7.63</v>
      </c>
      <c r="BH45" s="98">
        <f t="shared" si="190"/>
        <v>7.63</v>
      </c>
      <c r="BI45" s="98">
        <f t="shared" si="190"/>
        <v>7.63</v>
      </c>
      <c r="BJ45" s="98">
        <f>8.4</f>
        <v>8.4</v>
      </c>
      <c r="BK45" s="98">
        <f t="shared" ref="BK45:BY45" si="191">8.4</f>
        <v>8.4</v>
      </c>
      <c r="BL45" s="98">
        <f t="shared" si="191"/>
        <v>8.4</v>
      </c>
      <c r="BM45" s="98">
        <f t="shared" si="191"/>
        <v>8.4</v>
      </c>
      <c r="BN45" s="98">
        <f t="shared" si="191"/>
        <v>8.4</v>
      </c>
      <c r="BO45" s="98">
        <f t="shared" si="191"/>
        <v>8.4</v>
      </c>
      <c r="BP45" s="98">
        <f t="shared" si="191"/>
        <v>8.4</v>
      </c>
      <c r="BQ45" s="98">
        <f t="shared" si="191"/>
        <v>8.4</v>
      </c>
      <c r="BR45" s="98">
        <f t="shared" si="191"/>
        <v>8.4</v>
      </c>
      <c r="BS45" s="98">
        <f t="shared" si="191"/>
        <v>8.4</v>
      </c>
      <c r="BT45" s="98">
        <f t="shared" si="191"/>
        <v>8.4</v>
      </c>
      <c r="BU45" s="98">
        <f t="shared" si="191"/>
        <v>8.4</v>
      </c>
      <c r="BV45" s="98">
        <f t="shared" si="191"/>
        <v>8.4</v>
      </c>
      <c r="BW45" s="98">
        <f t="shared" si="191"/>
        <v>8.4</v>
      </c>
      <c r="BX45" s="98">
        <f t="shared" si="191"/>
        <v>8.4</v>
      </c>
      <c r="BY45" s="98">
        <f t="shared" si="191"/>
        <v>8.4</v>
      </c>
      <c r="BZ45" s="98">
        <f>8.4</f>
        <v>8.4</v>
      </c>
      <c r="CA45" s="98">
        <f t="shared" ref="CA45:CW45" si="192">8.4</f>
        <v>8.4</v>
      </c>
      <c r="CB45" s="98">
        <f t="shared" si="192"/>
        <v>8.4</v>
      </c>
      <c r="CC45" s="98">
        <f t="shared" si="192"/>
        <v>8.4</v>
      </c>
      <c r="CD45" s="98">
        <f t="shared" si="192"/>
        <v>8.4</v>
      </c>
      <c r="CE45" s="98">
        <f t="shared" si="192"/>
        <v>8.4</v>
      </c>
      <c r="CF45" s="98">
        <f t="shared" si="192"/>
        <v>8.4</v>
      </c>
      <c r="CG45" s="98">
        <f t="shared" si="192"/>
        <v>8.4</v>
      </c>
      <c r="CH45" s="98">
        <f t="shared" si="192"/>
        <v>8.4</v>
      </c>
      <c r="CI45" s="98">
        <f t="shared" si="192"/>
        <v>8.4</v>
      </c>
      <c r="CJ45" s="98">
        <f t="shared" si="192"/>
        <v>8.4</v>
      </c>
      <c r="CK45" s="98">
        <f t="shared" si="192"/>
        <v>8.4</v>
      </c>
      <c r="CL45" s="98">
        <f t="shared" si="192"/>
        <v>8.4</v>
      </c>
      <c r="CM45" s="98">
        <f t="shared" si="192"/>
        <v>8.4</v>
      </c>
      <c r="CN45" s="98">
        <f t="shared" si="192"/>
        <v>8.4</v>
      </c>
      <c r="CO45" s="98">
        <f t="shared" si="192"/>
        <v>8.4</v>
      </c>
      <c r="CP45" s="98">
        <f t="shared" si="192"/>
        <v>8.4</v>
      </c>
      <c r="CQ45" s="98">
        <f t="shared" si="192"/>
        <v>8.4</v>
      </c>
      <c r="CR45" s="98">
        <f t="shared" si="192"/>
        <v>8.4</v>
      </c>
      <c r="CS45" s="98">
        <f t="shared" si="192"/>
        <v>8.4</v>
      </c>
      <c r="CT45" s="98">
        <f t="shared" si="192"/>
        <v>8.4</v>
      </c>
      <c r="CU45" s="98">
        <f t="shared" si="192"/>
        <v>8.4</v>
      </c>
      <c r="CV45" s="98">
        <f t="shared" si="192"/>
        <v>8.4</v>
      </c>
      <c r="CW45" s="98">
        <f t="shared" si="192"/>
        <v>8.4</v>
      </c>
      <c r="CX45" s="98">
        <f>(8.4*45+10.4*46)/91</f>
        <v>9.4109890109890113</v>
      </c>
      <c r="CY45" s="98">
        <f t="shared" ref="CY45:EM45" si="193">10.4</f>
        <v>10.4</v>
      </c>
      <c r="CZ45" s="98">
        <f t="shared" si="193"/>
        <v>10.4</v>
      </c>
      <c r="DA45" s="98">
        <f t="shared" si="193"/>
        <v>10.4</v>
      </c>
      <c r="DB45" s="98">
        <f t="shared" si="193"/>
        <v>10.4</v>
      </c>
      <c r="DC45" s="98">
        <f t="shared" si="193"/>
        <v>10.4</v>
      </c>
      <c r="DD45" s="98">
        <f t="shared" si="193"/>
        <v>10.4</v>
      </c>
      <c r="DE45" s="98">
        <f t="shared" si="193"/>
        <v>10.4</v>
      </c>
      <c r="DF45" s="98">
        <f t="shared" si="193"/>
        <v>10.4</v>
      </c>
      <c r="DG45" s="98">
        <f t="shared" si="193"/>
        <v>10.4</v>
      </c>
      <c r="DH45" s="98">
        <f t="shared" si="193"/>
        <v>10.4</v>
      </c>
      <c r="DI45" s="98">
        <f t="shared" si="193"/>
        <v>10.4</v>
      </c>
      <c r="DJ45" s="98">
        <f t="shared" si="193"/>
        <v>10.4</v>
      </c>
      <c r="DK45" s="98">
        <f t="shared" si="193"/>
        <v>10.4</v>
      </c>
      <c r="DL45" s="98">
        <f t="shared" si="193"/>
        <v>10.4</v>
      </c>
      <c r="DM45" s="98">
        <f t="shared" si="193"/>
        <v>10.4</v>
      </c>
      <c r="DN45" s="98">
        <f t="shared" si="193"/>
        <v>10.4</v>
      </c>
      <c r="DO45" s="98">
        <f t="shared" si="193"/>
        <v>10.4</v>
      </c>
      <c r="DP45" s="98">
        <f t="shared" si="193"/>
        <v>10.4</v>
      </c>
      <c r="DQ45" s="98">
        <f t="shared" si="193"/>
        <v>10.4</v>
      </c>
      <c r="DR45" s="98">
        <f t="shared" si="193"/>
        <v>10.4</v>
      </c>
      <c r="DS45" s="98">
        <f t="shared" si="193"/>
        <v>10.4</v>
      </c>
      <c r="DT45" s="98">
        <f t="shared" si="193"/>
        <v>10.4</v>
      </c>
      <c r="DU45" s="98">
        <f t="shared" si="193"/>
        <v>10.4</v>
      </c>
      <c r="DV45" s="98">
        <f t="shared" si="193"/>
        <v>10.4</v>
      </c>
      <c r="DW45" s="98">
        <f t="shared" si="193"/>
        <v>10.4</v>
      </c>
      <c r="DX45" s="98">
        <f t="shared" si="193"/>
        <v>10.4</v>
      </c>
      <c r="DY45" s="98">
        <f t="shared" si="193"/>
        <v>10.4</v>
      </c>
      <c r="DZ45" s="98">
        <f t="shared" si="193"/>
        <v>10.4</v>
      </c>
      <c r="EA45" s="98">
        <f t="shared" si="193"/>
        <v>10.4</v>
      </c>
      <c r="EB45" s="98">
        <f t="shared" si="193"/>
        <v>10.4</v>
      </c>
      <c r="EC45" s="98">
        <f t="shared" si="193"/>
        <v>10.4</v>
      </c>
      <c r="ED45" s="98">
        <f t="shared" si="193"/>
        <v>10.4</v>
      </c>
      <c r="EE45" s="98">
        <f t="shared" si="193"/>
        <v>10.4</v>
      </c>
      <c r="EF45" s="98">
        <f t="shared" si="193"/>
        <v>10.4</v>
      </c>
      <c r="EG45" s="98">
        <f t="shared" si="193"/>
        <v>10.4</v>
      </c>
      <c r="EH45" s="98">
        <f t="shared" si="193"/>
        <v>10.4</v>
      </c>
      <c r="EI45" s="98">
        <f t="shared" si="193"/>
        <v>10.4</v>
      </c>
      <c r="EJ45" s="98">
        <f t="shared" si="193"/>
        <v>10.4</v>
      </c>
      <c r="EK45" s="98">
        <f t="shared" si="193"/>
        <v>10.4</v>
      </c>
      <c r="EL45" s="98">
        <f t="shared" si="193"/>
        <v>10.4</v>
      </c>
      <c r="EM45" s="98">
        <f t="shared" si="193"/>
        <v>10.4</v>
      </c>
      <c r="EN45" s="98">
        <f t="shared" ref="EN45:GG45" si="194">10.4</f>
        <v>10.4</v>
      </c>
      <c r="EO45" s="98">
        <f t="shared" si="194"/>
        <v>10.4</v>
      </c>
      <c r="EP45" s="98">
        <f t="shared" si="194"/>
        <v>10.4</v>
      </c>
      <c r="EQ45" s="98">
        <f t="shared" si="194"/>
        <v>10.4</v>
      </c>
      <c r="ER45" s="98">
        <f t="shared" si="194"/>
        <v>10.4</v>
      </c>
      <c r="ES45" s="98">
        <f t="shared" si="194"/>
        <v>10.4</v>
      </c>
      <c r="ET45" s="98">
        <f t="shared" si="194"/>
        <v>10.4</v>
      </c>
      <c r="EU45" s="98">
        <f t="shared" si="194"/>
        <v>10.4</v>
      </c>
      <c r="EV45" s="98">
        <f t="shared" si="194"/>
        <v>10.4</v>
      </c>
      <c r="EW45" s="98">
        <f t="shared" si="194"/>
        <v>10.4</v>
      </c>
      <c r="EX45" s="98">
        <f t="shared" si="194"/>
        <v>10.4</v>
      </c>
      <c r="EY45" s="98">
        <f t="shared" si="194"/>
        <v>10.4</v>
      </c>
      <c r="EZ45" s="98">
        <f t="shared" si="194"/>
        <v>10.4</v>
      </c>
      <c r="FA45" s="98">
        <f t="shared" si="194"/>
        <v>10.4</v>
      </c>
      <c r="FB45" s="98">
        <f t="shared" si="194"/>
        <v>10.4</v>
      </c>
      <c r="FC45" s="98">
        <f t="shared" si="194"/>
        <v>10.4</v>
      </c>
      <c r="FD45" s="98">
        <f t="shared" si="194"/>
        <v>10.4</v>
      </c>
      <c r="FE45" s="98">
        <f t="shared" si="194"/>
        <v>10.4</v>
      </c>
      <c r="FF45" s="98">
        <f t="shared" si="194"/>
        <v>10.4</v>
      </c>
      <c r="FG45" s="98">
        <f t="shared" si="194"/>
        <v>10.4</v>
      </c>
      <c r="FH45" s="98">
        <f t="shared" si="194"/>
        <v>10.4</v>
      </c>
      <c r="FI45" s="98">
        <f t="shared" si="194"/>
        <v>10.4</v>
      </c>
      <c r="FJ45" s="98">
        <f t="shared" si="194"/>
        <v>10.4</v>
      </c>
      <c r="FK45" s="98">
        <f t="shared" si="194"/>
        <v>10.4</v>
      </c>
      <c r="FL45" s="98">
        <f t="shared" si="194"/>
        <v>10.4</v>
      </c>
      <c r="FM45" s="98">
        <f t="shared" si="194"/>
        <v>10.4</v>
      </c>
      <c r="FN45" s="98">
        <f t="shared" si="194"/>
        <v>10.4</v>
      </c>
      <c r="FO45" s="98">
        <f t="shared" si="194"/>
        <v>10.4</v>
      </c>
      <c r="FP45" s="98">
        <f t="shared" si="194"/>
        <v>10.4</v>
      </c>
      <c r="FQ45" s="98">
        <f t="shared" si="194"/>
        <v>10.4</v>
      </c>
      <c r="FR45" s="98">
        <f t="shared" si="194"/>
        <v>10.4</v>
      </c>
      <c r="FS45" s="98">
        <f t="shared" si="194"/>
        <v>10.4</v>
      </c>
      <c r="FT45" s="98">
        <f t="shared" si="194"/>
        <v>10.4</v>
      </c>
      <c r="FU45" s="98">
        <f t="shared" si="194"/>
        <v>10.4</v>
      </c>
      <c r="FV45" s="98">
        <f t="shared" si="194"/>
        <v>10.4</v>
      </c>
      <c r="FW45" s="98">
        <f t="shared" si="194"/>
        <v>10.4</v>
      </c>
      <c r="FX45" s="98">
        <f t="shared" si="194"/>
        <v>10.4</v>
      </c>
      <c r="FY45" s="98">
        <f t="shared" si="194"/>
        <v>10.4</v>
      </c>
      <c r="FZ45" s="98">
        <f t="shared" si="194"/>
        <v>10.4</v>
      </c>
      <c r="GA45" s="98">
        <f t="shared" si="194"/>
        <v>10.4</v>
      </c>
      <c r="GB45" s="98">
        <f t="shared" si="194"/>
        <v>10.4</v>
      </c>
      <c r="GC45" s="98">
        <f t="shared" si="194"/>
        <v>10.4</v>
      </c>
      <c r="GD45" s="98">
        <f t="shared" si="194"/>
        <v>10.4</v>
      </c>
      <c r="GE45" s="98">
        <f t="shared" si="194"/>
        <v>10.4</v>
      </c>
      <c r="GF45" s="98">
        <f t="shared" si="194"/>
        <v>10.4</v>
      </c>
      <c r="GG45" s="98">
        <f t="shared" si="194"/>
        <v>10.4</v>
      </c>
    </row>
    <row r="46" spans="1:189" ht="15" x14ac:dyDescent="0.25">
      <c r="A46" s="10"/>
      <c r="B46" s="40"/>
      <c r="C46" s="28"/>
      <c r="D46" s="28"/>
      <c r="R46" s="100"/>
      <c r="S46" s="100"/>
      <c r="T46" s="100"/>
      <c r="U46" s="100"/>
      <c r="V46" s="100"/>
      <c r="W46" s="100"/>
      <c r="X46" s="100"/>
      <c r="Y46" s="100"/>
      <c r="Z46" s="100"/>
      <c r="AA46" s="100"/>
      <c r="AB46" s="100"/>
      <c r="AC46" s="100"/>
      <c r="AD46" s="100"/>
      <c r="AE46" s="100"/>
      <c r="AF46" s="100"/>
      <c r="AG46" s="100"/>
      <c r="AH46" s="100"/>
      <c r="AI46" s="100"/>
      <c r="AJ46" s="100"/>
      <c r="AK46" s="100"/>
      <c r="AL46" s="100"/>
      <c r="AM46" s="100"/>
      <c r="AN46" s="100"/>
      <c r="AO46" s="100"/>
      <c r="AP46" s="99"/>
      <c r="AQ46" s="99"/>
      <c r="AR46" s="99"/>
      <c r="AS46" s="99"/>
      <c r="AT46" s="99"/>
      <c r="AU46" s="99"/>
      <c r="AV46" s="99"/>
      <c r="AW46" s="99"/>
      <c r="AX46" s="99"/>
      <c r="AY46" s="99"/>
      <c r="AZ46" s="99"/>
      <c r="BA46" s="99"/>
      <c r="BB46" s="99"/>
      <c r="BC46" s="99"/>
      <c r="BD46" s="99"/>
      <c r="BE46" s="99"/>
      <c r="BF46" s="99"/>
      <c r="BG46" s="99"/>
      <c r="BH46" s="99"/>
      <c r="BI46" s="99"/>
      <c r="BJ46" s="99"/>
      <c r="BK46" s="99"/>
      <c r="BL46" s="99"/>
      <c r="BM46" s="99"/>
      <c r="BN46" s="99"/>
      <c r="BO46" s="99"/>
      <c r="BP46" s="99"/>
      <c r="BQ46" s="99"/>
      <c r="BR46" s="99"/>
      <c r="BS46" s="99"/>
      <c r="BT46" s="99"/>
      <c r="BU46" s="99"/>
      <c r="BV46" s="99"/>
      <c r="BW46" s="99"/>
      <c r="BX46" s="99"/>
      <c r="BY46" s="99"/>
      <c r="BZ46" s="99"/>
      <c r="CA46" s="99"/>
      <c r="CB46" s="99"/>
      <c r="CC46" s="99"/>
      <c r="CD46" s="99"/>
      <c r="CE46" s="99"/>
      <c r="CF46" s="99"/>
      <c r="CG46" s="99"/>
      <c r="CH46" s="99"/>
      <c r="CI46" s="99"/>
      <c r="CJ46" s="99"/>
      <c r="CK46" s="99"/>
      <c r="CL46" s="99"/>
      <c r="CM46" s="99"/>
      <c r="CN46" s="99"/>
      <c r="CO46" s="99"/>
      <c r="CP46" s="99"/>
      <c r="CQ46" s="99"/>
      <c r="CR46" s="99"/>
      <c r="CS46" s="99"/>
      <c r="CT46" s="99"/>
      <c r="CU46" s="99"/>
      <c r="CV46" s="99"/>
      <c r="CW46" s="99"/>
      <c r="CX46" s="99"/>
      <c r="CY46" s="99"/>
      <c r="CZ46" s="99"/>
      <c r="DA46" s="99"/>
      <c r="DB46" s="99"/>
      <c r="DC46" s="99"/>
      <c r="DD46" s="99"/>
      <c r="DE46" s="99"/>
      <c r="DF46" s="99"/>
      <c r="DG46" s="99"/>
      <c r="DH46" s="99"/>
      <c r="DI46" s="99"/>
      <c r="DJ46" s="99"/>
      <c r="DK46" s="99"/>
      <c r="DL46" s="99"/>
      <c r="DM46" s="99"/>
      <c r="DN46" s="99"/>
      <c r="DO46" s="99"/>
      <c r="DP46" s="99"/>
      <c r="DQ46" s="99"/>
      <c r="DR46" s="99"/>
      <c r="DS46" s="99"/>
      <c r="DT46" s="99"/>
      <c r="DU46" s="99"/>
      <c r="DV46" s="99"/>
      <c r="DW46" s="99"/>
      <c r="DX46" s="99"/>
      <c r="DY46" s="99"/>
      <c r="DZ46" s="99"/>
      <c r="EA46" s="99"/>
      <c r="EB46" s="99"/>
      <c r="EC46" s="99"/>
      <c r="ED46" s="99"/>
      <c r="EE46" s="99"/>
      <c r="EF46" s="99"/>
      <c r="EG46" s="99"/>
      <c r="EH46" s="99"/>
      <c r="EI46" s="99"/>
      <c r="EJ46" s="99"/>
      <c r="EK46" s="99"/>
      <c r="EL46" s="99"/>
      <c r="EM46" s="99"/>
      <c r="EN46" s="99"/>
      <c r="EO46" s="99"/>
      <c r="EP46" s="99"/>
      <c r="EQ46" s="99"/>
      <c r="ER46" s="99"/>
      <c r="ES46" s="99"/>
      <c r="ET46" s="99"/>
      <c r="EU46" s="99"/>
      <c r="EV46" s="99"/>
      <c r="EW46" s="99"/>
      <c r="EX46" s="99"/>
      <c r="EY46" s="99"/>
      <c r="EZ46" s="99"/>
      <c r="FA46" s="99"/>
      <c r="FB46" s="99"/>
      <c r="FC46" s="99"/>
      <c r="FD46" s="99"/>
      <c r="FE46" s="99"/>
      <c r="FF46" s="99"/>
      <c r="FG46" s="99"/>
      <c r="FH46" s="99"/>
      <c r="FI46" s="99"/>
      <c r="FJ46" s="99"/>
      <c r="FK46" s="99"/>
      <c r="FL46" s="99"/>
      <c r="FM46" s="99"/>
      <c r="FN46" s="99"/>
      <c r="FO46" s="99"/>
      <c r="FP46" s="99"/>
      <c r="FQ46" s="99"/>
      <c r="FR46" s="99"/>
      <c r="FS46" s="99"/>
      <c r="FT46" s="99"/>
      <c r="FU46" s="99"/>
      <c r="FV46" s="99"/>
      <c r="FW46" s="99"/>
      <c r="FX46" s="99"/>
      <c r="FY46" s="99"/>
      <c r="FZ46" s="99"/>
      <c r="GA46" s="99"/>
      <c r="GB46" s="99"/>
      <c r="GC46" s="99"/>
      <c r="GD46" s="99"/>
      <c r="GE46" s="99"/>
      <c r="GF46" s="99"/>
      <c r="GG46" s="99"/>
    </row>
    <row r="47" spans="1:189" ht="18" customHeight="1" x14ac:dyDescent="0.25">
      <c r="A47" s="23" t="s">
        <v>41</v>
      </c>
      <c r="B47" s="23" t="s">
        <v>52</v>
      </c>
      <c r="C47" s="31"/>
      <c r="D47" s="31"/>
      <c r="E47" s="39">
        <f>E48</f>
        <v>0</v>
      </c>
      <c r="F47" s="39">
        <f t="shared" ref="F47" si="195">F48</f>
        <v>0</v>
      </c>
      <c r="G47" s="39">
        <f t="shared" ref="G47" si="196">G48</f>
        <v>0</v>
      </c>
      <c r="H47" s="39">
        <f t="shared" ref="H47" si="197">H48</f>
        <v>0</v>
      </c>
      <c r="I47" s="39">
        <f t="shared" ref="I47" si="198">I48</f>
        <v>0</v>
      </c>
      <c r="J47" s="39">
        <f t="shared" ref="J47" si="199">J48</f>
        <v>0</v>
      </c>
      <c r="K47" s="39">
        <f t="shared" ref="K47" si="200">K48</f>
        <v>0</v>
      </c>
      <c r="L47" s="39">
        <f t="shared" ref="L47" si="201">L48</f>
        <v>0</v>
      </c>
      <c r="M47" s="39">
        <f t="shared" ref="M47" si="202">M48</f>
        <v>0</v>
      </c>
      <c r="N47" s="39">
        <f t="shared" ref="N47" si="203">N48</f>
        <v>0</v>
      </c>
      <c r="O47" s="39">
        <f t="shared" ref="O47" si="204">O48</f>
        <v>0</v>
      </c>
      <c r="P47" s="39">
        <f t="shared" ref="P47" si="205">P48</f>
        <v>0</v>
      </c>
      <c r="Q47" s="39">
        <f t="shared" ref="Q47" si="206">Q48</f>
        <v>0</v>
      </c>
      <c r="R47" s="97">
        <f t="shared" ref="R47" si="207">R48</f>
        <v>0</v>
      </c>
      <c r="S47" s="97">
        <f t="shared" ref="S47" si="208">S48</f>
        <v>0</v>
      </c>
      <c r="T47" s="97">
        <f t="shared" ref="T47" si="209">T48</f>
        <v>0</v>
      </c>
      <c r="U47" s="97">
        <f t="shared" ref="U47" si="210">U48</f>
        <v>0</v>
      </c>
      <c r="V47" s="97">
        <f t="shared" ref="V47" si="211">V48</f>
        <v>0</v>
      </c>
      <c r="W47" s="97">
        <f t="shared" ref="W47" si="212">W48</f>
        <v>0</v>
      </c>
      <c r="X47" s="97">
        <f t="shared" ref="X47" si="213">X48</f>
        <v>0</v>
      </c>
      <c r="Y47" s="97">
        <f t="shared" ref="Y47" si="214">Y48</f>
        <v>0</v>
      </c>
      <c r="Z47" s="97">
        <f t="shared" ref="Z47" si="215">Z48</f>
        <v>0</v>
      </c>
      <c r="AA47" s="97">
        <f t="shared" ref="AA47" si="216">AA48</f>
        <v>0</v>
      </c>
      <c r="AB47" s="97">
        <f t="shared" ref="AB47" si="217">AB48</f>
        <v>0</v>
      </c>
      <c r="AC47" s="97">
        <f t="shared" ref="AC47" si="218">AC48</f>
        <v>0</v>
      </c>
      <c r="AD47" s="97">
        <f t="shared" ref="AD47" si="219">AD48</f>
        <v>0</v>
      </c>
      <c r="AE47" s="97">
        <f t="shared" ref="AE47" si="220">AE48</f>
        <v>0</v>
      </c>
      <c r="AF47" s="97">
        <f t="shared" ref="AF47" si="221">AF48</f>
        <v>0</v>
      </c>
      <c r="AG47" s="97">
        <f t="shared" ref="AG47" si="222">AG48</f>
        <v>0</v>
      </c>
      <c r="AH47" s="97">
        <f t="shared" ref="AH47" si="223">AH48</f>
        <v>0</v>
      </c>
      <c r="AI47" s="97">
        <f t="shared" ref="AI47" si="224">AI48</f>
        <v>0</v>
      </c>
      <c r="AJ47" s="97">
        <f t="shared" ref="AJ47" si="225">AJ48</f>
        <v>0</v>
      </c>
      <c r="AK47" s="97">
        <f t="shared" ref="AK47" si="226">AK48</f>
        <v>0</v>
      </c>
      <c r="AL47" s="97">
        <f t="shared" ref="AL47" si="227">AL48</f>
        <v>0</v>
      </c>
      <c r="AM47" s="97">
        <f t="shared" ref="AM47" si="228">AM48</f>
        <v>0</v>
      </c>
      <c r="AN47" s="97">
        <f t="shared" ref="AN47" si="229">AN48</f>
        <v>0</v>
      </c>
      <c r="AO47" s="97">
        <f t="shared" ref="AO47" si="230">AO48</f>
        <v>0</v>
      </c>
      <c r="AP47" s="97">
        <f t="shared" ref="AP47" si="231">AP48</f>
        <v>0</v>
      </c>
      <c r="AQ47" s="97">
        <f t="shared" ref="AQ47" si="232">AQ48</f>
        <v>0</v>
      </c>
      <c r="AR47" s="97">
        <f t="shared" ref="AR47" si="233">AR48</f>
        <v>0</v>
      </c>
      <c r="AS47" s="97">
        <f t="shared" ref="AS47" si="234">AS48</f>
        <v>0</v>
      </c>
      <c r="AT47" s="97">
        <f t="shared" ref="AT47" si="235">AT48</f>
        <v>0</v>
      </c>
      <c r="AU47" s="97">
        <f t="shared" ref="AU47" si="236">AU48</f>
        <v>0</v>
      </c>
      <c r="AV47" s="97">
        <f t="shared" ref="AV47" si="237">AV48</f>
        <v>0</v>
      </c>
      <c r="AW47" s="97">
        <f t="shared" ref="AW47" si="238">AW48</f>
        <v>0</v>
      </c>
      <c r="AX47" s="97">
        <f t="shared" ref="AX47" si="239">AX48</f>
        <v>0</v>
      </c>
      <c r="AY47" s="97">
        <f t="shared" ref="AY47" si="240">AY48</f>
        <v>0</v>
      </c>
      <c r="AZ47" s="97">
        <f t="shared" ref="AZ47" si="241">AZ48</f>
        <v>0</v>
      </c>
      <c r="BA47" s="97">
        <f t="shared" ref="BA47" si="242">BA48</f>
        <v>0</v>
      </c>
      <c r="BB47" s="97">
        <f t="shared" ref="BB47" si="243">BB48</f>
        <v>0</v>
      </c>
      <c r="BC47" s="97">
        <f t="shared" ref="BC47" si="244">BC48</f>
        <v>0</v>
      </c>
      <c r="BD47" s="97">
        <f t="shared" ref="BD47" si="245">BD48</f>
        <v>8.0299999999999994</v>
      </c>
      <c r="BE47" s="97">
        <f t="shared" ref="BE47" si="246">BE48</f>
        <v>8.0299999999999994</v>
      </c>
      <c r="BF47" s="97">
        <f t="shared" ref="BF47" si="247">BF48</f>
        <v>8.0299999999999994</v>
      </c>
      <c r="BG47" s="97">
        <f t="shared" ref="BG47" si="248">BG48</f>
        <v>8.0299999999999994</v>
      </c>
      <c r="BH47" s="97">
        <f t="shared" ref="BH47" si="249">BH48</f>
        <v>8.0299999999999994</v>
      </c>
      <c r="BI47" s="97">
        <f t="shared" ref="BI47" si="250">BI48</f>
        <v>8.0299999999999994</v>
      </c>
      <c r="BJ47" s="97">
        <f t="shared" ref="BJ47" si="251">BJ48</f>
        <v>8.0299999999999994</v>
      </c>
      <c r="BK47" s="97">
        <f t="shared" ref="BK47" si="252">BK48</f>
        <v>8.0299999999999994</v>
      </c>
      <c r="BL47" s="97">
        <f t="shared" ref="BL47" si="253">BL48</f>
        <v>8.0299999999999994</v>
      </c>
      <c r="BM47" s="97">
        <f t="shared" ref="BM47" si="254">BM48</f>
        <v>8.0299999999999994</v>
      </c>
      <c r="BN47" s="97">
        <f t="shared" ref="BN47" si="255">BN48</f>
        <v>8.0299999999999994</v>
      </c>
      <c r="BO47" s="97">
        <f t="shared" ref="BO47" si="256">BO48</f>
        <v>8.0299999999999994</v>
      </c>
      <c r="BP47" s="97">
        <f t="shared" ref="BP47" si="257">BP48</f>
        <v>9.2234782608695642</v>
      </c>
      <c r="BQ47" s="97">
        <f t="shared" ref="BQ47" si="258">BQ48</f>
        <v>9.83</v>
      </c>
      <c r="BR47" s="97">
        <f t="shared" ref="BR47" si="259">BR48</f>
        <v>9.83</v>
      </c>
      <c r="BS47" s="97">
        <f t="shared" ref="BS47" si="260">BS48</f>
        <v>9.83</v>
      </c>
      <c r="BT47" s="97">
        <f t="shared" ref="BT47" si="261">BT48</f>
        <v>9.83</v>
      </c>
      <c r="BU47" s="97">
        <f t="shared" ref="BU47" si="262">BU48</f>
        <v>9.83</v>
      </c>
      <c r="BV47" s="97">
        <f t="shared" ref="BV47" si="263">BV48</f>
        <v>9.83</v>
      </c>
      <c r="BW47" s="97">
        <f t="shared" ref="BW47" si="264">BW48</f>
        <v>10.5</v>
      </c>
      <c r="BX47" s="97">
        <f t="shared" ref="BX47" si="265">BX48</f>
        <v>10.5</v>
      </c>
      <c r="BY47" s="97">
        <f t="shared" ref="BY47" si="266">BY48</f>
        <v>10.5</v>
      </c>
      <c r="BZ47" s="97">
        <f t="shared" ref="BZ47" si="267">BZ48</f>
        <v>10.5</v>
      </c>
      <c r="CA47" s="97">
        <f t="shared" ref="CA47" si="268">CA48</f>
        <v>10.5</v>
      </c>
      <c r="CB47" s="97">
        <f t="shared" ref="CB47" si="269">CB48</f>
        <v>10.5</v>
      </c>
      <c r="CC47" s="97">
        <f t="shared" ref="CC47" si="270">CC48</f>
        <v>10.5</v>
      </c>
      <c r="CD47" s="97">
        <f t="shared" ref="CD47" si="271">CD48</f>
        <v>10.5</v>
      </c>
      <c r="CE47" s="97">
        <f t="shared" ref="CE47" si="272">CE48</f>
        <v>10.5</v>
      </c>
      <c r="CF47" s="97">
        <f t="shared" ref="CF47" si="273">CF48</f>
        <v>10.5</v>
      </c>
      <c r="CG47" s="97">
        <f t="shared" ref="CG47" si="274">CG48</f>
        <v>10.5</v>
      </c>
      <c r="CH47" s="97">
        <f t="shared" ref="CH47" si="275">CH48</f>
        <v>10.5</v>
      </c>
      <c r="CI47" s="97">
        <f t="shared" ref="CI47" si="276">CI48</f>
        <v>10.5</v>
      </c>
      <c r="CJ47" s="97">
        <f t="shared" ref="CJ47" si="277">CJ48</f>
        <v>10.5</v>
      </c>
      <c r="CK47" s="97">
        <f t="shared" ref="CK47" si="278">CK48</f>
        <v>10.5</v>
      </c>
      <c r="CL47" s="97">
        <f t="shared" ref="CL47" si="279">CL48</f>
        <v>10.5</v>
      </c>
      <c r="CM47" s="97">
        <f t="shared" ref="CM47" si="280">CM48</f>
        <v>10.5</v>
      </c>
      <c r="CN47" s="97">
        <f t="shared" ref="CN47" si="281">CN48</f>
        <v>10.5</v>
      </c>
      <c r="CO47" s="97">
        <f t="shared" ref="CO47" si="282">CO48</f>
        <v>10.5</v>
      </c>
      <c r="CP47" s="97">
        <f t="shared" ref="CP47" si="283">CP48</f>
        <v>10.5</v>
      </c>
      <c r="CQ47" s="97">
        <f t="shared" ref="CQ47" si="284">CQ48</f>
        <v>10.5</v>
      </c>
      <c r="CR47" s="97">
        <f t="shared" ref="CR47" si="285">CR48</f>
        <v>10.5</v>
      </c>
      <c r="CS47" s="97">
        <f t="shared" ref="CS47" si="286">CS48</f>
        <v>10.5</v>
      </c>
      <c r="CT47" s="97">
        <f t="shared" ref="CT47" si="287">CT48</f>
        <v>10.5</v>
      </c>
      <c r="CU47" s="97">
        <f t="shared" ref="CU47" si="288">CU48</f>
        <v>10.5</v>
      </c>
      <c r="CV47" s="97">
        <f t="shared" ref="CV47" si="289">CV48</f>
        <v>10.5</v>
      </c>
      <c r="CW47" s="97">
        <f t="shared" ref="CW47" si="290">CW48</f>
        <v>10.5</v>
      </c>
      <c r="CX47" s="97">
        <f t="shared" ref="CX47" si="291">CX48</f>
        <v>10.5</v>
      </c>
      <c r="CY47" s="97">
        <f t="shared" ref="CY47" si="292">CY48</f>
        <v>10.5</v>
      </c>
      <c r="CZ47" s="97">
        <f t="shared" ref="CZ47" si="293">CZ48</f>
        <v>10.5</v>
      </c>
      <c r="DA47" s="97">
        <f t="shared" ref="DA47" si="294">DA48</f>
        <v>10.5</v>
      </c>
      <c r="DB47" s="97">
        <f t="shared" ref="DB47" si="295">DB48</f>
        <v>10.5</v>
      </c>
      <c r="DC47" s="97">
        <f t="shared" ref="DC47" si="296">DC48</f>
        <v>10.5</v>
      </c>
      <c r="DD47" s="97">
        <f t="shared" ref="DD47" si="297">DD48</f>
        <v>10.5</v>
      </c>
      <c r="DE47" s="97">
        <f t="shared" ref="DE47" si="298">DE48</f>
        <v>10.5</v>
      </c>
      <c r="DF47" s="97">
        <f t="shared" ref="DF47" si="299">DF48</f>
        <v>10.5</v>
      </c>
      <c r="DG47" s="97">
        <f t="shared" ref="DG47" si="300">DG48</f>
        <v>10.5</v>
      </c>
      <c r="DH47" s="97">
        <f t="shared" ref="DH47" si="301">DH48</f>
        <v>10.5</v>
      </c>
      <c r="DI47" s="97">
        <f t="shared" ref="DI47" si="302">DI48</f>
        <v>10.5</v>
      </c>
      <c r="DJ47" s="97">
        <f t="shared" ref="DJ47" si="303">DJ48</f>
        <v>10.5</v>
      </c>
      <c r="DK47" s="97">
        <f t="shared" ref="DK47" si="304">DK48</f>
        <v>10.5</v>
      </c>
      <c r="DL47" s="97">
        <f t="shared" ref="DL47" si="305">DL48</f>
        <v>10.5</v>
      </c>
      <c r="DM47" s="97">
        <f t="shared" ref="DM47" si="306">DM48</f>
        <v>10.5</v>
      </c>
      <c r="DN47" s="97">
        <f t="shared" ref="DN47" si="307">DN48</f>
        <v>10.5</v>
      </c>
      <c r="DO47" s="97">
        <f t="shared" ref="DO47" si="308">DO48</f>
        <v>10.5</v>
      </c>
      <c r="DP47" s="97">
        <f t="shared" ref="DP47" si="309">DP48</f>
        <v>10.5</v>
      </c>
      <c r="DQ47" s="97">
        <f t="shared" ref="DQ47" si="310">DQ48</f>
        <v>10.5</v>
      </c>
      <c r="DR47" s="97">
        <f t="shared" ref="DR47" si="311">DR48</f>
        <v>10.5</v>
      </c>
      <c r="DS47" s="97">
        <f t="shared" ref="DS47" si="312">DS48</f>
        <v>10.5</v>
      </c>
      <c r="DT47" s="97">
        <f t="shared" ref="DT47" si="313">DT48</f>
        <v>10.5</v>
      </c>
      <c r="DU47" s="97">
        <f t="shared" ref="DU47" si="314">DU48</f>
        <v>10.5</v>
      </c>
      <c r="DV47" s="97">
        <f t="shared" ref="DV47" si="315">DV48</f>
        <v>10.5</v>
      </c>
      <c r="DW47" s="97">
        <f t="shared" ref="DW47" si="316">DW48</f>
        <v>10.5</v>
      </c>
      <c r="DX47" s="97">
        <f t="shared" ref="DX47" si="317">DX48</f>
        <v>10.5</v>
      </c>
      <c r="DY47" s="97">
        <f t="shared" ref="DY47" si="318">DY48</f>
        <v>10.5</v>
      </c>
      <c r="DZ47" s="97">
        <f t="shared" ref="DZ47" si="319">DZ48</f>
        <v>10.5</v>
      </c>
      <c r="EA47" s="97">
        <f t="shared" ref="EA47" si="320">EA48</f>
        <v>10.5</v>
      </c>
      <c r="EB47" s="97">
        <f t="shared" ref="EB47" si="321">EB48</f>
        <v>10.5</v>
      </c>
      <c r="EC47" s="97">
        <f t="shared" ref="EC47" si="322">EC48</f>
        <v>10.5</v>
      </c>
      <c r="ED47" s="97">
        <f t="shared" ref="ED47" si="323">ED48</f>
        <v>10.5</v>
      </c>
      <c r="EE47" s="97">
        <f t="shared" ref="EE47" si="324">EE48</f>
        <v>10.5</v>
      </c>
      <c r="EF47" s="97">
        <f t="shared" ref="EF47" si="325">EF48</f>
        <v>10.5</v>
      </c>
      <c r="EG47" s="97">
        <f t="shared" ref="EG47" si="326">EG48</f>
        <v>10.5</v>
      </c>
      <c r="EH47" s="97">
        <f t="shared" ref="EH47" si="327">EH48</f>
        <v>10.5</v>
      </c>
      <c r="EI47" s="97">
        <f t="shared" ref="EI47" si="328">EI48</f>
        <v>10.5</v>
      </c>
      <c r="EJ47" s="97">
        <f t="shared" ref="EJ47" si="329">EJ48</f>
        <v>10.5</v>
      </c>
      <c r="EK47" s="97">
        <f t="shared" ref="EK47" si="330">EK48</f>
        <v>10.5</v>
      </c>
      <c r="EL47" s="97">
        <f t="shared" ref="EL47" si="331">EL48</f>
        <v>10.5</v>
      </c>
      <c r="EM47" s="97">
        <f t="shared" ref="EM47" si="332">EM48</f>
        <v>10.5</v>
      </c>
      <c r="EN47" s="97">
        <f t="shared" ref="EN47" si="333">EN48</f>
        <v>10.5</v>
      </c>
      <c r="EO47" s="97">
        <f t="shared" ref="EO47" si="334">EO48</f>
        <v>10.5</v>
      </c>
      <c r="EP47" s="97">
        <f t="shared" ref="EP47" si="335">EP48</f>
        <v>10.5</v>
      </c>
      <c r="EQ47" s="97">
        <f t="shared" ref="EQ47" si="336">EQ48</f>
        <v>10.5</v>
      </c>
      <c r="ER47" s="97">
        <f t="shared" ref="ER47" si="337">ER48</f>
        <v>10.5</v>
      </c>
      <c r="ES47" s="97">
        <f t="shared" ref="ES47" si="338">ES48</f>
        <v>10.5</v>
      </c>
      <c r="ET47" s="97">
        <f t="shared" ref="ET47" si="339">ET48</f>
        <v>10.5</v>
      </c>
      <c r="EU47" s="97">
        <f t="shared" ref="EU47" si="340">EU48</f>
        <v>10.5</v>
      </c>
      <c r="EV47" s="97">
        <f t="shared" ref="EV47" si="341">EV48</f>
        <v>10.5</v>
      </c>
      <c r="EW47" s="97">
        <f t="shared" ref="EW47" si="342">EW48</f>
        <v>10.5</v>
      </c>
      <c r="EX47" s="97">
        <f t="shared" ref="EX47:GG47" si="343">EX48</f>
        <v>10.5</v>
      </c>
      <c r="EY47" s="97">
        <f t="shared" si="343"/>
        <v>10.5</v>
      </c>
      <c r="EZ47" s="97">
        <f t="shared" si="343"/>
        <v>10.5</v>
      </c>
      <c r="FA47" s="97">
        <f t="shared" si="343"/>
        <v>10.5</v>
      </c>
      <c r="FB47" s="97">
        <f t="shared" si="343"/>
        <v>10.5</v>
      </c>
      <c r="FC47" s="97">
        <f t="shared" si="343"/>
        <v>10.5</v>
      </c>
      <c r="FD47" s="97">
        <f t="shared" si="343"/>
        <v>10.5</v>
      </c>
      <c r="FE47" s="97">
        <f t="shared" si="343"/>
        <v>10.5</v>
      </c>
      <c r="FF47" s="97">
        <f t="shared" si="343"/>
        <v>10.5</v>
      </c>
      <c r="FG47" s="97">
        <f t="shared" si="343"/>
        <v>10.5</v>
      </c>
      <c r="FH47" s="97">
        <f t="shared" si="343"/>
        <v>10.5</v>
      </c>
      <c r="FI47" s="97">
        <f t="shared" si="343"/>
        <v>10.5</v>
      </c>
      <c r="FJ47" s="97">
        <f t="shared" si="343"/>
        <v>10.5</v>
      </c>
      <c r="FK47" s="97">
        <f t="shared" si="343"/>
        <v>10.5</v>
      </c>
      <c r="FL47" s="97">
        <f t="shared" si="343"/>
        <v>10.5</v>
      </c>
      <c r="FM47" s="97">
        <f t="shared" si="343"/>
        <v>10.5</v>
      </c>
      <c r="FN47" s="97">
        <f t="shared" si="343"/>
        <v>10.5</v>
      </c>
      <c r="FO47" s="97">
        <f t="shared" si="343"/>
        <v>10.5</v>
      </c>
      <c r="FP47" s="97">
        <f t="shared" si="343"/>
        <v>10.5</v>
      </c>
      <c r="FQ47" s="97">
        <f t="shared" si="343"/>
        <v>10.5</v>
      </c>
      <c r="FR47" s="97">
        <f t="shared" si="343"/>
        <v>10.5</v>
      </c>
      <c r="FS47" s="97">
        <f t="shared" si="343"/>
        <v>10.5</v>
      </c>
      <c r="FT47" s="97">
        <f t="shared" si="343"/>
        <v>10.5</v>
      </c>
      <c r="FU47" s="97">
        <f t="shared" si="343"/>
        <v>10.5</v>
      </c>
      <c r="FV47" s="97">
        <f t="shared" si="343"/>
        <v>10.5</v>
      </c>
      <c r="FW47" s="97">
        <f t="shared" si="343"/>
        <v>10.5</v>
      </c>
      <c r="FX47" s="97">
        <f t="shared" si="343"/>
        <v>10.5</v>
      </c>
      <c r="FY47" s="97">
        <f t="shared" si="343"/>
        <v>10.5</v>
      </c>
      <c r="FZ47" s="97">
        <f t="shared" si="343"/>
        <v>10.5</v>
      </c>
      <c r="GA47" s="97">
        <f t="shared" si="343"/>
        <v>10.5</v>
      </c>
      <c r="GB47" s="97">
        <f t="shared" si="343"/>
        <v>10.5</v>
      </c>
      <c r="GC47" s="97">
        <f t="shared" si="343"/>
        <v>10.5</v>
      </c>
      <c r="GD47" s="97">
        <f t="shared" si="343"/>
        <v>10.5</v>
      </c>
      <c r="GE47" s="97">
        <f t="shared" si="343"/>
        <v>10.5</v>
      </c>
      <c r="GF47" s="97">
        <f t="shared" si="343"/>
        <v>10.5</v>
      </c>
      <c r="GG47" s="97">
        <f t="shared" si="343"/>
        <v>10.5</v>
      </c>
    </row>
    <row r="48" spans="1:189" ht="17.25" x14ac:dyDescent="0.25">
      <c r="A48" s="18" t="s">
        <v>28</v>
      </c>
      <c r="B48" s="24" t="s">
        <v>54</v>
      </c>
      <c r="C48" s="33">
        <v>31686</v>
      </c>
      <c r="D48" s="33"/>
      <c r="E48" s="37">
        <f>0</f>
        <v>0</v>
      </c>
      <c r="F48" s="37">
        <f>0</f>
        <v>0</v>
      </c>
      <c r="G48" s="37">
        <f>0</f>
        <v>0</v>
      </c>
      <c r="H48" s="37">
        <f>0</f>
        <v>0</v>
      </c>
      <c r="I48" s="37">
        <f>0</f>
        <v>0</v>
      </c>
      <c r="J48" s="37">
        <f>0</f>
        <v>0</v>
      </c>
      <c r="K48" s="37">
        <f>0</f>
        <v>0</v>
      </c>
      <c r="L48" s="37">
        <f>0</f>
        <v>0</v>
      </c>
      <c r="M48" s="37">
        <f>0</f>
        <v>0</v>
      </c>
      <c r="N48" s="37">
        <f>0</f>
        <v>0</v>
      </c>
      <c r="O48" s="37">
        <f>0</f>
        <v>0</v>
      </c>
      <c r="P48" s="37">
        <f>0</f>
        <v>0</v>
      </c>
      <c r="Q48" s="37">
        <f>0</f>
        <v>0</v>
      </c>
      <c r="R48" s="100">
        <f>0</f>
        <v>0</v>
      </c>
      <c r="S48" s="100">
        <f>0</f>
        <v>0</v>
      </c>
      <c r="T48" s="100">
        <f>0</f>
        <v>0</v>
      </c>
      <c r="U48" s="100">
        <f>0</f>
        <v>0</v>
      </c>
      <c r="V48" s="100">
        <f>0</f>
        <v>0</v>
      </c>
      <c r="W48" s="100">
        <f>0</f>
        <v>0</v>
      </c>
      <c r="X48" s="100">
        <f>0</f>
        <v>0</v>
      </c>
      <c r="Y48" s="100">
        <f>0</f>
        <v>0</v>
      </c>
      <c r="Z48" s="100">
        <f>0</f>
        <v>0</v>
      </c>
      <c r="AA48" s="100">
        <f>0</f>
        <v>0</v>
      </c>
      <c r="AB48" s="100">
        <f>0</f>
        <v>0</v>
      </c>
      <c r="AC48" s="100">
        <f>0</f>
        <v>0</v>
      </c>
      <c r="AD48" s="100">
        <f>0</f>
        <v>0</v>
      </c>
      <c r="AE48" s="100">
        <f>0</f>
        <v>0</v>
      </c>
      <c r="AF48" s="100">
        <f>0</f>
        <v>0</v>
      </c>
      <c r="AG48" s="100">
        <f>0</f>
        <v>0</v>
      </c>
      <c r="AH48" s="100">
        <f>0</f>
        <v>0</v>
      </c>
      <c r="AI48" s="100">
        <f>0</f>
        <v>0</v>
      </c>
      <c r="AJ48" s="100">
        <f>0</f>
        <v>0</v>
      </c>
      <c r="AK48" s="100">
        <f>0</f>
        <v>0</v>
      </c>
      <c r="AL48" s="100">
        <f>0</f>
        <v>0</v>
      </c>
      <c r="AM48" s="100">
        <f>0</f>
        <v>0</v>
      </c>
      <c r="AN48" s="100">
        <f>0</f>
        <v>0</v>
      </c>
      <c r="AO48" s="100">
        <f>0</f>
        <v>0</v>
      </c>
      <c r="AP48" s="100">
        <f>0</f>
        <v>0</v>
      </c>
      <c r="AQ48" s="100">
        <f>0</f>
        <v>0</v>
      </c>
      <c r="AR48" s="100">
        <f>0</f>
        <v>0</v>
      </c>
      <c r="AS48" s="100">
        <f>0</f>
        <v>0</v>
      </c>
      <c r="AT48" s="100">
        <f>0</f>
        <v>0</v>
      </c>
      <c r="AU48" s="100">
        <f>0</f>
        <v>0</v>
      </c>
      <c r="AV48" s="100">
        <f>0</f>
        <v>0</v>
      </c>
      <c r="AW48" s="100">
        <f>0</f>
        <v>0</v>
      </c>
      <c r="AX48" s="100">
        <f>0</f>
        <v>0</v>
      </c>
      <c r="AY48" s="100">
        <f>0</f>
        <v>0</v>
      </c>
      <c r="AZ48" s="100">
        <f>0</f>
        <v>0</v>
      </c>
      <c r="BA48" s="100">
        <f>0</f>
        <v>0</v>
      </c>
      <c r="BB48" s="100">
        <f>0</f>
        <v>0</v>
      </c>
      <c r="BC48" s="100">
        <f>0</f>
        <v>0</v>
      </c>
      <c r="BD48" s="100">
        <f>8.03</f>
        <v>8.0299999999999994</v>
      </c>
      <c r="BE48" s="100">
        <f t="shared" ref="BE48:BO48" si="344">8.03</f>
        <v>8.0299999999999994</v>
      </c>
      <c r="BF48" s="100">
        <f t="shared" si="344"/>
        <v>8.0299999999999994</v>
      </c>
      <c r="BG48" s="100">
        <f t="shared" si="344"/>
        <v>8.0299999999999994</v>
      </c>
      <c r="BH48" s="100">
        <f t="shared" si="344"/>
        <v>8.0299999999999994</v>
      </c>
      <c r="BI48" s="100">
        <f t="shared" si="344"/>
        <v>8.0299999999999994</v>
      </c>
      <c r="BJ48" s="100">
        <f t="shared" si="344"/>
        <v>8.0299999999999994</v>
      </c>
      <c r="BK48" s="100">
        <f t="shared" si="344"/>
        <v>8.0299999999999994</v>
      </c>
      <c r="BL48" s="100">
        <f t="shared" si="344"/>
        <v>8.0299999999999994</v>
      </c>
      <c r="BM48" s="100">
        <f t="shared" si="344"/>
        <v>8.0299999999999994</v>
      </c>
      <c r="BN48" s="100">
        <f t="shared" si="344"/>
        <v>8.0299999999999994</v>
      </c>
      <c r="BO48" s="100">
        <f t="shared" si="344"/>
        <v>8.0299999999999994</v>
      </c>
      <c r="BP48" s="100">
        <f>(8.03*31+9.83*61)/92</f>
        <v>9.2234782608695642</v>
      </c>
      <c r="BQ48" s="100">
        <f>9.83</f>
        <v>9.83</v>
      </c>
      <c r="BR48" s="100">
        <f t="shared" ref="BR48:BV48" si="345">9.83</f>
        <v>9.83</v>
      </c>
      <c r="BS48" s="100">
        <f t="shared" si="345"/>
        <v>9.83</v>
      </c>
      <c r="BT48" s="100">
        <f t="shared" si="345"/>
        <v>9.83</v>
      </c>
      <c r="BU48" s="100">
        <f t="shared" si="345"/>
        <v>9.83</v>
      </c>
      <c r="BV48" s="100">
        <f t="shared" si="345"/>
        <v>9.83</v>
      </c>
      <c r="BW48" s="100">
        <f>10.5</f>
        <v>10.5</v>
      </c>
      <c r="BX48" s="100">
        <f t="shared" ref="BX48:EI48" si="346">10.5</f>
        <v>10.5</v>
      </c>
      <c r="BY48" s="100">
        <f t="shared" si="346"/>
        <v>10.5</v>
      </c>
      <c r="BZ48" s="100">
        <f t="shared" si="346"/>
        <v>10.5</v>
      </c>
      <c r="CA48" s="100">
        <f t="shared" si="346"/>
        <v>10.5</v>
      </c>
      <c r="CB48" s="100">
        <f t="shared" si="346"/>
        <v>10.5</v>
      </c>
      <c r="CC48" s="100">
        <f t="shared" si="346"/>
        <v>10.5</v>
      </c>
      <c r="CD48" s="100">
        <f t="shared" si="346"/>
        <v>10.5</v>
      </c>
      <c r="CE48" s="100">
        <f t="shared" si="346"/>
        <v>10.5</v>
      </c>
      <c r="CF48" s="100">
        <f t="shared" si="346"/>
        <v>10.5</v>
      </c>
      <c r="CG48" s="100">
        <f t="shared" si="346"/>
        <v>10.5</v>
      </c>
      <c r="CH48" s="100">
        <f t="shared" si="346"/>
        <v>10.5</v>
      </c>
      <c r="CI48" s="100">
        <f t="shared" si="346"/>
        <v>10.5</v>
      </c>
      <c r="CJ48" s="100">
        <f t="shared" si="346"/>
        <v>10.5</v>
      </c>
      <c r="CK48" s="100">
        <f t="shared" si="346"/>
        <v>10.5</v>
      </c>
      <c r="CL48" s="100">
        <f t="shared" si="346"/>
        <v>10.5</v>
      </c>
      <c r="CM48" s="100">
        <f t="shared" si="346"/>
        <v>10.5</v>
      </c>
      <c r="CN48" s="100">
        <f t="shared" si="346"/>
        <v>10.5</v>
      </c>
      <c r="CO48" s="100">
        <f t="shared" si="346"/>
        <v>10.5</v>
      </c>
      <c r="CP48" s="100">
        <f t="shared" si="346"/>
        <v>10.5</v>
      </c>
      <c r="CQ48" s="100">
        <f t="shared" si="346"/>
        <v>10.5</v>
      </c>
      <c r="CR48" s="100">
        <f t="shared" si="346"/>
        <v>10.5</v>
      </c>
      <c r="CS48" s="100">
        <f t="shared" si="346"/>
        <v>10.5</v>
      </c>
      <c r="CT48" s="100">
        <f t="shared" si="346"/>
        <v>10.5</v>
      </c>
      <c r="CU48" s="100">
        <f t="shared" si="346"/>
        <v>10.5</v>
      </c>
      <c r="CV48" s="100">
        <f t="shared" si="346"/>
        <v>10.5</v>
      </c>
      <c r="CW48" s="100">
        <f t="shared" si="346"/>
        <v>10.5</v>
      </c>
      <c r="CX48" s="100">
        <f t="shared" si="346"/>
        <v>10.5</v>
      </c>
      <c r="CY48" s="100">
        <f t="shared" si="346"/>
        <v>10.5</v>
      </c>
      <c r="CZ48" s="100">
        <f t="shared" si="346"/>
        <v>10.5</v>
      </c>
      <c r="DA48" s="100">
        <f t="shared" si="346"/>
        <v>10.5</v>
      </c>
      <c r="DB48" s="100">
        <f t="shared" si="346"/>
        <v>10.5</v>
      </c>
      <c r="DC48" s="100">
        <f t="shared" si="346"/>
        <v>10.5</v>
      </c>
      <c r="DD48" s="100">
        <f t="shared" si="346"/>
        <v>10.5</v>
      </c>
      <c r="DE48" s="100">
        <f t="shared" si="346"/>
        <v>10.5</v>
      </c>
      <c r="DF48" s="100">
        <f t="shared" si="346"/>
        <v>10.5</v>
      </c>
      <c r="DG48" s="100">
        <f t="shared" si="346"/>
        <v>10.5</v>
      </c>
      <c r="DH48" s="100">
        <f t="shared" si="346"/>
        <v>10.5</v>
      </c>
      <c r="DI48" s="100">
        <f t="shared" si="346"/>
        <v>10.5</v>
      </c>
      <c r="DJ48" s="100">
        <f t="shared" si="346"/>
        <v>10.5</v>
      </c>
      <c r="DK48" s="100">
        <f t="shared" si="346"/>
        <v>10.5</v>
      </c>
      <c r="DL48" s="100">
        <f t="shared" si="346"/>
        <v>10.5</v>
      </c>
      <c r="DM48" s="100">
        <f t="shared" si="346"/>
        <v>10.5</v>
      </c>
      <c r="DN48" s="100">
        <f t="shared" si="346"/>
        <v>10.5</v>
      </c>
      <c r="DO48" s="100">
        <f t="shared" si="346"/>
        <v>10.5</v>
      </c>
      <c r="DP48" s="100">
        <f t="shared" si="346"/>
        <v>10.5</v>
      </c>
      <c r="DQ48" s="100">
        <f t="shared" si="346"/>
        <v>10.5</v>
      </c>
      <c r="DR48" s="100">
        <f t="shared" si="346"/>
        <v>10.5</v>
      </c>
      <c r="DS48" s="100">
        <f t="shared" si="346"/>
        <v>10.5</v>
      </c>
      <c r="DT48" s="100">
        <f t="shared" si="346"/>
        <v>10.5</v>
      </c>
      <c r="DU48" s="100">
        <f t="shared" si="346"/>
        <v>10.5</v>
      </c>
      <c r="DV48" s="100">
        <f t="shared" si="346"/>
        <v>10.5</v>
      </c>
      <c r="DW48" s="100">
        <f t="shared" si="346"/>
        <v>10.5</v>
      </c>
      <c r="DX48" s="100">
        <f t="shared" si="346"/>
        <v>10.5</v>
      </c>
      <c r="DY48" s="100">
        <f t="shared" si="346"/>
        <v>10.5</v>
      </c>
      <c r="DZ48" s="100">
        <f t="shared" si="346"/>
        <v>10.5</v>
      </c>
      <c r="EA48" s="100">
        <f t="shared" si="346"/>
        <v>10.5</v>
      </c>
      <c r="EB48" s="100">
        <f t="shared" si="346"/>
        <v>10.5</v>
      </c>
      <c r="EC48" s="100">
        <f t="shared" si="346"/>
        <v>10.5</v>
      </c>
      <c r="ED48" s="100">
        <f t="shared" si="346"/>
        <v>10.5</v>
      </c>
      <c r="EE48" s="100">
        <f t="shared" si="346"/>
        <v>10.5</v>
      </c>
      <c r="EF48" s="100">
        <f t="shared" si="346"/>
        <v>10.5</v>
      </c>
      <c r="EG48" s="100">
        <f t="shared" si="346"/>
        <v>10.5</v>
      </c>
      <c r="EH48" s="100">
        <f t="shared" si="346"/>
        <v>10.5</v>
      </c>
      <c r="EI48" s="100">
        <f t="shared" si="346"/>
        <v>10.5</v>
      </c>
      <c r="EJ48" s="100">
        <f t="shared" ref="EJ48:GG48" si="347">10.5</f>
        <v>10.5</v>
      </c>
      <c r="EK48" s="100">
        <f t="shared" si="347"/>
        <v>10.5</v>
      </c>
      <c r="EL48" s="100">
        <f t="shared" si="347"/>
        <v>10.5</v>
      </c>
      <c r="EM48" s="100">
        <f t="shared" si="347"/>
        <v>10.5</v>
      </c>
      <c r="EN48" s="100">
        <f t="shared" si="347"/>
        <v>10.5</v>
      </c>
      <c r="EO48" s="100">
        <f t="shared" si="347"/>
        <v>10.5</v>
      </c>
      <c r="EP48" s="100">
        <f t="shared" si="347"/>
        <v>10.5</v>
      </c>
      <c r="EQ48" s="100">
        <f t="shared" si="347"/>
        <v>10.5</v>
      </c>
      <c r="ER48" s="100">
        <f t="shared" si="347"/>
        <v>10.5</v>
      </c>
      <c r="ES48" s="100">
        <f t="shared" si="347"/>
        <v>10.5</v>
      </c>
      <c r="ET48" s="100">
        <f t="shared" si="347"/>
        <v>10.5</v>
      </c>
      <c r="EU48" s="100">
        <f t="shared" si="347"/>
        <v>10.5</v>
      </c>
      <c r="EV48" s="100">
        <f t="shared" si="347"/>
        <v>10.5</v>
      </c>
      <c r="EW48" s="100">
        <f t="shared" si="347"/>
        <v>10.5</v>
      </c>
      <c r="EX48" s="100">
        <f t="shared" si="347"/>
        <v>10.5</v>
      </c>
      <c r="EY48" s="100">
        <f t="shared" si="347"/>
        <v>10.5</v>
      </c>
      <c r="EZ48" s="100">
        <f t="shared" si="347"/>
        <v>10.5</v>
      </c>
      <c r="FA48" s="100">
        <f t="shared" si="347"/>
        <v>10.5</v>
      </c>
      <c r="FB48" s="100">
        <f t="shared" si="347"/>
        <v>10.5</v>
      </c>
      <c r="FC48" s="100">
        <f t="shared" si="347"/>
        <v>10.5</v>
      </c>
      <c r="FD48" s="100">
        <f t="shared" si="347"/>
        <v>10.5</v>
      </c>
      <c r="FE48" s="100">
        <f t="shared" si="347"/>
        <v>10.5</v>
      </c>
      <c r="FF48" s="100">
        <f t="shared" si="347"/>
        <v>10.5</v>
      </c>
      <c r="FG48" s="100">
        <f t="shared" si="347"/>
        <v>10.5</v>
      </c>
      <c r="FH48" s="100">
        <f t="shared" si="347"/>
        <v>10.5</v>
      </c>
      <c r="FI48" s="100">
        <f t="shared" si="347"/>
        <v>10.5</v>
      </c>
      <c r="FJ48" s="100">
        <f t="shared" si="347"/>
        <v>10.5</v>
      </c>
      <c r="FK48" s="100">
        <f t="shared" si="347"/>
        <v>10.5</v>
      </c>
      <c r="FL48" s="100">
        <f t="shared" si="347"/>
        <v>10.5</v>
      </c>
      <c r="FM48" s="100">
        <f t="shared" si="347"/>
        <v>10.5</v>
      </c>
      <c r="FN48" s="100">
        <f t="shared" si="347"/>
        <v>10.5</v>
      </c>
      <c r="FO48" s="100">
        <f t="shared" si="347"/>
        <v>10.5</v>
      </c>
      <c r="FP48" s="100">
        <f t="shared" si="347"/>
        <v>10.5</v>
      </c>
      <c r="FQ48" s="100">
        <f t="shared" si="347"/>
        <v>10.5</v>
      </c>
      <c r="FR48" s="100">
        <f t="shared" si="347"/>
        <v>10.5</v>
      </c>
      <c r="FS48" s="100">
        <f t="shared" si="347"/>
        <v>10.5</v>
      </c>
      <c r="FT48" s="100">
        <f t="shared" si="347"/>
        <v>10.5</v>
      </c>
      <c r="FU48" s="100">
        <f t="shared" si="347"/>
        <v>10.5</v>
      </c>
      <c r="FV48" s="100">
        <f t="shared" si="347"/>
        <v>10.5</v>
      </c>
      <c r="FW48" s="100">
        <f t="shared" si="347"/>
        <v>10.5</v>
      </c>
      <c r="FX48" s="100">
        <f t="shared" si="347"/>
        <v>10.5</v>
      </c>
      <c r="FY48" s="100">
        <f t="shared" si="347"/>
        <v>10.5</v>
      </c>
      <c r="FZ48" s="100">
        <f t="shared" si="347"/>
        <v>10.5</v>
      </c>
      <c r="GA48" s="100">
        <f t="shared" si="347"/>
        <v>10.5</v>
      </c>
      <c r="GB48" s="100">
        <f t="shared" si="347"/>
        <v>10.5</v>
      </c>
      <c r="GC48" s="100">
        <f t="shared" si="347"/>
        <v>10.5</v>
      </c>
      <c r="GD48" s="100">
        <f t="shared" si="347"/>
        <v>10.5</v>
      </c>
      <c r="GE48" s="100">
        <f t="shared" si="347"/>
        <v>10.5</v>
      </c>
      <c r="GF48" s="100">
        <f t="shared" si="347"/>
        <v>10.5</v>
      </c>
      <c r="GG48" s="100">
        <f t="shared" si="347"/>
        <v>10.5</v>
      </c>
    </row>
    <row r="49" spans="1:189" x14ac:dyDescent="0.3">
      <c r="A49" s="10"/>
      <c r="B49" s="40"/>
      <c r="C49" s="28"/>
      <c r="D49" s="28"/>
      <c r="E49" s="92"/>
      <c r="F49" s="92"/>
      <c r="G49" s="92"/>
      <c r="H49" s="92"/>
      <c r="I49" s="92"/>
      <c r="J49" s="92"/>
      <c r="K49" s="92"/>
      <c r="L49" s="92"/>
      <c r="M49" s="92"/>
      <c r="N49" s="92"/>
      <c r="O49" s="92"/>
      <c r="P49" s="92"/>
      <c r="Q49" s="92"/>
      <c r="R49" s="100"/>
      <c r="S49" s="100"/>
      <c r="T49" s="100"/>
      <c r="U49" s="100"/>
      <c r="V49" s="100"/>
      <c r="W49" s="100"/>
      <c r="X49" s="100"/>
      <c r="Y49" s="100"/>
      <c r="Z49" s="100"/>
      <c r="AA49" s="100"/>
      <c r="AB49" s="100"/>
      <c r="AC49" s="100"/>
      <c r="AD49" s="100"/>
      <c r="AE49" s="100"/>
      <c r="AF49" s="100"/>
      <c r="AG49" s="100"/>
      <c r="AH49" s="100"/>
      <c r="AI49" s="100"/>
      <c r="AJ49" s="100"/>
      <c r="AK49" s="100"/>
      <c r="AL49" s="100"/>
      <c r="AM49" s="100"/>
      <c r="AN49" s="100"/>
      <c r="AO49" s="100"/>
      <c r="AP49" s="99"/>
      <c r="AQ49" s="99"/>
      <c r="AR49" s="99"/>
      <c r="AS49" s="99"/>
      <c r="AT49" s="99"/>
      <c r="AU49" s="99"/>
      <c r="AV49" s="99"/>
      <c r="AW49" s="99"/>
      <c r="AX49" s="99"/>
      <c r="AY49" s="99"/>
      <c r="AZ49" s="99"/>
      <c r="BA49" s="99"/>
      <c r="BB49" s="99"/>
      <c r="BC49" s="99"/>
      <c r="BD49" s="99"/>
      <c r="BE49" s="99"/>
      <c r="BF49" s="99"/>
      <c r="BG49" s="99"/>
      <c r="BH49" s="99"/>
      <c r="BI49" s="99"/>
      <c r="BJ49" s="99"/>
      <c r="BK49" s="99"/>
      <c r="BL49" s="99"/>
      <c r="BM49" s="99"/>
      <c r="BN49" s="99"/>
      <c r="BO49" s="99"/>
      <c r="BP49" s="99"/>
      <c r="BQ49" s="99"/>
      <c r="BR49" s="99"/>
      <c r="BS49" s="99"/>
      <c r="BT49" s="99"/>
      <c r="BU49" s="99"/>
      <c r="BV49" s="99"/>
      <c r="BW49" s="99"/>
      <c r="BX49" s="99"/>
      <c r="BY49" s="99"/>
      <c r="BZ49" s="99"/>
      <c r="CA49" s="99"/>
      <c r="CB49" s="99"/>
      <c r="CC49" s="99"/>
      <c r="CD49" s="99"/>
      <c r="CE49" s="99"/>
      <c r="CF49" s="99"/>
      <c r="CG49" s="99"/>
      <c r="CH49" s="99"/>
      <c r="CI49" s="99"/>
      <c r="CJ49" s="99"/>
      <c r="CK49" s="99"/>
      <c r="CL49" s="99"/>
      <c r="CM49" s="99"/>
      <c r="CN49" s="99"/>
      <c r="CO49" s="99"/>
      <c r="CP49" s="99"/>
      <c r="CQ49" s="99"/>
      <c r="CR49" s="99"/>
      <c r="CS49" s="99"/>
      <c r="CT49" s="99"/>
      <c r="CU49" s="99"/>
      <c r="CV49" s="99"/>
      <c r="CW49" s="99"/>
      <c r="CX49" s="99"/>
      <c r="CY49" s="99"/>
      <c r="CZ49" s="99"/>
      <c r="DA49" s="93"/>
      <c r="DB49" s="93"/>
      <c r="DC49" s="93"/>
      <c r="DD49" s="93"/>
      <c r="DE49" s="93"/>
      <c r="DF49" s="93"/>
      <c r="DG49" s="93"/>
      <c r="DH49" s="93"/>
      <c r="DI49" s="93"/>
      <c r="DJ49" s="93"/>
      <c r="DK49" s="93"/>
      <c r="DL49" s="93"/>
      <c r="DM49" s="93"/>
      <c r="DN49" s="93"/>
      <c r="DO49" s="93"/>
      <c r="DP49" s="93"/>
      <c r="DQ49" s="93"/>
      <c r="DR49" s="93"/>
      <c r="DS49" s="93"/>
      <c r="DT49" s="93"/>
      <c r="DU49" s="93"/>
      <c r="DV49" s="93"/>
      <c r="DW49" s="93"/>
      <c r="DX49" s="93"/>
      <c r="DY49" s="93"/>
      <c r="DZ49" s="93"/>
      <c r="EA49" s="93"/>
      <c r="EB49" s="93"/>
      <c r="EC49" s="93"/>
      <c r="ED49" s="93"/>
      <c r="EE49" s="93"/>
      <c r="EF49" s="93"/>
      <c r="EG49" s="93"/>
      <c r="EH49" s="93"/>
      <c r="EI49" s="93"/>
      <c r="EJ49" s="93"/>
      <c r="EK49" s="93"/>
      <c r="EL49" s="93"/>
      <c r="EM49" s="93"/>
      <c r="EN49" s="93"/>
      <c r="EO49" s="93"/>
      <c r="EP49" s="93"/>
      <c r="EQ49" s="93"/>
      <c r="ER49" s="93"/>
      <c r="ES49" s="93"/>
      <c r="ET49" s="93"/>
      <c r="EU49" s="93"/>
      <c r="EV49" s="93"/>
      <c r="EW49" s="93"/>
      <c r="EX49" s="93"/>
      <c r="EY49" s="93"/>
      <c r="EZ49" s="93"/>
      <c r="FA49" s="93"/>
      <c r="FB49" s="93"/>
      <c r="FC49" s="93"/>
      <c r="FD49" s="93"/>
      <c r="FE49" s="93"/>
      <c r="FF49" s="93"/>
      <c r="FG49" s="93"/>
      <c r="FH49" s="93"/>
      <c r="FI49" s="93"/>
      <c r="FJ49" s="93"/>
      <c r="FK49" s="93"/>
      <c r="FL49" s="93"/>
      <c r="FM49" s="93"/>
      <c r="FN49" s="93"/>
      <c r="FO49" s="93"/>
      <c r="FP49" s="93"/>
      <c r="FQ49" s="93"/>
      <c r="FR49" s="93"/>
      <c r="FS49" s="93"/>
      <c r="FT49" s="93"/>
      <c r="FU49" s="93"/>
      <c r="FV49" s="93"/>
      <c r="FW49" s="93"/>
      <c r="FX49" s="93"/>
      <c r="FY49" s="93"/>
      <c r="FZ49" s="93"/>
      <c r="GA49" s="93"/>
      <c r="GB49" s="93"/>
      <c r="GC49" s="93"/>
      <c r="GD49" s="93"/>
      <c r="GE49" s="93"/>
      <c r="GF49" s="93"/>
      <c r="GG49" s="93"/>
    </row>
    <row r="50" spans="1:189" ht="18" customHeight="1" x14ac:dyDescent="0.3">
      <c r="A50" s="23" t="s">
        <v>42</v>
      </c>
      <c r="B50" s="23" t="s">
        <v>8</v>
      </c>
      <c r="C50" s="31"/>
      <c r="D50" s="31"/>
      <c r="E50" s="94">
        <f>SUM(E51:E53)</f>
        <v>0.66</v>
      </c>
      <c r="F50" s="94">
        <f t="shared" ref="F50:BQ50" si="348">SUM(F51:F53)</f>
        <v>0.66</v>
      </c>
      <c r="G50" s="94">
        <f t="shared" si="348"/>
        <v>0.66</v>
      </c>
      <c r="H50" s="94">
        <f t="shared" si="348"/>
        <v>0.66</v>
      </c>
      <c r="I50" s="94">
        <f t="shared" si="348"/>
        <v>0.66</v>
      </c>
      <c r="J50" s="94">
        <f t="shared" si="348"/>
        <v>0.66</v>
      </c>
      <c r="K50" s="94">
        <f t="shared" si="348"/>
        <v>0.66</v>
      </c>
      <c r="L50" s="94">
        <f t="shared" si="348"/>
        <v>0.66</v>
      </c>
      <c r="M50" s="94">
        <f t="shared" si="348"/>
        <v>0.66</v>
      </c>
      <c r="N50" s="94">
        <f t="shared" si="348"/>
        <v>0.66</v>
      </c>
      <c r="O50" s="94">
        <f t="shared" si="348"/>
        <v>0.66</v>
      </c>
      <c r="P50" s="94">
        <f t="shared" si="348"/>
        <v>0.66</v>
      </c>
      <c r="Q50" s="94">
        <f t="shared" si="348"/>
        <v>0.66</v>
      </c>
      <c r="R50" s="94">
        <f t="shared" si="348"/>
        <v>0.66</v>
      </c>
      <c r="S50" s="94">
        <f t="shared" si="348"/>
        <v>0.66</v>
      </c>
      <c r="T50" s="94">
        <f t="shared" si="348"/>
        <v>0.66</v>
      </c>
      <c r="U50" s="94">
        <f t="shared" si="348"/>
        <v>0.66</v>
      </c>
      <c r="V50" s="94">
        <f t="shared" si="348"/>
        <v>0.66</v>
      </c>
      <c r="W50" s="94">
        <f t="shared" si="348"/>
        <v>0.66</v>
      </c>
      <c r="X50" s="94">
        <f t="shared" si="348"/>
        <v>0.66</v>
      </c>
      <c r="Y50" s="94">
        <f t="shared" si="348"/>
        <v>0.66</v>
      </c>
      <c r="Z50" s="94">
        <f t="shared" si="348"/>
        <v>0.66</v>
      </c>
      <c r="AA50" s="94">
        <f t="shared" si="348"/>
        <v>0.66</v>
      </c>
      <c r="AB50" s="94">
        <f t="shared" si="348"/>
        <v>0.66</v>
      </c>
      <c r="AC50" s="94">
        <f t="shared" si="348"/>
        <v>0.66</v>
      </c>
      <c r="AD50" s="94">
        <f t="shared" si="348"/>
        <v>0.66</v>
      </c>
      <c r="AE50" s="94">
        <f t="shared" si="348"/>
        <v>0.66</v>
      </c>
      <c r="AF50" s="94">
        <f t="shared" si="348"/>
        <v>0.66</v>
      </c>
      <c r="AG50" s="94">
        <f t="shared" si="348"/>
        <v>0.66</v>
      </c>
      <c r="AH50" s="94">
        <f t="shared" si="348"/>
        <v>0.66</v>
      </c>
      <c r="AI50" s="94">
        <f t="shared" si="348"/>
        <v>0.66</v>
      </c>
      <c r="AJ50" s="94">
        <f t="shared" si="348"/>
        <v>0.66</v>
      </c>
      <c r="AK50" s="94">
        <f t="shared" si="348"/>
        <v>0.66</v>
      </c>
      <c r="AL50" s="94">
        <f t="shared" si="348"/>
        <v>0.66</v>
      </c>
      <c r="AM50" s="94">
        <f t="shared" si="348"/>
        <v>0.66</v>
      </c>
      <c r="AN50" s="94">
        <f t="shared" si="348"/>
        <v>0.66</v>
      </c>
      <c r="AO50" s="94">
        <f t="shared" si="348"/>
        <v>0.66</v>
      </c>
      <c r="AP50" s="94">
        <f t="shared" si="348"/>
        <v>0.66</v>
      </c>
      <c r="AQ50" s="94">
        <f t="shared" si="348"/>
        <v>0.66</v>
      </c>
      <c r="AR50" s="94">
        <f t="shared" si="348"/>
        <v>0.66</v>
      </c>
      <c r="AS50" s="94">
        <f t="shared" si="348"/>
        <v>0.66</v>
      </c>
      <c r="AT50" s="94">
        <f t="shared" si="348"/>
        <v>0.66</v>
      </c>
      <c r="AU50" s="94">
        <f t="shared" si="348"/>
        <v>0.66</v>
      </c>
      <c r="AV50" s="94">
        <f t="shared" si="348"/>
        <v>0.66</v>
      </c>
      <c r="AW50" s="94">
        <f t="shared" si="348"/>
        <v>0.66</v>
      </c>
      <c r="AX50" s="94">
        <f t="shared" si="348"/>
        <v>0.66</v>
      </c>
      <c r="AY50" s="94">
        <f t="shared" si="348"/>
        <v>0.66</v>
      </c>
      <c r="AZ50" s="94">
        <f t="shared" si="348"/>
        <v>0.66</v>
      </c>
      <c r="BA50" s="94">
        <f t="shared" si="348"/>
        <v>0.66</v>
      </c>
      <c r="BB50" s="94">
        <f t="shared" si="348"/>
        <v>0.66</v>
      </c>
      <c r="BC50" s="94">
        <f t="shared" si="348"/>
        <v>0.66</v>
      </c>
      <c r="BD50" s="94">
        <f t="shared" si="348"/>
        <v>35.36</v>
      </c>
      <c r="BE50" s="94">
        <f t="shared" si="348"/>
        <v>35.36</v>
      </c>
      <c r="BF50" s="94">
        <f t="shared" si="348"/>
        <v>36.36</v>
      </c>
      <c r="BG50" s="94">
        <f t="shared" si="348"/>
        <v>36.36</v>
      </c>
      <c r="BH50" s="94">
        <f t="shared" si="348"/>
        <v>36.36</v>
      </c>
      <c r="BI50" s="94">
        <f t="shared" si="348"/>
        <v>36.36</v>
      </c>
      <c r="BJ50" s="94">
        <f t="shared" si="348"/>
        <v>37.36</v>
      </c>
      <c r="BK50" s="94">
        <f t="shared" si="348"/>
        <v>37.36</v>
      </c>
      <c r="BL50" s="94">
        <f t="shared" si="348"/>
        <v>37.36</v>
      </c>
      <c r="BM50" s="94">
        <f t="shared" si="348"/>
        <v>37.36</v>
      </c>
      <c r="BN50" s="94">
        <f t="shared" si="348"/>
        <v>37.36</v>
      </c>
      <c r="BO50" s="94">
        <f t="shared" si="348"/>
        <v>11.56</v>
      </c>
      <c r="BP50" s="94">
        <f t="shared" si="348"/>
        <v>11.56</v>
      </c>
      <c r="BQ50" s="94">
        <f t="shared" si="348"/>
        <v>11.56</v>
      </c>
      <c r="BR50" s="94">
        <f t="shared" ref="BR50:EC50" si="349">SUM(BR51:BR53)</f>
        <v>11.56</v>
      </c>
      <c r="BS50" s="94">
        <f t="shared" si="349"/>
        <v>11.56</v>
      </c>
      <c r="BT50" s="94">
        <f t="shared" si="349"/>
        <v>11.56</v>
      </c>
      <c r="BU50" s="94">
        <f t="shared" si="349"/>
        <v>10.06</v>
      </c>
      <c r="BV50" s="94">
        <f t="shared" si="349"/>
        <v>10.06</v>
      </c>
      <c r="BW50" s="94">
        <f t="shared" si="349"/>
        <v>10.06</v>
      </c>
      <c r="BX50" s="94">
        <f t="shared" si="349"/>
        <v>10.06</v>
      </c>
      <c r="BY50" s="94">
        <f t="shared" si="349"/>
        <v>10.06</v>
      </c>
      <c r="BZ50" s="94">
        <f t="shared" si="349"/>
        <v>10.06</v>
      </c>
      <c r="CA50" s="94">
        <f t="shared" si="349"/>
        <v>10.06</v>
      </c>
      <c r="CB50" s="94">
        <f t="shared" si="349"/>
        <v>10.06</v>
      </c>
      <c r="CC50" s="94">
        <f t="shared" si="349"/>
        <v>10.06</v>
      </c>
      <c r="CD50" s="94">
        <f t="shared" si="349"/>
        <v>10.06</v>
      </c>
      <c r="CE50" s="94">
        <f t="shared" si="349"/>
        <v>10.06</v>
      </c>
      <c r="CF50" s="94">
        <f t="shared" si="349"/>
        <v>10.06</v>
      </c>
      <c r="CG50" s="94">
        <f t="shared" si="349"/>
        <v>10.06</v>
      </c>
      <c r="CH50" s="94">
        <f t="shared" si="349"/>
        <v>10.06</v>
      </c>
      <c r="CI50" s="94">
        <f t="shared" si="349"/>
        <v>10.06</v>
      </c>
      <c r="CJ50" s="94">
        <f t="shared" si="349"/>
        <v>10.06</v>
      </c>
      <c r="CK50" s="94">
        <f t="shared" si="349"/>
        <v>10.06</v>
      </c>
      <c r="CL50" s="94">
        <f t="shared" si="349"/>
        <v>10.06</v>
      </c>
      <c r="CM50" s="94">
        <f t="shared" si="349"/>
        <v>10.06</v>
      </c>
      <c r="CN50" s="94">
        <f t="shared" si="349"/>
        <v>10.06</v>
      </c>
      <c r="CO50" s="94">
        <f t="shared" si="349"/>
        <v>10.06</v>
      </c>
      <c r="CP50" s="94">
        <f t="shared" si="349"/>
        <v>10.06</v>
      </c>
      <c r="CQ50" s="94">
        <f t="shared" si="349"/>
        <v>10.06</v>
      </c>
      <c r="CR50" s="94">
        <f t="shared" si="349"/>
        <v>10.06</v>
      </c>
      <c r="CS50" s="94">
        <f t="shared" si="349"/>
        <v>10.06</v>
      </c>
      <c r="CT50" s="94">
        <f t="shared" si="349"/>
        <v>10.06</v>
      </c>
      <c r="CU50" s="94">
        <f t="shared" si="349"/>
        <v>10.06</v>
      </c>
      <c r="CV50" s="94">
        <f t="shared" si="349"/>
        <v>10.06</v>
      </c>
      <c r="CW50" s="94">
        <f t="shared" si="349"/>
        <v>10.06</v>
      </c>
      <c r="CX50" s="94">
        <f t="shared" si="349"/>
        <v>10.06</v>
      </c>
      <c r="CY50" s="94">
        <f t="shared" si="349"/>
        <v>10.06</v>
      </c>
      <c r="CZ50" s="94">
        <f t="shared" si="349"/>
        <v>10.06</v>
      </c>
      <c r="DA50" s="94">
        <f t="shared" si="349"/>
        <v>10.06</v>
      </c>
      <c r="DB50" s="94">
        <f t="shared" si="349"/>
        <v>10.06</v>
      </c>
      <c r="DC50" s="94">
        <f t="shared" si="349"/>
        <v>10.06</v>
      </c>
      <c r="DD50" s="94">
        <f t="shared" si="349"/>
        <v>10.06</v>
      </c>
      <c r="DE50" s="94">
        <f t="shared" si="349"/>
        <v>10.06</v>
      </c>
      <c r="DF50" s="94">
        <f t="shared" si="349"/>
        <v>10.06</v>
      </c>
      <c r="DG50" s="94">
        <f t="shared" si="349"/>
        <v>10.06</v>
      </c>
      <c r="DH50" s="94">
        <f t="shared" si="349"/>
        <v>10.06</v>
      </c>
      <c r="DI50" s="94">
        <f t="shared" si="349"/>
        <v>10.06</v>
      </c>
      <c r="DJ50" s="94">
        <f t="shared" si="349"/>
        <v>10.06</v>
      </c>
      <c r="DK50" s="94">
        <f t="shared" si="349"/>
        <v>10.06</v>
      </c>
      <c r="DL50" s="94">
        <f t="shared" si="349"/>
        <v>10.06</v>
      </c>
      <c r="DM50" s="94">
        <f t="shared" si="349"/>
        <v>10.06</v>
      </c>
      <c r="DN50" s="94">
        <f t="shared" si="349"/>
        <v>10.06</v>
      </c>
      <c r="DO50" s="94">
        <f t="shared" si="349"/>
        <v>10.06</v>
      </c>
      <c r="DP50" s="94">
        <f t="shared" si="349"/>
        <v>10.06</v>
      </c>
      <c r="DQ50" s="94">
        <f t="shared" si="349"/>
        <v>10.06</v>
      </c>
      <c r="DR50" s="94">
        <f t="shared" si="349"/>
        <v>10.06</v>
      </c>
      <c r="DS50" s="94">
        <f t="shared" si="349"/>
        <v>10.06</v>
      </c>
      <c r="DT50" s="94">
        <f t="shared" si="349"/>
        <v>10.06</v>
      </c>
      <c r="DU50" s="94">
        <f t="shared" si="349"/>
        <v>10.06</v>
      </c>
      <c r="DV50" s="94">
        <f t="shared" si="349"/>
        <v>10.06</v>
      </c>
      <c r="DW50" s="94">
        <f t="shared" si="349"/>
        <v>10.06</v>
      </c>
      <c r="DX50" s="94">
        <f t="shared" si="349"/>
        <v>0.66</v>
      </c>
      <c r="DY50" s="94">
        <f t="shared" si="349"/>
        <v>0.66</v>
      </c>
      <c r="DZ50" s="94">
        <f t="shared" si="349"/>
        <v>0.66</v>
      </c>
      <c r="EA50" s="94">
        <f t="shared" si="349"/>
        <v>0.66</v>
      </c>
      <c r="EB50" s="94">
        <f t="shared" si="349"/>
        <v>0.66</v>
      </c>
      <c r="EC50" s="94">
        <f t="shared" si="349"/>
        <v>0.66</v>
      </c>
      <c r="ED50" s="94">
        <f t="shared" ref="ED50:EX50" si="350">SUM(ED51:ED53)</f>
        <v>0.66</v>
      </c>
      <c r="EE50" s="94">
        <f t="shared" si="350"/>
        <v>0.66</v>
      </c>
      <c r="EF50" s="94">
        <f t="shared" si="350"/>
        <v>0.66</v>
      </c>
      <c r="EG50" s="94">
        <f t="shared" si="350"/>
        <v>0.66</v>
      </c>
      <c r="EH50" s="94">
        <f t="shared" si="350"/>
        <v>0.66</v>
      </c>
      <c r="EI50" s="94">
        <f t="shared" si="350"/>
        <v>0.66</v>
      </c>
      <c r="EJ50" s="94">
        <f t="shared" si="350"/>
        <v>0.66</v>
      </c>
      <c r="EK50" s="94">
        <f t="shared" si="350"/>
        <v>0.66</v>
      </c>
      <c r="EL50" s="94">
        <f t="shared" si="350"/>
        <v>0.66</v>
      </c>
      <c r="EM50" s="94">
        <f t="shared" si="350"/>
        <v>0.66</v>
      </c>
      <c r="EN50" s="94">
        <f t="shared" si="350"/>
        <v>0.66</v>
      </c>
      <c r="EO50" s="94">
        <f t="shared" si="350"/>
        <v>0.66</v>
      </c>
      <c r="EP50" s="94">
        <f t="shared" si="350"/>
        <v>0.66</v>
      </c>
      <c r="EQ50" s="94">
        <f t="shared" si="350"/>
        <v>0.66</v>
      </c>
      <c r="ER50" s="94">
        <f t="shared" si="350"/>
        <v>0.66</v>
      </c>
      <c r="ES50" s="94">
        <f t="shared" si="350"/>
        <v>0.66</v>
      </c>
      <c r="ET50" s="94">
        <f t="shared" si="350"/>
        <v>0.66</v>
      </c>
      <c r="EU50" s="94">
        <f t="shared" si="350"/>
        <v>0.66</v>
      </c>
      <c r="EV50" s="94">
        <f t="shared" si="350"/>
        <v>0.66</v>
      </c>
      <c r="EW50" s="94">
        <f t="shared" si="350"/>
        <v>0.66</v>
      </c>
      <c r="EX50" s="94">
        <f t="shared" si="350"/>
        <v>0.66</v>
      </c>
      <c r="EY50" s="94">
        <f t="shared" ref="EY50:EZ50" si="351">SUM(EY51:EY53)</f>
        <v>0.66</v>
      </c>
      <c r="EZ50" s="94">
        <f t="shared" si="351"/>
        <v>0.66</v>
      </c>
      <c r="FA50" s="94">
        <f t="shared" ref="FA50:FB50" si="352">SUM(FA51:FA53)</f>
        <v>0.66</v>
      </c>
      <c r="FB50" s="94">
        <f t="shared" si="352"/>
        <v>0.66</v>
      </c>
      <c r="FC50" s="94">
        <f t="shared" ref="FC50:FD50" si="353">SUM(FC51:FC53)</f>
        <v>0.66</v>
      </c>
      <c r="FD50" s="94">
        <f t="shared" si="353"/>
        <v>0.66</v>
      </c>
      <c r="FE50" s="94">
        <f t="shared" ref="FE50:FF50" si="354">SUM(FE51:FE53)</f>
        <v>0.66</v>
      </c>
      <c r="FF50" s="94">
        <f t="shared" si="354"/>
        <v>0.66</v>
      </c>
      <c r="FG50" s="94">
        <f t="shared" ref="FG50:FH50" si="355">SUM(FG51:FG53)</f>
        <v>0.66</v>
      </c>
      <c r="FH50" s="94">
        <f t="shared" si="355"/>
        <v>0.66</v>
      </c>
      <c r="FI50" s="94">
        <f t="shared" ref="FI50:FJ50" si="356">SUM(FI51:FI53)</f>
        <v>0.66</v>
      </c>
      <c r="FJ50" s="94">
        <f t="shared" si="356"/>
        <v>0.66</v>
      </c>
      <c r="FK50" s="94">
        <f t="shared" ref="FK50:FM50" si="357">SUM(FK51:FK53)</f>
        <v>0.66</v>
      </c>
      <c r="FL50" s="94">
        <f t="shared" si="357"/>
        <v>0.66</v>
      </c>
      <c r="FM50" s="94">
        <f t="shared" si="357"/>
        <v>0.66</v>
      </c>
      <c r="FN50" s="94">
        <f t="shared" ref="FN50:FO50" si="358">SUM(FN51:FN53)</f>
        <v>0.66</v>
      </c>
      <c r="FO50" s="94">
        <f t="shared" si="358"/>
        <v>0.66</v>
      </c>
      <c r="FP50" s="94">
        <f t="shared" ref="FP50:FQ50" si="359">SUM(FP51:FP53)</f>
        <v>0.66</v>
      </c>
      <c r="FQ50" s="94">
        <f t="shared" si="359"/>
        <v>0.66</v>
      </c>
      <c r="FR50" s="94">
        <f t="shared" ref="FR50:FS50" si="360">SUM(FR51:FR53)</f>
        <v>0.66</v>
      </c>
      <c r="FS50" s="94">
        <f t="shared" si="360"/>
        <v>0.66</v>
      </c>
      <c r="FT50" s="94">
        <f t="shared" ref="FT50:FU50" si="361">SUM(FT51:FT53)</f>
        <v>0.66</v>
      </c>
      <c r="FU50" s="94">
        <f t="shared" si="361"/>
        <v>0.66</v>
      </c>
      <c r="FV50" s="94">
        <f t="shared" ref="FV50:FZ50" si="362">SUM(FV51:FV53)</f>
        <v>0.66</v>
      </c>
      <c r="FW50" s="94">
        <f t="shared" si="362"/>
        <v>0.66</v>
      </c>
      <c r="FX50" s="94">
        <f t="shared" si="362"/>
        <v>0.66</v>
      </c>
      <c r="FY50" s="94">
        <f t="shared" si="362"/>
        <v>0.66</v>
      </c>
      <c r="FZ50" s="94">
        <f t="shared" si="362"/>
        <v>0.66</v>
      </c>
      <c r="GA50" s="94">
        <f t="shared" ref="GA50:GB50" si="363">SUM(GA51:GA53)</f>
        <v>0.66</v>
      </c>
      <c r="GB50" s="94">
        <f t="shared" si="363"/>
        <v>0.66</v>
      </c>
      <c r="GC50" s="94">
        <f t="shared" ref="GC50:GE50" si="364">SUM(GC51:GC53)</f>
        <v>0.66</v>
      </c>
      <c r="GD50" s="94">
        <f t="shared" si="364"/>
        <v>0.66</v>
      </c>
      <c r="GE50" s="94">
        <f t="shared" si="364"/>
        <v>0.66</v>
      </c>
      <c r="GF50" s="94">
        <f t="shared" ref="GF50:GG50" si="365">SUM(GF51:GF53)</f>
        <v>0.66</v>
      </c>
      <c r="GG50" s="94">
        <f t="shared" si="365"/>
        <v>0.66</v>
      </c>
    </row>
    <row r="51" spans="1:189" x14ac:dyDescent="0.3">
      <c r="A51" s="18" t="s">
        <v>26</v>
      </c>
      <c r="B51" s="43" t="s">
        <v>8</v>
      </c>
      <c r="C51" s="33">
        <v>31686</v>
      </c>
      <c r="D51" s="33">
        <v>32689</v>
      </c>
      <c r="E51" s="92">
        <v>0</v>
      </c>
      <c r="F51" s="92">
        <v>0</v>
      </c>
      <c r="G51" s="92">
        <v>0</v>
      </c>
      <c r="H51" s="92">
        <v>0</v>
      </c>
      <c r="I51" s="92">
        <v>0</v>
      </c>
      <c r="J51" s="92">
        <v>0</v>
      </c>
      <c r="K51" s="92">
        <v>0</v>
      </c>
      <c r="L51" s="92">
        <v>0</v>
      </c>
      <c r="M51" s="92">
        <v>0</v>
      </c>
      <c r="N51" s="92">
        <v>0</v>
      </c>
      <c r="O51" s="92">
        <v>0</v>
      </c>
      <c r="P51" s="92">
        <v>0</v>
      </c>
      <c r="Q51" s="92">
        <v>0</v>
      </c>
      <c r="R51" s="92">
        <v>0</v>
      </c>
      <c r="S51" s="92">
        <v>0</v>
      </c>
      <c r="T51" s="92">
        <v>0</v>
      </c>
      <c r="U51" s="92">
        <v>0</v>
      </c>
      <c r="V51" s="92">
        <v>0</v>
      </c>
      <c r="W51" s="92">
        <v>0</v>
      </c>
      <c r="X51" s="92">
        <v>0</v>
      </c>
      <c r="Y51" s="92">
        <v>0</v>
      </c>
      <c r="Z51" s="92">
        <v>0</v>
      </c>
      <c r="AA51" s="92">
        <v>0</v>
      </c>
      <c r="AB51" s="92">
        <v>0</v>
      </c>
      <c r="AC51" s="92">
        <v>0</v>
      </c>
      <c r="AD51" s="92">
        <v>0</v>
      </c>
      <c r="AE51" s="92">
        <v>0</v>
      </c>
      <c r="AF51" s="92">
        <v>0</v>
      </c>
      <c r="AG51" s="92">
        <v>0</v>
      </c>
      <c r="AH51" s="92">
        <v>0</v>
      </c>
      <c r="AI51" s="92">
        <v>0</v>
      </c>
      <c r="AJ51" s="92">
        <v>0</v>
      </c>
      <c r="AK51" s="92">
        <v>0</v>
      </c>
      <c r="AL51" s="92">
        <v>0</v>
      </c>
      <c r="AM51" s="92">
        <v>0</v>
      </c>
      <c r="AN51" s="92">
        <v>0</v>
      </c>
      <c r="AO51" s="92">
        <v>0</v>
      </c>
      <c r="AP51" s="92">
        <v>0</v>
      </c>
      <c r="AQ51" s="92">
        <v>0</v>
      </c>
      <c r="AR51" s="92">
        <v>0</v>
      </c>
      <c r="AS51" s="92">
        <v>0</v>
      </c>
      <c r="AT51" s="92">
        <v>0</v>
      </c>
      <c r="AU51" s="92">
        <v>0</v>
      </c>
      <c r="AV51" s="92">
        <v>0</v>
      </c>
      <c r="AW51" s="92">
        <v>0</v>
      </c>
      <c r="AX51" s="92">
        <v>0</v>
      </c>
      <c r="AY51" s="92">
        <v>0</v>
      </c>
      <c r="AZ51" s="92">
        <v>0</v>
      </c>
      <c r="BA51" s="92">
        <v>0</v>
      </c>
      <c r="BB51" s="92">
        <v>0</v>
      </c>
      <c r="BC51" s="92">
        <v>0</v>
      </c>
      <c r="BD51" s="92">
        <v>25.8</v>
      </c>
      <c r="BE51" s="92">
        <v>25.8</v>
      </c>
      <c r="BF51" s="92">
        <v>25.8</v>
      </c>
      <c r="BG51" s="92">
        <v>25.8</v>
      </c>
      <c r="BH51" s="92">
        <v>25.8</v>
      </c>
      <c r="BI51" s="92">
        <v>25.8</v>
      </c>
      <c r="BJ51" s="92">
        <v>25.8</v>
      </c>
      <c r="BK51" s="92">
        <v>25.8</v>
      </c>
      <c r="BL51" s="92">
        <v>25.8</v>
      </c>
      <c r="BM51" s="92">
        <v>25.8</v>
      </c>
      <c r="BN51" s="92">
        <v>25.8</v>
      </c>
      <c r="BO51" s="92">
        <v>0</v>
      </c>
      <c r="BP51" s="92">
        <v>0</v>
      </c>
      <c r="BQ51" s="92">
        <v>0</v>
      </c>
      <c r="BR51" s="92">
        <v>0</v>
      </c>
      <c r="BS51" s="92">
        <v>0</v>
      </c>
      <c r="BT51" s="92">
        <v>0</v>
      </c>
      <c r="BU51" s="92">
        <v>0</v>
      </c>
      <c r="BV51" s="92">
        <v>0</v>
      </c>
      <c r="BW51" s="92">
        <v>0</v>
      </c>
      <c r="BX51" s="92">
        <v>0</v>
      </c>
      <c r="BY51" s="92">
        <v>0</v>
      </c>
      <c r="BZ51" s="92">
        <v>0</v>
      </c>
      <c r="CA51" s="92">
        <v>0</v>
      </c>
      <c r="CB51" s="92">
        <v>0</v>
      </c>
      <c r="CC51" s="92">
        <v>0</v>
      </c>
      <c r="CD51" s="92">
        <v>0</v>
      </c>
      <c r="CE51" s="92">
        <v>0</v>
      </c>
      <c r="CF51" s="92">
        <v>0</v>
      </c>
      <c r="CG51" s="92">
        <v>0</v>
      </c>
      <c r="CH51" s="92">
        <v>0</v>
      </c>
      <c r="CI51" s="92">
        <v>0</v>
      </c>
      <c r="CJ51" s="92">
        <v>0</v>
      </c>
      <c r="CK51" s="92">
        <v>0</v>
      </c>
      <c r="CL51" s="92">
        <v>0</v>
      </c>
      <c r="CM51" s="92">
        <v>0</v>
      </c>
      <c r="CN51" s="92">
        <v>0</v>
      </c>
      <c r="CO51" s="92">
        <v>0</v>
      </c>
      <c r="CP51" s="92">
        <v>0</v>
      </c>
      <c r="CQ51" s="92">
        <v>0</v>
      </c>
      <c r="CR51" s="92">
        <v>0</v>
      </c>
      <c r="CS51" s="92">
        <v>0</v>
      </c>
      <c r="CT51" s="92">
        <v>0</v>
      </c>
      <c r="CU51" s="92">
        <v>0</v>
      </c>
      <c r="CV51" s="92">
        <v>0</v>
      </c>
      <c r="CW51" s="92">
        <v>0</v>
      </c>
      <c r="CX51" s="92">
        <v>0</v>
      </c>
      <c r="CY51" s="92">
        <v>0</v>
      </c>
      <c r="CZ51" s="92">
        <v>0</v>
      </c>
      <c r="DA51" s="92">
        <v>0</v>
      </c>
      <c r="DB51" s="92">
        <v>0</v>
      </c>
      <c r="DC51" s="92">
        <v>0</v>
      </c>
      <c r="DD51" s="92">
        <v>0</v>
      </c>
      <c r="DE51" s="92">
        <v>0</v>
      </c>
      <c r="DF51" s="92">
        <v>0</v>
      </c>
      <c r="DG51" s="92">
        <v>0</v>
      </c>
      <c r="DH51" s="92">
        <v>0</v>
      </c>
      <c r="DI51" s="92">
        <v>0</v>
      </c>
      <c r="DJ51" s="92">
        <v>0</v>
      </c>
      <c r="DK51" s="92">
        <v>0</v>
      </c>
      <c r="DL51" s="92">
        <v>0</v>
      </c>
      <c r="DM51" s="92">
        <v>0</v>
      </c>
      <c r="DN51" s="92">
        <v>0</v>
      </c>
      <c r="DO51" s="92">
        <v>0</v>
      </c>
      <c r="DP51" s="92">
        <v>0</v>
      </c>
      <c r="DQ51" s="92">
        <v>0</v>
      </c>
      <c r="DR51" s="92">
        <v>0</v>
      </c>
      <c r="DS51" s="92">
        <v>0</v>
      </c>
      <c r="DT51" s="92">
        <v>0</v>
      </c>
      <c r="DU51" s="92">
        <v>0</v>
      </c>
      <c r="DV51" s="92">
        <v>0</v>
      </c>
      <c r="DW51" s="92">
        <v>0</v>
      </c>
      <c r="DX51" s="92">
        <v>0</v>
      </c>
      <c r="DY51" s="92">
        <v>0</v>
      </c>
      <c r="DZ51" s="92">
        <v>0</v>
      </c>
      <c r="EA51" s="92">
        <v>0</v>
      </c>
      <c r="EB51" s="92">
        <v>0</v>
      </c>
      <c r="EC51" s="92">
        <v>0</v>
      </c>
      <c r="ED51" s="92">
        <v>0</v>
      </c>
      <c r="EE51" s="92">
        <v>0</v>
      </c>
      <c r="EF51" s="92">
        <v>0</v>
      </c>
      <c r="EG51" s="92">
        <v>0</v>
      </c>
      <c r="EH51" s="92">
        <v>0</v>
      </c>
      <c r="EI51" s="92">
        <v>0</v>
      </c>
      <c r="EJ51" s="92">
        <v>0</v>
      </c>
      <c r="EK51" s="92">
        <v>0</v>
      </c>
      <c r="EL51" s="92">
        <v>0</v>
      </c>
      <c r="EM51" s="92">
        <v>0</v>
      </c>
      <c r="EN51" s="92">
        <v>0</v>
      </c>
      <c r="EO51" s="92">
        <v>0</v>
      </c>
      <c r="EP51" s="92">
        <v>0</v>
      </c>
      <c r="EQ51" s="92">
        <v>0</v>
      </c>
      <c r="ER51" s="92">
        <v>0</v>
      </c>
      <c r="ES51" s="92">
        <v>0</v>
      </c>
      <c r="ET51" s="92">
        <v>0</v>
      </c>
      <c r="EU51" s="92">
        <v>0</v>
      </c>
      <c r="EV51" s="92">
        <v>0</v>
      </c>
      <c r="EW51" s="92">
        <v>0</v>
      </c>
      <c r="EX51" s="92">
        <v>0</v>
      </c>
      <c r="EY51" s="92">
        <v>0</v>
      </c>
      <c r="EZ51" s="92">
        <v>0</v>
      </c>
      <c r="FA51" s="92">
        <v>0</v>
      </c>
      <c r="FB51" s="92">
        <v>0</v>
      </c>
      <c r="FC51" s="92">
        <v>0</v>
      </c>
      <c r="FD51" s="92">
        <v>0</v>
      </c>
      <c r="FE51" s="92">
        <v>0</v>
      </c>
      <c r="FF51" s="92">
        <v>0</v>
      </c>
      <c r="FG51" s="92">
        <v>0</v>
      </c>
      <c r="FH51" s="92">
        <v>0</v>
      </c>
      <c r="FI51" s="92">
        <v>0</v>
      </c>
      <c r="FJ51" s="92">
        <v>0</v>
      </c>
      <c r="FK51" s="92">
        <v>0</v>
      </c>
      <c r="FL51" s="92">
        <v>0</v>
      </c>
      <c r="FM51" s="92">
        <v>0</v>
      </c>
      <c r="FN51" s="92">
        <v>0</v>
      </c>
      <c r="FO51" s="92">
        <v>0</v>
      </c>
      <c r="FP51" s="92">
        <v>0</v>
      </c>
      <c r="FQ51" s="92">
        <v>0</v>
      </c>
      <c r="FR51" s="92">
        <v>0</v>
      </c>
      <c r="FS51" s="92">
        <v>0</v>
      </c>
      <c r="FT51" s="92">
        <v>0</v>
      </c>
      <c r="FU51" s="92">
        <v>0</v>
      </c>
      <c r="FV51" s="92">
        <v>0</v>
      </c>
      <c r="FW51" s="92">
        <v>0</v>
      </c>
      <c r="FX51" s="92">
        <v>0</v>
      </c>
      <c r="FY51" s="92">
        <v>0</v>
      </c>
      <c r="FZ51" s="92">
        <v>0</v>
      </c>
      <c r="GA51" s="92">
        <v>0</v>
      </c>
      <c r="GB51" s="92">
        <v>0</v>
      </c>
      <c r="GC51" s="92">
        <v>0</v>
      </c>
      <c r="GD51" s="92">
        <v>0</v>
      </c>
      <c r="GE51" s="92">
        <v>0</v>
      </c>
      <c r="GF51" s="92">
        <v>0</v>
      </c>
      <c r="GG51" s="92">
        <v>0</v>
      </c>
    </row>
    <row r="52" spans="1:189" x14ac:dyDescent="0.3">
      <c r="A52" s="18" t="s">
        <v>28</v>
      </c>
      <c r="B52" s="43" t="s">
        <v>8</v>
      </c>
      <c r="C52" s="33">
        <v>31686</v>
      </c>
      <c r="D52" s="33">
        <v>38261</v>
      </c>
      <c r="E52" s="92">
        <v>0</v>
      </c>
      <c r="F52" s="92">
        <v>0</v>
      </c>
      <c r="G52" s="92">
        <v>0</v>
      </c>
      <c r="H52" s="92">
        <v>0</v>
      </c>
      <c r="I52" s="92">
        <v>0</v>
      </c>
      <c r="J52" s="92">
        <v>0</v>
      </c>
      <c r="K52" s="92">
        <v>0</v>
      </c>
      <c r="L52" s="92">
        <v>0</v>
      </c>
      <c r="M52" s="92">
        <v>0</v>
      </c>
      <c r="N52" s="92">
        <v>0</v>
      </c>
      <c r="O52" s="92">
        <v>0</v>
      </c>
      <c r="P52" s="92">
        <v>0</v>
      </c>
      <c r="Q52" s="92">
        <v>0</v>
      </c>
      <c r="R52" s="92">
        <v>0</v>
      </c>
      <c r="S52" s="92">
        <v>0</v>
      </c>
      <c r="T52" s="92">
        <v>0</v>
      </c>
      <c r="U52" s="92">
        <v>0</v>
      </c>
      <c r="V52" s="92">
        <v>0</v>
      </c>
      <c r="W52" s="92">
        <v>0</v>
      </c>
      <c r="X52" s="92">
        <v>0</v>
      </c>
      <c r="Y52" s="92">
        <v>0</v>
      </c>
      <c r="Z52" s="92">
        <v>0</v>
      </c>
      <c r="AA52" s="92">
        <v>0</v>
      </c>
      <c r="AB52" s="92">
        <v>0</v>
      </c>
      <c r="AC52" s="92">
        <v>0</v>
      </c>
      <c r="AD52" s="92">
        <v>0</v>
      </c>
      <c r="AE52" s="92">
        <v>0</v>
      </c>
      <c r="AF52" s="92">
        <v>0</v>
      </c>
      <c r="AG52" s="92">
        <v>0</v>
      </c>
      <c r="AH52" s="92">
        <v>0</v>
      </c>
      <c r="AI52" s="92">
        <v>0</v>
      </c>
      <c r="AJ52" s="92">
        <v>0</v>
      </c>
      <c r="AK52" s="92">
        <v>0</v>
      </c>
      <c r="AL52" s="92">
        <v>0</v>
      </c>
      <c r="AM52" s="92">
        <v>0</v>
      </c>
      <c r="AN52" s="92">
        <v>0</v>
      </c>
      <c r="AO52" s="92">
        <v>0</v>
      </c>
      <c r="AP52" s="92">
        <v>0</v>
      </c>
      <c r="AQ52" s="92">
        <v>0</v>
      </c>
      <c r="AR52" s="92">
        <v>0</v>
      </c>
      <c r="AS52" s="92">
        <v>0</v>
      </c>
      <c r="AT52" s="92">
        <v>0</v>
      </c>
      <c r="AU52" s="92">
        <v>0</v>
      </c>
      <c r="AV52" s="92">
        <v>0</v>
      </c>
      <c r="AW52" s="92">
        <v>0</v>
      </c>
      <c r="AX52" s="92">
        <v>0</v>
      </c>
      <c r="AY52" s="92">
        <v>0</v>
      </c>
      <c r="AZ52" s="92">
        <v>0</v>
      </c>
      <c r="BA52" s="92">
        <v>0</v>
      </c>
      <c r="BB52" s="92">
        <v>0</v>
      </c>
      <c r="BC52" s="92">
        <v>0</v>
      </c>
      <c r="BD52" s="92">
        <v>8.9</v>
      </c>
      <c r="BE52" s="92">
        <v>8.9</v>
      </c>
      <c r="BF52" s="92">
        <v>9.9</v>
      </c>
      <c r="BG52" s="92">
        <v>9.9</v>
      </c>
      <c r="BH52" s="92">
        <v>9.9</v>
      </c>
      <c r="BI52" s="92">
        <v>9.9</v>
      </c>
      <c r="BJ52" s="92">
        <v>10.9</v>
      </c>
      <c r="BK52" s="92">
        <v>10.9</v>
      </c>
      <c r="BL52" s="92">
        <v>10.9</v>
      </c>
      <c r="BM52" s="92">
        <v>10.9</v>
      </c>
      <c r="BN52" s="92">
        <v>10.9</v>
      </c>
      <c r="BO52" s="92">
        <v>10.9</v>
      </c>
      <c r="BP52" s="92">
        <v>10.9</v>
      </c>
      <c r="BQ52" s="92">
        <v>10.9</v>
      </c>
      <c r="BR52" s="92">
        <v>10.9</v>
      </c>
      <c r="BS52" s="92">
        <v>10.9</v>
      </c>
      <c r="BT52" s="92">
        <v>10.9</v>
      </c>
      <c r="BU52" s="92">
        <v>9.4</v>
      </c>
      <c r="BV52" s="92">
        <v>9.4</v>
      </c>
      <c r="BW52" s="92">
        <v>9.4</v>
      </c>
      <c r="BX52" s="92">
        <v>9.4</v>
      </c>
      <c r="BY52" s="92">
        <v>9.4</v>
      </c>
      <c r="BZ52" s="92">
        <v>9.4</v>
      </c>
      <c r="CA52" s="92">
        <v>9.4</v>
      </c>
      <c r="CB52" s="92">
        <v>9.4</v>
      </c>
      <c r="CC52" s="92">
        <v>9.4</v>
      </c>
      <c r="CD52" s="92">
        <v>9.4</v>
      </c>
      <c r="CE52" s="92">
        <v>9.4</v>
      </c>
      <c r="CF52" s="92">
        <v>9.4</v>
      </c>
      <c r="CG52" s="92">
        <v>9.4</v>
      </c>
      <c r="CH52" s="92">
        <v>9.4</v>
      </c>
      <c r="CI52" s="92">
        <v>9.4</v>
      </c>
      <c r="CJ52" s="92">
        <v>9.4</v>
      </c>
      <c r="CK52" s="92">
        <v>9.4</v>
      </c>
      <c r="CL52" s="92">
        <v>9.4</v>
      </c>
      <c r="CM52" s="92">
        <v>9.4</v>
      </c>
      <c r="CN52" s="92">
        <v>9.4</v>
      </c>
      <c r="CO52" s="92">
        <v>9.4</v>
      </c>
      <c r="CP52" s="92">
        <v>9.4</v>
      </c>
      <c r="CQ52" s="92">
        <v>9.4</v>
      </c>
      <c r="CR52" s="92">
        <v>9.4</v>
      </c>
      <c r="CS52" s="92">
        <v>9.4</v>
      </c>
      <c r="CT52" s="92">
        <v>9.4</v>
      </c>
      <c r="CU52" s="92">
        <v>9.4</v>
      </c>
      <c r="CV52" s="92">
        <v>9.4</v>
      </c>
      <c r="CW52" s="92">
        <v>9.4</v>
      </c>
      <c r="CX52" s="92">
        <v>9.4</v>
      </c>
      <c r="CY52" s="92">
        <v>9.4</v>
      </c>
      <c r="CZ52" s="92">
        <v>9.4</v>
      </c>
      <c r="DA52" s="92">
        <v>9.4</v>
      </c>
      <c r="DB52" s="92">
        <v>9.4</v>
      </c>
      <c r="DC52" s="92">
        <v>9.4</v>
      </c>
      <c r="DD52" s="92">
        <v>9.4</v>
      </c>
      <c r="DE52" s="92">
        <v>9.4</v>
      </c>
      <c r="DF52" s="92">
        <v>9.4</v>
      </c>
      <c r="DG52" s="92">
        <v>9.4</v>
      </c>
      <c r="DH52" s="92">
        <v>9.4</v>
      </c>
      <c r="DI52" s="92">
        <v>9.4</v>
      </c>
      <c r="DJ52" s="92">
        <v>9.4</v>
      </c>
      <c r="DK52" s="92">
        <v>9.4</v>
      </c>
      <c r="DL52" s="92">
        <v>9.4</v>
      </c>
      <c r="DM52" s="92">
        <v>9.4</v>
      </c>
      <c r="DN52" s="92">
        <v>9.4</v>
      </c>
      <c r="DO52" s="92">
        <v>9.4</v>
      </c>
      <c r="DP52" s="92">
        <v>9.4</v>
      </c>
      <c r="DQ52" s="92">
        <v>9.4</v>
      </c>
      <c r="DR52" s="92">
        <v>9.4</v>
      </c>
      <c r="DS52" s="92">
        <v>9.4</v>
      </c>
      <c r="DT52" s="92">
        <v>9.4</v>
      </c>
      <c r="DU52" s="92">
        <v>9.4</v>
      </c>
      <c r="DV52" s="92">
        <v>9.4</v>
      </c>
      <c r="DW52" s="92">
        <v>9.4</v>
      </c>
      <c r="DX52" s="92">
        <v>0</v>
      </c>
      <c r="DY52" s="92">
        <v>0</v>
      </c>
      <c r="DZ52" s="92">
        <v>0</v>
      </c>
      <c r="EA52" s="92">
        <v>0</v>
      </c>
      <c r="EB52" s="92">
        <v>0</v>
      </c>
      <c r="EC52" s="92">
        <v>0</v>
      </c>
      <c r="ED52" s="92">
        <v>0</v>
      </c>
      <c r="EE52" s="92">
        <v>0</v>
      </c>
      <c r="EF52" s="92">
        <v>0</v>
      </c>
      <c r="EG52" s="92">
        <v>0</v>
      </c>
      <c r="EH52" s="92">
        <v>0</v>
      </c>
      <c r="EI52" s="92">
        <v>0</v>
      </c>
      <c r="EJ52" s="92">
        <v>0</v>
      </c>
      <c r="EK52" s="92">
        <v>0</v>
      </c>
      <c r="EL52" s="92">
        <v>0</v>
      </c>
      <c r="EM52" s="92">
        <v>0</v>
      </c>
      <c r="EN52" s="92">
        <v>0</v>
      </c>
      <c r="EO52" s="92">
        <v>0</v>
      </c>
      <c r="EP52" s="92">
        <v>0</v>
      </c>
      <c r="EQ52" s="92">
        <v>0</v>
      </c>
      <c r="ER52" s="92">
        <v>0</v>
      </c>
      <c r="ES52" s="92">
        <v>0</v>
      </c>
      <c r="ET52" s="92">
        <v>0</v>
      </c>
      <c r="EU52" s="92">
        <v>0</v>
      </c>
      <c r="EV52" s="92">
        <v>0</v>
      </c>
      <c r="EW52" s="92">
        <v>0</v>
      </c>
      <c r="EX52" s="92">
        <v>0</v>
      </c>
      <c r="EY52" s="92">
        <v>0</v>
      </c>
      <c r="EZ52" s="92">
        <v>0</v>
      </c>
      <c r="FA52" s="92">
        <v>0</v>
      </c>
      <c r="FB52" s="92">
        <v>0</v>
      </c>
      <c r="FC52" s="92">
        <v>0</v>
      </c>
      <c r="FD52" s="92">
        <v>0</v>
      </c>
      <c r="FE52" s="92">
        <v>0</v>
      </c>
      <c r="FF52" s="92">
        <v>0</v>
      </c>
      <c r="FG52" s="92">
        <v>0</v>
      </c>
      <c r="FH52" s="92">
        <v>0</v>
      </c>
      <c r="FI52" s="92">
        <v>0</v>
      </c>
      <c r="FJ52" s="92">
        <v>0</v>
      </c>
      <c r="FK52" s="92">
        <v>0</v>
      </c>
      <c r="FL52" s="92">
        <v>0</v>
      </c>
      <c r="FM52" s="92">
        <v>0</v>
      </c>
      <c r="FN52" s="92">
        <v>0</v>
      </c>
      <c r="FO52" s="92">
        <v>0</v>
      </c>
      <c r="FP52" s="92">
        <v>0</v>
      </c>
      <c r="FQ52" s="92">
        <v>0</v>
      </c>
      <c r="FR52" s="92">
        <v>0</v>
      </c>
      <c r="FS52" s="92">
        <v>0</v>
      </c>
      <c r="FT52" s="92">
        <v>0</v>
      </c>
      <c r="FU52" s="92">
        <v>0</v>
      </c>
      <c r="FV52" s="92">
        <v>0</v>
      </c>
      <c r="FW52" s="92">
        <v>0</v>
      </c>
      <c r="FX52" s="92">
        <v>0</v>
      </c>
      <c r="FY52" s="92">
        <v>0</v>
      </c>
      <c r="FZ52" s="92">
        <v>0</v>
      </c>
      <c r="GA52" s="92">
        <v>0</v>
      </c>
      <c r="GB52" s="92">
        <v>0</v>
      </c>
      <c r="GC52" s="92">
        <v>0</v>
      </c>
      <c r="GD52" s="92">
        <v>0</v>
      </c>
      <c r="GE52" s="92">
        <v>0</v>
      </c>
      <c r="GF52" s="92">
        <v>0</v>
      </c>
      <c r="GG52" s="92">
        <v>0</v>
      </c>
    </row>
    <row r="53" spans="1:189" x14ac:dyDescent="0.3">
      <c r="A53" s="18" t="s">
        <v>43</v>
      </c>
      <c r="B53" s="24" t="s">
        <v>8</v>
      </c>
      <c r="C53" s="32">
        <v>25965</v>
      </c>
      <c r="D53" s="32"/>
      <c r="E53" s="92">
        <v>0.66</v>
      </c>
      <c r="F53" s="92">
        <v>0.66</v>
      </c>
      <c r="G53" s="92">
        <v>0.66</v>
      </c>
      <c r="H53" s="92">
        <v>0.66</v>
      </c>
      <c r="I53" s="92">
        <v>0.66</v>
      </c>
      <c r="J53" s="92">
        <v>0.66</v>
      </c>
      <c r="K53" s="92">
        <v>0.66</v>
      </c>
      <c r="L53" s="92">
        <v>0.66</v>
      </c>
      <c r="M53" s="92">
        <v>0.66</v>
      </c>
      <c r="N53" s="92">
        <v>0.66</v>
      </c>
      <c r="O53" s="92">
        <v>0.66</v>
      </c>
      <c r="P53" s="92">
        <v>0.66</v>
      </c>
      <c r="Q53" s="92">
        <v>0.66</v>
      </c>
      <c r="R53" s="92">
        <v>0.66</v>
      </c>
      <c r="S53" s="92">
        <v>0.66</v>
      </c>
      <c r="T53" s="92">
        <v>0.66</v>
      </c>
      <c r="U53" s="92">
        <v>0.66</v>
      </c>
      <c r="V53" s="92">
        <v>0.66</v>
      </c>
      <c r="W53" s="92">
        <v>0.66</v>
      </c>
      <c r="X53" s="92">
        <v>0.66</v>
      </c>
      <c r="Y53" s="92">
        <v>0.66</v>
      </c>
      <c r="Z53" s="92">
        <v>0.66</v>
      </c>
      <c r="AA53" s="92">
        <v>0.66</v>
      </c>
      <c r="AB53" s="92">
        <v>0.66</v>
      </c>
      <c r="AC53" s="92">
        <v>0.66</v>
      </c>
      <c r="AD53" s="92">
        <v>0.66</v>
      </c>
      <c r="AE53" s="92">
        <v>0.66</v>
      </c>
      <c r="AF53" s="92">
        <v>0.66</v>
      </c>
      <c r="AG53" s="92">
        <v>0.66</v>
      </c>
      <c r="AH53" s="92">
        <v>0.66</v>
      </c>
      <c r="AI53" s="92">
        <v>0.66</v>
      </c>
      <c r="AJ53" s="92">
        <v>0.66</v>
      </c>
      <c r="AK53" s="92">
        <v>0.66</v>
      </c>
      <c r="AL53" s="92">
        <v>0.66</v>
      </c>
      <c r="AM53" s="92">
        <v>0.66</v>
      </c>
      <c r="AN53" s="92">
        <v>0.66</v>
      </c>
      <c r="AO53" s="92">
        <v>0.66</v>
      </c>
      <c r="AP53" s="92">
        <v>0.66</v>
      </c>
      <c r="AQ53" s="92">
        <v>0.66</v>
      </c>
      <c r="AR53" s="92">
        <v>0.66</v>
      </c>
      <c r="AS53" s="92">
        <v>0.66</v>
      </c>
      <c r="AT53" s="92">
        <v>0.66</v>
      </c>
      <c r="AU53" s="92">
        <v>0.66</v>
      </c>
      <c r="AV53" s="92">
        <v>0.66</v>
      </c>
      <c r="AW53" s="92">
        <v>0.66</v>
      </c>
      <c r="AX53" s="92">
        <v>0.66</v>
      </c>
      <c r="AY53" s="92">
        <v>0.66</v>
      </c>
      <c r="AZ53" s="92">
        <v>0.66</v>
      </c>
      <c r="BA53" s="92">
        <v>0.66</v>
      </c>
      <c r="BB53" s="92">
        <v>0.66</v>
      </c>
      <c r="BC53" s="92">
        <v>0.66</v>
      </c>
      <c r="BD53" s="92">
        <v>0.66</v>
      </c>
      <c r="BE53" s="92">
        <v>0.66</v>
      </c>
      <c r="BF53" s="92">
        <v>0.66</v>
      </c>
      <c r="BG53" s="92">
        <v>0.66</v>
      </c>
      <c r="BH53" s="92">
        <v>0.66</v>
      </c>
      <c r="BI53" s="92">
        <v>0.66</v>
      </c>
      <c r="BJ53" s="92">
        <v>0.66</v>
      </c>
      <c r="BK53" s="92">
        <v>0.66</v>
      </c>
      <c r="BL53" s="92">
        <v>0.66</v>
      </c>
      <c r="BM53" s="92">
        <v>0.66</v>
      </c>
      <c r="BN53" s="92">
        <v>0.66</v>
      </c>
      <c r="BO53" s="92">
        <v>0.66</v>
      </c>
      <c r="BP53" s="92">
        <v>0.66</v>
      </c>
      <c r="BQ53" s="92">
        <v>0.66</v>
      </c>
      <c r="BR53" s="92">
        <v>0.66</v>
      </c>
      <c r="BS53" s="92">
        <v>0.66</v>
      </c>
      <c r="BT53" s="92">
        <v>0.66</v>
      </c>
      <c r="BU53" s="92">
        <v>0.66</v>
      </c>
      <c r="BV53" s="92">
        <v>0.66</v>
      </c>
      <c r="BW53" s="92">
        <v>0.66</v>
      </c>
      <c r="BX53" s="92">
        <v>0.66</v>
      </c>
      <c r="BY53" s="92">
        <v>0.66</v>
      </c>
      <c r="BZ53" s="92">
        <v>0.66</v>
      </c>
      <c r="CA53" s="92">
        <v>0.66</v>
      </c>
      <c r="CB53" s="92">
        <v>0.66</v>
      </c>
      <c r="CC53" s="92">
        <v>0.66</v>
      </c>
      <c r="CD53" s="92">
        <v>0.66</v>
      </c>
      <c r="CE53" s="92">
        <v>0.66</v>
      </c>
      <c r="CF53" s="92">
        <v>0.66</v>
      </c>
      <c r="CG53" s="92">
        <v>0.66</v>
      </c>
      <c r="CH53" s="92">
        <v>0.66</v>
      </c>
      <c r="CI53" s="92">
        <v>0.66</v>
      </c>
      <c r="CJ53" s="92">
        <v>0.66</v>
      </c>
      <c r="CK53" s="92">
        <v>0.66</v>
      </c>
      <c r="CL53" s="92">
        <v>0.66</v>
      </c>
      <c r="CM53" s="92">
        <v>0.66</v>
      </c>
      <c r="CN53" s="92">
        <v>0.66</v>
      </c>
      <c r="CO53" s="92">
        <v>0.66</v>
      </c>
      <c r="CP53" s="92">
        <v>0.66</v>
      </c>
      <c r="CQ53" s="92">
        <v>0.66</v>
      </c>
      <c r="CR53" s="92">
        <v>0.66</v>
      </c>
      <c r="CS53" s="92">
        <v>0.66</v>
      </c>
      <c r="CT53" s="92">
        <v>0.66</v>
      </c>
      <c r="CU53" s="92">
        <v>0.66</v>
      </c>
      <c r="CV53" s="92">
        <v>0.66</v>
      </c>
      <c r="CW53" s="92">
        <v>0.66</v>
      </c>
      <c r="CX53" s="92">
        <v>0.66</v>
      </c>
      <c r="CY53" s="92">
        <v>0.66</v>
      </c>
      <c r="CZ53" s="92">
        <v>0.66</v>
      </c>
      <c r="DA53" s="92">
        <v>0.66</v>
      </c>
      <c r="DB53" s="92">
        <v>0.66</v>
      </c>
      <c r="DC53" s="92">
        <v>0.66</v>
      </c>
      <c r="DD53" s="92">
        <v>0.66</v>
      </c>
      <c r="DE53" s="92">
        <v>0.66</v>
      </c>
      <c r="DF53" s="92">
        <v>0.66</v>
      </c>
      <c r="DG53" s="92">
        <v>0.66</v>
      </c>
      <c r="DH53" s="92">
        <v>0.66</v>
      </c>
      <c r="DI53" s="92">
        <v>0.66</v>
      </c>
      <c r="DJ53" s="92">
        <v>0.66</v>
      </c>
      <c r="DK53" s="92">
        <v>0.66</v>
      </c>
      <c r="DL53" s="92">
        <v>0.66</v>
      </c>
      <c r="DM53" s="92">
        <v>0.66</v>
      </c>
      <c r="DN53" s="92">
        <v>0.66</v>
      </c>
      <c r="DO53" s="92">
        <v>0.66</v>
      </c>
      <c r="DP53" s="92">
        <v>0.66</v>
      </c>
      <c r="DQ53" s="92">
        <v>0.66</v>
      </c>
      <c r="DR53" s="92">
        <v>0.66</v>
      </c>
      <c r="DS53" s="92">
        <v>0.66</v>
      </c>
      <c r="DT53" s="92">
        <v>0.66</v>
      </c>
      <c r="DU53" s="92">
        <v>0.66</v>
      </c>
      <c r="DV53" s="92">
        <v>0.66</v>
      </c>
      <c r="DW53" s="92">
        <v>0.66</v>
      </c>
      <c r="DX53" s="92">
        <v>0.66</v>
      </c>
      <c r="DY53" s="92">
        <v>0.66</v>
      </c>
      <c r="DZ53" s="92">
        <v>0.66</v>
      </c>
      <c r="EA53" s="92">
        <v>0.66</v>
      </c>
      <c r="EB53" s="92">
        <v>0.66</v>
      </c>
      <c r="EC53" s="92">
        <v>0.66</v>
      </c>
      <c r="ED53" s="92">
        <v>0.66</v>
      </c>
      <c r="EE53" s="92">
        <v>0.66</v>
      </c>
      <c r="EF53" s="92">
        <v>0.66</v>
      </c>
      <c r="EG53" s="92">
        <v>0.66</v>
      </c>
      <c r="EH53" s="92">
        <v>0.66</v>
      </c>
      <c r="EI53" s="92">
        <v>0.66</v>
      </c>
      <c r="EJ53" s="92">
        <v>0.66</v>
      </c>
      <c r="EK53" s="92">
        <v>0.66</v>
      </c>
      <c r="EL53" s="92">
        <v>0.66</v>
      </c>
      <c r="EM53" s="92">
        <v>0.66</v>
      </c>
      <c r="EN53" s="92">
        <v>0.66</v>
      </c>
      <c r="EO53" s="92">
        <v>0.66</v>
      </c>
      <c r="EP53" s="92">
        <v>0.66</v>
      </c>
      <c r="EQ53" s="92">
        <v>0.66</v>
      </c>
      <c r="ER53" s="92">
        <v>0.66</v>
      </c>
      <c r="ES53" s="92">
        <v>0.66</v>
      </c>
      <c r="ET53" s="92">
        <v>0.66</v>
      </c>
      <c r="EU53" s="92">
        <v>0.66</v>
      </c>
      <c r="EV53" s="92">
        <v>0.66</v>
      </c>
      <c r="EW53" s="92">
        <v>0.66</v>
      </c>
      <c r="EX53" s="92">
        <v>0.66</v>
      </c>
      <c r="EY53" s="92">
        <v>0.66</v>
      </c>
      <c r="EZ53" s="92">
        <v>0.66</v>
      </c>
      <c r="FA53" s="92">
        <v>0.66</v>
      </c>
      <c r="FB53" s="92">
        <v>0.66</v>
      </c>
      <c r="FC53" s="92">
        <v>0.66</v>
      </c>
      <c r="FD53" s="92">
        <v>0.66</v>
      </c>
      <c r="FE53" s="92">
        <v>0.66</v>
      </c>
      <c r="FF53" s="92">
        <v>0.66</v>
      </c>
      <c r="FG53" s="92">
        <v>0.66</v>
      </c>
      <c r="FH53" s="92">
        <v>0.66</v>
      </c>
      <c r="FI53" s="92">
        <v>0.66</v>
      </c>
      <c r="FJ53" s="92">
        <v>0.66</v>
      </c>
      <c r="FK53" s="92">
        <v>0.66</v>
      </c>
      <c r="FL53" s="92">
        <v>0.66</v>
      </c>
      <c r="FM53" s="92">
        <v>0.66</v>
      </c>
      <c r="FN53" s="92">
        <v>0.66</v>
      </c>
      <c r="FO53" s="92">
        <v>0.66</v>
      </c>
      <c r="FP53" s="92">
        <v>0.66</v>
      </c>
      <c r="FQ53" s="92">
        <v>0.66</v>
      </c>
      <c r="FR53" s="92">
        <v>0.66</v>
      </c>
      <c r="FS53" s="92">
        <v>0.66</v>
      </c>
      <c r="FT53" s="92">
        <v>0.66</v>
      </c>
      <c r="FU53" s="92">
        <v>0.66</v>
      </c>
      <c r="FV53" s="92">
        <v>0.66</v>
      </c>
      <c r="FW53" s="92">
        <v>0.66</v>
      </c>
      <c r="FX53" s="92">
        <v>0.66</v>
      </c>
      <c r="FY53" s="92">
        <v>0.66</v>
      </c>
      <c r="FZ53" s="92">
        <v>0.66</v>
      </c>
      <c r="GA53" s="92">
        <v>0.66</v>
      </c>
      <c r="GB53" s="92">
        <v>0.66</v>
      </c>
      <c r="GC53" s="92">
        <v>0.66</v>
      </c>
      <c r="GD53" s="92">
        <v>0.66</v>
      </c>
      <c r="GE53" s="92">
        <v>0.66</v>
      </c>
      <c r="GF53" s="92">
        <v>0.66</v>
      </c>
      <c r="GG53" s="92">
        <v>0.66</v>
      </c>
    </row>
    <row r="54" spans="1:189" x14ac:dyDescent="0.3">
      <c r="A54" s="10"/>
      <c r="B54" s="40"/>
      <c r="C54" s="28"/>
      <c r="D54" s="28"/>
      <c r="E54" s="92"/>
      <c r="F54" s="92"/>
      <c r="G54" s="92"/>
      <c r="H54" s="92"/>
      <c r="I54" s="92"/>
      <c r="J54" s="92"/>
      <c r="K54" s="92"/>
      <c r="L54" s="92"/>
      <c r="M54" s="92"/>
      <c r="N54" s="92"/>
      <c r="O54" s="92"/>
      <c r="P54" s="92"/>
      <c r="Q54" s="92"/>
      <c r="R54" s="92"/>
      <c r="S54" s="92"/>
      <c r="T54" s="92"/>
      <c r="U54" s="92"/>
      <c r="V54" s="92"/>
      <c r="W54" s="92"/>
      <c r="X54" s="92"/>
      <c r="Y54" s="92"/>
      <c r="Z54" s="92"/>
      <c r="AA54" s="92"/>
      <c r="AB54" s="92"/>
      <c r="AC54" s="92"/>
      <c r="AD54" s="92"/>
      <c r="AE54" s="92"/>
      <c r="AF54" s="92"/>
      <c r="AG54" s="92"/>
      <c r="AH54" s="92"/>
      <c r="AI54" s="92"/>
      <c r="AJ54" s="92"/>
      <c r="AK54" s="92"/>
      <c r="AL54" s="92"/>
      <c r="AM54" s="92"/>
      <c r="AN54" s="92"/>
      <c r="AO54" s="92"/>
      <c r="AP54" s="93"/>
      <c r="AQ54" s="93"/>
      <c r="AR54" s="93"/>
      <c r="AS54" s="93"/>
      <c r="AT54" s="93"/>
      <c r="AU54" s="93"/>
      <c r="AV54" s="93"/>
      <c r="AW54" s="93"/>
      <c r="AX54" s="93"/>
      <c r="AY54" s="93"/>
      <c r="AZ54" s="93"/>
      <c r="BA54" s="93"/>
      <c r="BB54" s="93"/>
      <c r="BC54" s="93"/>
      <c r="BD54" s="93"/>
      <c r="BE54" s="93"/>
      <c r="BF54" s="93"/>
      <c r="BG54" s="93"/>
      <c r="BH54" s="93"/>
      <c r="BI54" s="93"/>
      <c r="BJ54" s="93"/>
      <c r="BK54" s="93"/>
      <c r="BL54" s="93"/>
      <c r="BM54" s="93"/>
      <c r="BN54" s="93"/>
      <c r="BO54" s="93"/>
      <c r="BP54" s="93"/>
      <c r="BQ54" s="93"/>
      <c r="BR54" s="93"/>
      <c r="BS54" s="93"/>
      <c r="BT54" s="93"/>
      <c r="BU54" s="93"/>
      <c r="BV54" s="93"/>
      <c r="BW54" s="93"/>
      <c r="BX54" s="93"/>
      <c r="BY54" s="93"/>
      <c r="BZ54" s="93"/>
      <c r="CA54" s="93"/>
      <c r="CB54" s="93"/>
      <c r="CC54" s="93"/>
      <c r="CD54" s="93"/>
      <c r="CE54" s="93"/>
      <c r="CF54" s="93"/>
      <c r="CG54" s="93"/>
      <c r="CH54" s="93"/>
      <c r="CI54" s="93"/>
      <c r="CJ54" s="93"/>
      <c r="CK54" s="93"/>
      <c r="CL54" s="93"/>
      <c r="CM54" s="93"/>
      <c r="CN54" s="93"/>
      <c r="CO54" s="93"/>
      <c r="CP54" s="93"/>
      <c r="CQ54" s="93"/>
      <c r="CR54" s="93"/>
      <c r="CS54" s="93"/>
      <c r="CT54" s="93"/>
      <c r="CU54" s="93"/>
      <c r="CV54" s="93"/>
      <c r="CW54" s="93"/>
      <c r="CX54" s="93"/>
      <c r="CY54" s="93"/>
      <c r="CZ54" s="93"/>
      <c r="DA54" s="93"/>
      <c r="DB54" s="93"/>
      <c r="DC54" s="93"/>
      <c r="DD54" s="93"/>
      <c r="DE54" s="93"/>
      <c r="DF54" s="93"/>
      <c r="DG54" s="93"/>
      <c r="DH54" s="93"/>
      <c r="DI54" s="93"/>
      <c r="DJ54" s="93"/>
      <c r="DK54" s="93"/>
      <c r="DL54" s="93"/>
      <c r="DM54" s="93"/>
      <c r="DN54" s="93"/>
      <c r="DO54" s="93"/>
      <c r="DP54" s="93"/>
      <c r="DQ54" s="93"/>
      <c r="DR54" s="93"/>
      <c r="DS54" s="93"/>
      <c r="DT54" s="93"/>
      <c r="DU54" s="93"/>
      <c r="DV54" s="93"/>
      <c r="DW54" s="93"/>
      <c r="DX54" s="93"/>
      <c r="DY54" s="93"/>
      <c r="DZ54" s="93"/>
      <c r="EA54" s="93"/>
      <c r="EB54" s="93"/>
      <c r="EC54" s="93"/>
      <c r="ED54" s="93"/>
      <c r="EE54" s="93"/>
      <c r="EF54" s="93"/>
      <c r="EG54" s="93"/>
      <c r="EH54" s="93"/>
      <c r="EI54" s="93"/>
      <c r="EJ54" s="93"/>
      <c r="EK54" s="93"/>
      <c r="EL54" s="93"/>
      <c r="EM54" s="93"/>
      <c r="EN54" s="93"/>
      <c r="EO54" s="93"/>
      <c r="EP54" s="93"/>
      <c r="EQ54" s="93"/>
      <c r="ER54" s="93"/>
      <c r="ES54" s="93"/>
      <c r="ET54" s="93"/>
      <c r="EU54" s="93"/>
      <c r="EV54" s="93"/>
      <c r="EW54" s="93"/>
      <c r="EX54" s="93"/>
      <c r="EY54" s="93"/>
      <c r="EZ54" s="93"/>
      <c r="FA54" s="93"/>
      <c r="FB54" s="93"/>
      <c r="FC54" s="93"/>
      <c r="FD54" s="93"/>
      <c r="FE54" s="93"/>
      <c r="FF54" s="93"/>
      <c r="FG54" s="93"/>
      <c r="FH54" s="93"/>
      <c r="FI54" s="93"/>
      <c r="FJ54" s="93"/>
      <c r="FK54" s="93"/>
      <c r="FL54" s="93"/>
      <c r="FM54" s="93"/>
      <c r="FN54" s="93"/>
      <c r="FO54" s="93"/>
      <c r="FP54" s="93"/>
      <c r="FQ54" s="93"/>
      <c r="FR54" s="93"/>
      <c r="FS54" s="93"/>
      <c r="FT54" s="93"/>
      <c r="FU54" s="93"/>
      <c r="FV54" s="93"/>
      <c r="FW54" s="93"/>
      <c r="FX54" s="93"/>
      <c r="FY54" s="93"/>
      <c r="FZ54" s="93"/>
      <c r="GA54" s="93"/>
      <c r="GB54" s="93"/>
      <c r="GC54" s="93"/>
      <c r="GD54" s="93"/>
      <c r="GE54" s="93"/>
      <c r="GF54" s="93"/>
      <c r="GG54" s="93"/>
    </row>
    <row r="55" spans="1:189" ht="18" customHeight="1" x14ac:dyDescent="0.3">
      <c r="A55" s="23" t="s">
        <v>46</v>
      </c>
      <c r="B55" s="23" t="s">
        <v>8</v>
      </c>
      <c r="C55" s="31"/>
      <c r="D55" s="31"/>
      <c r="E55" s="94">
        <f>E56</f>
        <v>0</v>
      </c>
      <c r="F55" s="94">
        <f t="shared" ref="F55:BQ55" si="366">F56</f>
        <v>0</v>
      </c>
      <c r="G55" s="94">
        <f t="shared" si="366"/>
        <v>0</v>
      </c>
      <c r="H55" s="94">
        <f t="shared" si="366"/>
        <v>0</v>
      </c>
      <c r="I55" s="94">
        <f t="shared" si="366"/>
        <v>0</v>
      </c>
      <c r="J55" s="94">
        <f t="shared" si="366"/>
        <v>0</v>
      </c>
      <c r="K55" s="94">
        <f t="shared" si="366"/>
        <v>0</v>
      </c>
      <c r="L55" s="94">
        <f t="shared" si="366"/>
        <v>0</v>
      </c>
      <c r="M55" s="94">
        <f t="shared" si="366"/>
        <v>0</v>
      </c>
      <c r="N55" s="94">
        <f t="shared" si="366"/>
        <v>0</v>
      </c>
      <c r="O55" s="94">
        <f t="shared" si="366"/>
        <v>0</v>
      </c>
      <c r="P55" s="94">
        <f t="shared" si="366"/>
        <v>0</v>
      </c>
      <c r="Q55" s="94">
        <f t="shared" si="366"/>
        <v>0</v>
      </c>
      <c r="R55" s="94">
        <f t="shared" si="366"/>
        <v>0</v>
      </c>
      <c r="S55" s="94">
        <f t="shared" si="366"/>
        <v>0</v>
      </c>
      <c r="T55" s="94">
        <f t="shared" si="366"/>
        <v>0</v>
      </c>
      <c r="U55" s="94">
        <f t="shared" si="366"/>
        <v>0</v>
      </c>
      <c r="V55" s="94">
        <f t="shared" si="366"/>
        <v>0</v>
      </c>
      <c r="W55" s="94">
        <f t="shared" si="366"/>
        <v>0</v>
      </c>
      <c r="X55" s="94">
        <f t="shared" si="366"/>
        <v>0</v>
      </c>
      <c r="Y55" s="94">
        <f t="shared" si="366"/>
        <v>0</v>
      </c>
      <c r="Z55" s="94">
        <f t="shared" si="366"/>
        <v>0</v>
      </c>
      <c r="AA55" s="94">
        <f t="shared" si="366"/>
        <v>0</v>
      </c>
      <c r="AB55" s="94">
        <f t="shared" si="366"/>
        <v>0</v>
      </c>
      <c r="AC55" s="94">
        <f t="shared" si="366"/>
        <v>0</v>
      </c>
      <c r="AD55" s="94">
        <f t="shared" si="366"/>
        <v>0</v>
      </c>
      <c r="AE55" s="94">
        <f t="shared" si="366"/>
        <v>0</v>
      </c>
      <c r="AF55" s="94">
        <f t="shared" si="366"/>
        <v>0</v>
      </c>
      <c r="AG55" s="94">
        <f t="shared" si="366"/>
        <v>0</v>
      </c>
      <c r="AH55" s="94">
        <f t="shared" si="366"/>
        <v>0</v>
      </c>
      <c r="AI55" s="94">
        <f t="shared" si="366"/>
        <v>0</v>
      </c>
      <c r="AJ55" s="94">
        <f t="shared" si="366"/>
        <v>0</v>
      </c>
      <c r="AK55" s="94">
        <f t="shared" si="366"/>
        <v>0</v>
      </c>
      <c r="AL55" s="94">
        <f t="shared" si="366"/>
        <v>0</v>
      </c>
      <c r="AM55" s="94">
        <f t="shared" si="366"/>
        <v>0</v>
      </c>
      <c r="AN55" s="94">
        <f t="shared" si="366"/>
        <v>0</v>
      </c>
      <c r="AO55" s="94">
        <f t="shared" si="366"/>
        <v>0</v>
      </c>
      <c r="AP55" s="94">
        <f t="shared" si="366"/>
        <v>0</v>
      </c>
      <c r="AQ55" s="94">
        <f t="shared" si="366"/>
        <v>0</v>
      </c>
      <c r="AR55" s="94">
        <f t="shared" si="366"/>
        <v>0</v>
      </c>
      <c r="AS55" s="94">
        <f t="shared" si="366"/>
        <v>0</v>
      </c>
      <c r="AT55" s="94">
        <f t="shared" si="366"/>
        <v>0</v>
      </c>
      <c r="AU55" s="94">
        <f t="shared" si="366"/>
        <v>0</v>
      </c>
      <c r="AV55" s="94">
        <f t="shared" si="366"/>
        <v>0</v>
      </c>
      <c r="AW55" s="94">
        <f t="shared" si="366"/>
        <v>0</v>
      </c>
      <c r="AX55" s="94">
        <f t="shared" si="366"/>
        <v>0</v>
      </c>
      <c r="AY55" s="94">
        <f t="shared" si="366"/>
        <v>0</v>
      </c>
      <c r="AZ55" s="94">
        <f t="shared" si="366"/>
        <v>0</v>
      </c>
      <c r="BA55" s="94">
        <f t="shared" si="366"/>
        <v>0</v>
      </c>
      <c r="BB55" s="94">
        <f t="shared" si="366"/>
        <v>0</v>
      </c>
      <c r="BC55" s="94">
        <f t="shared" si="366"/>
        <v>0</v>
      </c>
      <c r="BD55" s="94">
        <f t="shared" si="366"/>
        <v>5</v>
      </c>
      <c r="BE55" s="94">
        <f t="shared" si="366"/>
        <v>5</v>
      </c>
      <c r="BF55" s="94">
        <f t="shared" si="366"/>
        <v>5</v>
      </c>
      <c r="BG55" s="94">
        <f t="shared" si="366"/>
        <v>5</v>
      </c>
      <c r="BH55" s="94">
        <f t="shared" si="366"/>
        <v>5</v>
      </c>
      <c r="BI55" s="94">
        <f t="shared" si="366"/>
        <v>5</v>
      </c>
      <c r="BJ55" s="94">
        <f t="shared" si="366"/>
        <v>5</v>
      </c>
      <c r="BK55" s="94">
        <f t="shared" si="366"/>
        <v>5</v>
      </c>
      <c r="BL55" s="94">
        <f t="shared" si="366"/>
        <v>5</v>
      </c>
      <c r="BM55" s="94">
        <f t="shared" si="366"/>
        <v>5</v>
      </c>
      <c r="BN55" s="94">
        <f t="shared" si="366"/>
        <v>5</v>
      </c>
      <c r="BO55" s="94">
        <f>BO56</f>
        <v>0</v>
      </c>
      <c r="BP55" s="94">
        <f t="shared" si="366"/>
        <v>0</v>
      </c>
      <c r="BQ55" s="94">
        <f t="shared" si="366"/>
        <v>0</v>
      </c>
      <c r="BR55" s="94">
        <f t="shared" ref="BR55:EC55" si="367">BR56</f>
        <v>0</v>
      </c>
      <c r="BS55" s="94">
        <f t="shared" si="367"/>
        <v>0</v>
      </c>
      <c r="BT55" s="94">
        <f t="shared" si="367"/>
        <v>0</v>
      </c>
      <c r="BU55" s="94">
        <f t="shared" si="367"/>
        <v>0</v>
      </c>
      <c r="BV55" s="94">
        <f t="shared" si="367"/>
        <v>0</v>
      </c>
      <c r="BW55" s="94">
        <f t="shared" si="367"/>
        <v>0</v>
      </c>
      <c r="BX55" s="94">
        <f t="shared" si="367"/>
        <v>0</v>
      </c>
      <c r="BY55" s="94">
        <f t="shared" si="367"/>
        <v>0</v>
      </c>
      <c r="BZ55" s="94">
        <f t="shared" si="367"/>
        <v>0</v>
      </c>
      <c r="CA55" s="94">
        <f t="shared" si="367"/>
        <v>0</v>
      </c>
      <c r="CB55" s="94">
        <f t="shared" si="367"/>
        <v>0</v>
      </c>
      <c r="CC55" s="94">
        <f t="shared" si="367"/>
        <v>0</v>
      </c>
      <c r="CD55" s="94">
        <f t="shared" si="367"/>
        <v>0</v>
      </c>
      <c r="CE55" s="94">
        <f t="shared" si="367"/>
        <v>0</v>
      </c>
      <c r="CF55" s="94">
        <f t="shared" si="367"/>
        <v>0</v>
      </c>
      <c r="CG55" s="94">
        <f t="shared" si="367"/>
        <v>0</v>
      </c>
      <c r="CH55" s="94">
        <f t="shared" si="367"/>
        <v>0</v>
      </c>
      <c r="CI55" s="94">
        <f t="shared" si="367"/>
        <v>0</v>
      </c>
      <c r="CJ55" s="94">
        <f t="shared" si="367"/>
        <v>0</v>
      </c>
      <c r="CK55" s="94">
        <f t="shared" si="367"/>
        <v>0</v>
      </c>
      <c r="CL55" s="94">
        <f t="shared" si="367"/>
        <v>0</v>
      </c>
      <c r="CM55" s="94">
        <f t="shared" si="367"/>
        <v>0</v>
      </c>
      <c r="CN55" s="94">
        <f t="shared" si="367"/>
        <v>0</v>
      </c>
      <c r="CO55" s="94">
        <f t="shared" si="367"/>
        <v>0</v>
      </c>
      <c r="CP55" s="94">
        <f t="shared" si="367"/>
        <v>0</v>
      </c>
      <c r="CQ55" s="94">
        <f t="shared" si="367"/>
        <v>0</v>
      </c>
      <c r="CR55" s="94">
        <f t="shared" si="367"/>
        <v>0</v>
      </c>
      <c r="CS55" s="94">
        <f t="shared" si="367"/>
        <v>0</v>
      </c>
      <c r="CT55" s="94">
        <f t="shared" si="367"/>
        <v>0</v>
      </c>
      <c r="CU55" s="94">
        <f t="shared" si="367"/>
        <v>0</v>
      </c>
      <c r="CV55" s="94">
        <f t="shared" si="367"/>
        <v>0</v>
      </c>
      <c r="CW55" s="94">
        <f t="shared" si="367"/>
        <v>0</v>
      </c>
      <c r="CX55" s="94">
        <f t="shared" si="367"/>
        <v>0</v>
      </c>
      <c r="CY55" s="94">
        <f t="shared" si="367"/>
        <v>0</v>
      </c>
      <c r="CZ55" s="94">
        <f t="shared" si="367"/>
        <v>0</v>
      </c>
      <c r="DA55" s="94">
        <f t="shared" si="367"/>
        <v>0</v>
      </c>
      <c r="DB55" s="94">
        <f t="shared" si="367"/>
        <v>0</v>
      </c>
      <c r="DC55" s="94">
        <f t="shared" si="367"/>
        <v>0</v>
      </c>
      <c r="DD55" s="94">
        <f t="shared" si="367"/>
        <v>0</v>
      </c>
      <c r="DE55" s="94">
        <f t="shared" si="367"/>
        <v>0</v>
      </c>
      <c r="DF55" s="94">
        <f t="shared" si="367"/>
        <v>0</v>
      </c>
      <c r="DG55" s="94">
        <f t="shared" si="367"/>
        <v>0</v>
      </c>
      <c r="DH55" s="94">
        <f t="shared" si="367"/>
        <v>0</v>
      </c>
      <c r="DI55" s="94">
        <f t="shared" si="367"/>
        <v>0</v>
      </c>
      <c r="DJ55" s="94">
        <f t="shared" si="367"/>
        <v>0</v>
      </c>
      <c r="DK55" s="94">
        <f t="shared" si="367"/>
        <v>0</v>
      </c>
      <c r="DL55" s="94">
        <f t="shared" si="367"/>
        <v>0</v>
      </c>
      <c r="DM55" s="94">
        <f t="shared" si="367"/>
        <v>0</v>
      </c>
      <c r="DN55" s="94">
        <f t="shared" si="367"/>
        <v>0</v>
      </c>
      <c r="DO55" s="94">
        <f t="shared" si="367"/>
        <v>0</v>
      </c>
      <c r="DP55" s="94">
        <f t="shared" si="367"/>
        <v>0</v>
      </c>
      <c r="DQ55" s="94">
        <f t="shared" si="367"/>
        <v>0</v>
      </c>
      <c r="DR55" s="94">
        <f t="shared" si="367"/>
        <v>0</v>
      </c>
      <c r="DS55" s="94">
        <f t="shared" si="367"/>
        <v>0</v>
      </c>
      <c r="DT55" s="94">
        <f t="shared" si="367"/>
        <v>0</v>
      </c>
      <c r="DU55" s="94">
        <f t="shared" si="367"/>
        <v>0</v>
      </c>
      <c r="DV55" s="94">
        <f t="shared" si="367"/>
        <v>0</v>
      </c>
      <c r="DW55" s="94">
        <f t="shared" si="367"/>
        <v>0</v>
      </c>
      <c r="DX55" s="94">
        <f t="shared" si="367"/>
        <v>0</v>
      </c>
      <c r="DY55" s="94">
        <f t="shared" si="367"/>
        <v>0</v>
      </c>
      <c r="DZ55" s="94">
        <f t="shared" si="367"/>
        <v>0</v>
      </c>
      <c r="EA55" s="94">
        <f t="shared" si="367"/>
        <v>0</v>
      </c>
      <c r="EB55" s="94">
        <f t="shared" si="367"/>
        <v>0</v>
      </c>
      <c r="EC55" s="94">
        <f t="shared" si="367"/>
        <v>0</v>
      </c>
      <c r="ED55" s="94">
        <f t="shared" ref="ED55:GG55" si="368">ED56</f>
        <v>0</v>
      </c>
      <c r="EE55" s="94">
        <f t="shared" si="368"/>
        <v>0</v>
      </c>
      <c r="EF55" s="94">
        <f t="shared" si="368"/>
        <v>0</v>
      </c>
      <c r="EG55" s="94">
        <f t="shared" si="368"/>
        <v>0</v>
      </c>
      <c r="EH55" s="94">
        <f t="shared" si="368"/>
        <v>0</v>
      </c>
      <c r="EI55" s="94">
        <f t="shared" si="368"/>
        <v>0</v>
      </c>
      <c r="EJ55" s="94">
        <f t="shared" si="368"/>
        <v>0</v>
      </c>
      <c r="EK55" s="94">
        <f t="shared" si="368"/>
        <v>0</v>
      </c>
      <c r="EL55" s="94">
        <f t="shared" si="368"/>
        <v>0</v>
      </c>
      <c r="EM55" s="94">
        <f t="shared" si="368"/>
        <v>0</v>
      </c>
      <c r="EN55" s="94">
        <f t="shared" si="368"/>
        <v>0</v>
      </c>
      <c r="EO55" s="94">
        <f t="shared" si="368"/>
        <v>0</v>
      </c>
      <c r="EP55" s="94">
        <f t="shared" si="368"/>
        <v>0</v>
      </c>
      <c r="EQ55" s="94">
        <f t="shared" si="368"/>
        <v>0</v>
      </c>
      <c r="ER55" s="94">
        <f t="shared" si="368"/>
        <v>0</v>
      </c>
      <c r="ES55" s="94">
        <f t="shared" si="368"/>
        <v>0</v>
      </c>
      <c r="ET55" s="94">
        <f t="shared" si="368"/>
        <v>0</v>
      </c>
      <c r="EU55" s="94">
        <f t="shared" si="368"/>
        <v>0</v>
      </c>
      <c r="EV55" s="94">
        <f t="shared" si="368"/>
        <v>0</v>
      </c>
      <c r="EW55" s="94">
        <f t="shared" si="368"/>
        <v>0</v>
      </c>
      <c r="EX55" s="94">
        <f t="shared" si="368"/>
        <v>0</v>
      </c>
      <c r="EY55" s="94">
        <f t="shared" si="368"/>
        <v>0</v>
      </c>
      <c r="EZ55" s="94">
        <f t="shared" si="368"/>
        <v>0</v>
      </c>
      <c r="FA55" s="94">
        <f t="shared" si="368"/>
        <v>0</v>
      </c>
      <c r="FB55" s="94">
        <f t="shared" si="368"/>
        <v>0</v>
      </c>
      <c r="FC55" s="94">
        <f t="shared" si="368"/>
        <v>0</v>
      </c>
      <c r="FD55" s="94">
        <f t="shared" si="368"/>
        <v>0</v>
      </c>
      <c r="FE55" s="94">
        <f t="shared" si="368"/>
        <v>0</v>
      </c>
      <c r="FF55" s="94">
        <f t="shared" si="368"/>
        <v>0</v>
      </c>
      <c r="FG55" s="94">
        <f t="shared" si="368"/>
        <v>0</v>
      </c>
      <c r="FH55" s="94">
        <f t="shared" si="368"/>
        <v>0</v>
      </c>
      <c r="FI55" s="94">
        <f t="shared" si="368"/>
        <v>0</v>
      </c>
      <c r="FJ55" s="94">
        <f t="shared" si="368"/>
        <v>0</v>
      </c>
      <c r="FK55" s="94">
        <f t="shared" si="368"/>
        <v>0</v>
      </c>
      <c r="FL55" s="94">
        <f t="shared" si="368"/>
        <v>0</v>
      </c>
      <c r="FM55" s="94">
        <f t="shared" si="368"/>
        <v>0</v>
      </c>
      <c r="FN55" s="94">
        <f t="shared" si="368"/>
        <v>0</v>
      </c>
      <c r="FO55" s="94">
        <f t="shared" si="368"/>
        <v>0</v>
      </c>
      <c r="FP55" s="94">
        <f t="shared" si="368"/>
        <v>0</v>
      </c>
      <c r="FQ55" s="94">
        <f t="shared" si="368"/>
        <v>0</v>
      </c>
      <c r="FR55" s="94">
        <f t="shared" si="368"/>
        <v>0</v>
      </c>
      <c r="FS55" s="94">
        <f t="shared" si="368"/>
        <v>0</v>
      </c>
      <c r="FT55" s="94">
        <f t="shared" si="368"/>
        <v>0</v>
      </c>
      <c r="FU55" s="94">
        <f t="shared" si="368"/>
        <v>0</v>
      </c>
      <c r="FV55" s="94">
        <f t="shared" si="368"/>
        <v>0</v>
      </c>
      <c r="FW55" s="94">
        <f t="shared" si="368"/>
        <v>0</v>
      </c>
      <c r="FX55" s="94">
        <f t="shared" si="368"/>
        <v>0</v>
      </c>
      <c r="FY55" s="94">
        <f t="shared" si="368"/>
        <v>0</v>
      </c>
      <c r="FZ55" s="94">
        <f t="shared" si="368"/>
        <v>0</v>
      </c>
      <c r="GA55" s="94">
        <f t="shared" si="368"/>
        <v>0</v>
      </c>
      <c r="GB55" s="94">
        <f t="shared" si="368"/>
        <v>0</v>
      </c>
      <c r="GC55" s="94">
        <f t="shared" si="368"/>
        <v>0</v>
      </c>
      <c r="GD55" s="94">
        <f t="shared" si="368"/>
        <v>0</v>
      </c>
      <c r="GE55" s="94">
        <f t="shared" si="368"/>
        <v>0</v>
      </c>
      <c r="GF55" s="94">
        <f t="shared" si="368"/>
        <v>0</v>
      </c>
      <c r="GG55" s="94">
        <f t="shared" si="368"/>
        <v>0</v>
      </c>
    </row>
    <row r="56" spans="1:189" x14ac:dyDescent="0.3">
      <c r="A56" s="18" t="s">
        <v>26</v>
      </c>
      <c r="B56" s="43" t="s">
        <v>8</v>
      </c>
      <c r="C56" s="33">
        <v>31686</v>
      </c>
      <c r="D56" s="33">
        <v>32689</v>
      </c>
      <c r="E56" s="92">
        <f>0</f>
        <v>0</v>
      </c>
      <c r="F56" s="92">
        <f>0</f>
        <v>0</v>
      </c>
      <c r="G56" s="92">
        <f>0</f>
        <v>0</v>
      </c>
      <c r="H56" s="92">
        <f>0</f>
        <v>0</v>
      </c>
      <c r="I56" s="92">
        <f>0</f>
        <v>0</v>
      </c>
      <c r="J56" s="92">
        <f>0</f>
        <v>0</v>
      </c>
      <c r="K56" s="92">
        <f>0</f>
        <v>0</v>
      </c>
      <c r="L56" s="92">
        <f>0</f>
        <v>0</v>
      </c>
      <c r="M56" s="92">
        <f>0</f>
        <v>0</v>
      </c>
      <c r="N56" s="92">
        <f>0</f>
        <v>0</v>
      </c>
      <c r="O56" s="92">
        <f>0</f>
        <v>0</v>
      </c>
      <c r="P56" s="92">
        <f>0</f>
        <v>0</v>
      </c>
      <c r="Q56" s="92">
        <f>0</f>
        <v>0</v>
      </c>
      <c r="R56" s="92">
        <f>0</f>
        <v>0</v>
      </c>
      <c r="S56" s="92">
        <f>0</f>
        <v>0</v>
      </c>
      <c r="T56" s="92">
        <f>0</f>
        <v>0</v>
      </c>
      <c r="U56" s="92">
        <f>0</f>
        <v>0</v>
      </c>
      <c r="V56" s="92">
        <f>0</f>
        <v>0</v>
      </c>
      <c r="W56" s="92">
        <f>0</f>
        <v>0</v>
      </c>
      <c r="X56" s="92">
        <f>0</f>
        <v>0</v>
      </c>
      <c r="Y56" s="92">
        <f>0</f>
        <v>0</v>
      </c>
      <c r="Z56" s="92">
        <f>0</f>
        <v>0</v>
      </c>
      <c r="AA56" s="92">
        <f>0</f>
        <v>0</v>
      </c>
      <c r="AB56" s="92">
        <f>0</f>
        <v>0</v>
      </c>
      <c r="AC56" s="92">
        <f>0</f>
        <v>0</v>
      </c>
      <c r="AD56" s="92">
        <f>0</f>
        <v>0</v>
      </c>
      <c r="AE56" s="92">
        <f>0</f>
        <v>0</v>
      </c>
      <c r="AF56" s="92">
        <f>0</f>
        <v>0</v>
      </c>
      <c r="AG56" s="92">
        <f>0</f>
        <v>0</v>
      </c>
      <c r="AH56" s="92">
        <f>0</f>
        <v>0</v>
      </c>
      <c r="AI56" s="92">
        <f>0</f>
        <v>0</v>
      </c>
      <c r="AJ56" s="92">
        <f>0</f>
        <v>0</v>
      </c>
      <c r="AK56" s="92">
        <f>0</f>
        <v>0</v>
      </c>
      <c r="AL56" s="92">
        <f>0</f>
        <v>0</v>
      </c>
      <c r="AM56" s="92">
        <f>0</f>
        <v>0</v>
      </c>
      <c r="AN56" s="92">
        <f>0</f>
        <v>0</v>
      </c>
      <c r="AO56" s="92">
        <f>0</f>
        <v>0</v>
      </c>
      <c r="AP56" s="92">
        <f>0</f>
        <v>0</v>
      </c>
      <c r="AQ56" s="92">
        <f>0</f>
        <v>0</v>
      </c>
      <c r="AR56" s="92">
        <f>0</f>
        <v>0</v>
      </c>
      <c r="AS56" s="92">
        <f>0</f>
        <v>0</v>
      </c>
      <c r="AT56" s="92">
        <f>0</f>
        <v>0</v>
      </c>
      <c r="AU56" s="92">
        <f>0</f>
        <v>0</v>
      </c>
      <c r="AV56" s="92">
        <f>0</f>
        <v>0</v>
      </c>
      <c r="AW56" s="92">
        <f>0</f>
        <v>0</v>
      </c>
      <c r="AX56" s="92">
        <f>0</f>
        <v>0</v>
      </c>
      <c r="AY56" s="92">
        <f>0</f>
        <v>0</v>
      </c>
      <c r="AZ56" s="92">
        <f>0</f>
        <v>0</v>
      </c>
      <c r="BA56" s="92">
        <f>0</f>
        <v>0</v>
      </c>
      <c r="BB56" s="92">
        <f>0</f>
        <v>0</v>
      </c>
      <c r="BC56" s="92">
        <f>0</f>
        <v>0</v>
      </c>
      <c r="BD56" s="92">
        <f>5</f>
        <v>5</v>
      </c>
      <c r="BE56" s="92">
        <f>5</f>
        <v>5</v>
      </c>
      <c r="BF56" s="92">
        <f>5</f>
        <v>5</v>
      </c>
      <c r="BG56" s="92">
        <f>5</f>
        <v>5</v>
      </c>
      <c r="BH56" s="92">
        <f>5</f>
        <v>5</v>
      </c>
      <c r="BI56" s="92">
        <f>5</f>
        <v>5</v>
      </c>
      <c r="BJ56" s="92">
        <f>5</f>
        <v>5</v>
      </c>
      <c r="BK56" s="92">
        <f>5</f>
        <v>5</v>
      </c>
      <c r="BL56" s="92">
        <f>5</f>
        <v>5</v>
      </c>
      <c r="BM56" s="92">
        <f>5</f>
        <v>5</v>
      </c>
      <c r="BN56" s="92">
        <f>5</f>
        <v>5</v>
      </c>
      <c r="BO56" s="92">
        <f>0</f>
        <v>0</v>
      </c>
      <c r="BP56" s="92">
        <f>0</f>
        <v>0</v>
      </c>
      <c r="BQ56" s="92">
        <f>0</f>
        <v>0</v>
      </c>
      <c r="BR56" s="92">
        <f>0</f>
        <v>0</v>
      </c>
      <c r="BS56" s="92">
        <f>0</f>
        <v>0</v>
      </c>
      <c r="BT56" s="92">
        <f>0</f>
        <v>0</v>
      </c>
      <c r="BU56" s="92">
        <f>0</f>
        <v>0</v>
      </c>
      <c r="BV56" s="92">
        <f>0</f>
        <v>0</v>
      </c>
      <c r="BW56" s="92">
        <f>0</f>
        <v>0</v>
      </c>
      <c r="BX56" s="92">
        <f>0</f>
        <v>0</v>
      </c>
      <c r="BY56" s="92">
        <f>0</f>
        <v>0</v>
      </c>
      <c r="BZ56" s="92">
        <f>0</f>
        <v>0</v>
      </c>
      <c r="CA56" s="92">
        <f>0</f>
        <v>0</v>
      </c>
      <c r="CB56" s="92">
        <f>0</f>
        <v>0</v>
      </c>
      <c r="CC56" s="92">
        <f>0</f>
        <v>0</v>
      </c>
      <c r="CD56" s="92">
        <f>0</f>
        <v>0</v>
      </c>
      <c r="CE56" s="92">
        <f>0</f>
        <v>0</v>
      </c>
      <c r="CF56" s="92">
        <f>0</f>
        <v>0</v>
      </c>
      <c r="CG56" s="92">
        <f>0</f>
        <v>0</v>
      </c>
      <c r="CH56" s="92">
        <f>0</f>
        <v>0</v>
      </c>
      <c r="CI56" s="92">
        <f>0</f>
        <v>0</v>
      </c>
      <c r="CJ56" s="92">
        <f>0</f>
        <v>0</v>
      </c>
      <c r="CK56" s="92">
        <f>0</f>
        <v>0</v>
      </c>
      <c r="CL56" s="92">
        <f>0</f>
        <v>0</v>
      </c>
      <c r="CM56" s="92">
        <f>0</f>
        <v>0</v>
      </c>
      <c r="CN56" s="92">
        <f>0</f>
        <v>0</v>
      </c>
      <c r="CO56" s="92">
        <f>0</f>
        <v>0</v>
      </c>
      <c r="CP56" s="92">
        <f>0</f>
        <v>0</v>
      </c>
      <c r="CQ56" s="92">
        <f>0</f>
        <v>0</v>
      </c>
      <c r="CR56" s="92">
        <f>0</f>
        <v>0</v>
      </c>
      <c r="CS56" s="92">
        <f>0</f>
        <v>0</v>
      </c>
      <c r="CT56" s="92">
        <f>0</f>
        <v>0</v>
      </c>
      <c r="CU56" s="92">
        <f>0</f>
        <v>0</v>
      </c>
      <c r="CV56" s="92">
        <f>0</f>
        <v>0</v>
      </c>
      <c r="CW56" s="92">
        <f>0</f>
        <v>0</v>
      </c>
      <c r="CX56" s="92">
        <f>0</f>
        <v>0</v>
      </c>
      <c r="CY56" s="92">
        <f>0</f>
        <v>0</v>
      </c>
      <c r="CZ56" s="92">
        <f>0</f>
        <v>0</v>
      </c>
      <c r="DA56" s="92">
        <f>0</f>
        <v>0</v>
      </c>
      <c r="DB56" s="92">
        <f>0</f>
        <v>0</v>
      </c>
      <c r="DC56" s="92">
        <f>0</f>
        <v>0</v>
      </c>
      <c r="DD56" s="92">
        <f>0</f>
        <v>0</v>
      </c>
      <c r="DE56" s="92">
        <f>0</f>
        <v>0</v>
      </c>
      <c r="DF56" s="92">
        <f>0</f>
        <v>0</v>
      </c>
      <c r="DG56" s="92">
        <f>0</f>
        <v>0</v>
      </c>
      <c r="DH56" s="92">
        <f>0</f>
        <v>0</v>
      </c>
      <c r="DI56" s="92">
        <f>0</f>
        <v>0</v>
      </c>
      <c r="DJ56" s="92">
        <f>0</f>
        <v>0</v>
      </c>
      <c r="DK56" s="92">
        <f>0</f>
        <v>0</v>
      </c>
      <c r="DL56" s="92">
        <f>0</f>
        <v>0</v>
      </c>
      <c r="DM56" s="92">
        <f>0</f>
        <v>0</v>
      </c>
      <c r="DN56" s="92">
        <f>0</f>
        <v>0</v>
      </c>
      <c r="DO56" s="92">
        <f>0</f>
        <v>0</v>
      </c>
      <c r="DP56" s="92">
        <f>0</f>
        <v>0</v>
      </c>
      <c r="DQ56" s="92">
        <f>0</f>
        <v>0</v>
      </c>
      <c r="DR56" s="92">
        <f>0</f>
        <v>0</v>
      </c>
      <c r="DS56" s="92">
        <f>0</f>
        <v>0</v>
      </c>
      <c r="DT56" s="92">
        <f>0</f>
        <v>0</v>
      </c>
      <c r="DU56" s="92">
        <f>0</f>
        <v>0</v>
      </c>
      <c r="DV56" s="92">
        <f>0</f>
        <v>0</v>
      </c>
      <c r="DW56" s="92">
        <f>0</f>
        <v>0</v>
      </c>
      <c r="DX56" s="92">
        <f>0</f>
        <v>0</v>
      </c>
      <c r="DY56" s="92">
        <f>0</f>
        <v>0</v>
      </c>
      <c r="DZ56" s="92">
        <f>0</f>
        <v>0</v>
      </c>
      <c r="EA56" s="92">
        <f>0</f>
        <v>0</v>
      </c>
      <c r="EB56" s="92">
        <f>0</f>
        <v>0</v>
      </c>
      <c r="EC56" s="92">
        <f>0</f>
        <v>0</v>
      </c>
      <c r="ED56" s="92">
        <f>0</f>
        <v>0</v>
      </c>
      <c r="EE56" s="92">
        <f>0</f>
        <v>0</v>
      </c>
      <c r="EF56" s="92">
        <f>0</f>
        <v>0</v>
      </c>
      <c r="EG56" s="92">
        <f>0</f>
        <v>0</v>
      </c>
      <c r="EH56" s="92">
        <f>0</f>
        <v>0</v>
      </c>
      <c r="EI56" s="92">
        <f>0</f>
        <v>0</v>
      </c>
      <c r="EJ56" s="92">
        <f>0</f>
        <v>0</v>
      </c>
      <c r="EK56" s="92">
        <f>0</f>
        <v>0</v>
      </c>
      <c r="EL56" s="92">
        <f>0</f>
        <v>0</v>
      </c>
      <c r="EM56" s="92">
        <f>0</f>
        <v>0</v>
      </c>
      <c r="EN56" s="92">
        <f>0</f>
        <v>0</v>
      </c>
      <c r="EO56" s="92">
        <f>0</f>
        <v>0</v>
      </c>
      <c r="EP56" s="92">
        <f>0</f>
        <v>0</v>
      </c>
      <c r="EQ56" s="92">
        <f>0</f>
        <v>0</v>
      </c>
      <c r="ER56" s="92">
        <f>0</f>
        <v>0</v>
      </c>
      <c r="ES56" s="92">
        <f>0</f>
        <v>0</v>
      </c>
      <c r="ET56" s="92">
        <f>0</f>
        <v>0</v>
      </c>
      <c r="EU56" s="92">
        <f>0</f>
        <v>0</v>
      </c>
      <c r="EV56" s="92">
        <f>0</f>
        <v>0</v>
      </c>
      <c r="EW56" s="92">
        <f>0</f>
        <v>0</v>
      </c>
      <c r="EX56" s="92">
        <f>0</f>
        <v>0</v>
      </c>
      <c r="EY56" s="92">
        <f>0</f>
        <v>0</v>
      </c>
      <c r="EZ56" s="92">
        <f>0</f>
        <v>0</v>
      </c>
      <c r="FA56" s="92">
        <f>0</f>
        <v>0</v>
      </c>
      <c r="FB56" s="92">
        <f>0</f>
        <v>0</v>
      </c>
      <c r="FC56" s="92">
        <f>0</f>
        <v>0</v>
      </c>
      <c r="FD56" s="92">
        <f>0</f>
        <v>0</v>
      </c>
      <c r="FE56" s="92">
        <f>0</f>
        <v>0</v>
      </c>
      <c r="FF56" s="92">
        <f>0</f>
        <v>0</v>
      </c>
      <c r="FG56" s="92">
        <f>0</f>
        <v>0</v>
      </c>
      <c r="FH56" s="92">
        <f>0</f>
        <v>0</v>
      </c>
      <c r="FI56" s="92">
        <f>0</f>
        <v>0</v>
      </c>
      <c r="FJ56" s="92">
        <f>0</f>
        <v>0</v>
      </c>
      <c r="FK56" s="92">
        <f>0</f>
        <v>0</v>
      </c>
      <c r="FL56" s="92">
        <f>0</f>
        <v>0</v>
      </c>
      <c r="FM56" s="92">
        <f>0</f>
        <v>0</v>
      </c>
      <c r="FN56" s="92">
        <f>0</f>
        <v>0</v>
      </c>
      <c r="FO56" s="92">
        <f>0</f>
        <v>0</v>
      </c>
      <c r="FP56" s="92">
        <f>0</f>
        <v>0</v>
      </c>
      <c r="FQ56" s="92">
        <f>0</f>
        <v>0</v>
      </c>
      <c r="FR56" s="92">
        <f>0</f>
        <v>0</v>
      </c>
      <c r="FS56" s="92">
        <f>0</f>
        <v>0</v>
      </c>
      <c r="FT56" s="92">
        <f>0</f>
        <v>0</v>
      </c>
      <c r="FU56" s="92">
        <f>0</f>
        <v>0</v>
      </c>
      <c r="FV56" s="92">
        <f>0</f>
        <v>0</v>
      </c>
      <c r="FW56" s="92">
        <f>0</f>
        <v>0</v>
      </c>
      <c r="FX56" s="92">
        <f>0</f>
        <v>0</v>
      </c>
      <c r="FY56" s="92">
        <f>0</f>
        <v>0</v>
      </c>
      <c r="FZ56" s="92">
        <f>0</f>
        <v>0</v>
      </c>
      <c r="GA56" s="92">
        <f>0</f>
        <v>0</v>
      </c>
      <c r="GB56" s="92">
        <f>0</f>
        <v>0</v>
      </c>
      <c r="GC56" s="92">
        <f>0</f>
        <v>0</v>
      </c>
      <c r="GD56" s="92">
        <f>0</f>
        <v>0</v>
      </c>
      <c r="GE56" s="92">
        <f>0</f>
        <v>0</v>
      </c>
      <c r="GF56" s="92">
        <f>0</f>
        <v>0</v>
      </c>
      <c r="GG56" s="92">
        <f>0</f>
        <v>0</v>
      </c>
    </row>
    <row r="57" spans="1:189" x14ac:dyDescent="0.3">
      <c r="A57" s="10"/>
      <c r="B57" s="40"/>
      <c r="C57" s="28"/>
      <c r="D57" s="28"/>
      <c r="E57" s="92"/>
      <c r="F57" s="92"/>
      <c r="G57" s="92"/>
      <c r="H57" s="92"/>
      <c r="I57" s="92"/>
      <c r="J57" s="92"/>
      <c r="K57" s="92"/>
      <c r="L57" s="92"/>
      <c r="M57" s="92"/>
      <c r="N57" s="92"/>
      <c r="O57" s="92"/>
      <c r="P57" s="92"/>
      <c r="Q57" s="92"/>
      <c r="R57" s="92"/>
      <c r="S57" s="92"/>
      <c r="T57" s="92"/>
      <c r="U57" s="92"/>
      <c r="V57" s="92"/>
      <c r="W57" s="92"/>
      <c r="X57" s="92"/>
      <c r="Y57" s="92"/>
      <c r="Z57" s="92"/>
      <c r="AA57" s="92"/>
      <c r="AB57" s="92"/>
      <c r="AC57" s="92"/>
      <c r="AD57" s="92"/>
      <c r="AE57" s="92"/>
      <c r="AF57" s="92"/>
      <c r="AG57" s="92"/>
      <c r="AH57" s="92"/>
      <c r="AI57" s="92"/>
      <c r="AJ57" s="92"/>
      <c r="AK57" s="92"/>
      <c r="AL57" s="92"/>
      <c r="AM57" s="92"/>
      <c r="AN57" s="92"/>
      <c r="AO57" s="92"/>
      <c r="AP57" s="93"/>
      <c r="AQ57" s="93"/>
      <c r="AR57" s="93"/>
      <c r="AS57" s="93"/>
      <c r="AT57" s="93"/>
      <c r="AU57" s="93"/>
      <c r="AV57" s="93"/>
      <c r="AW57" s="93"/>
      <c r="AX57" s="93"/>
      <c r="AY57" s="93"/>
      <c r="AZ57" s="93"/>
      <c r="BA57" s="93"/>
      <c r="BB57" s="93"/>
      <c r="BC57" s="93"/>
      <c r="BD57" s="93"/>
      <c r="BE57" s="93"/>
      <c r="BF57" s="93"/>
      <c r="BG57" s="93"/>
      <c r="BH57" s="93"/>
      <c r="BI57" s="93"/>
      <c r="BJ57" s="93"/>
      <c r="BK57" s="93"/>
      <c r="BL57" s="93"/>
      <c r="BM57" s="93"/>
      <c r="BN57" s="93"/>
      <c r="BO57" s="93"/>
      <c r="BP57" s="93"/>
      <c r="BQ57" s="93"/>
      <c r="BR57" s="93"/>
      <c r="BS57" s="93"/>
      <c r="BT57" s="93"/>
      <c r="BU57" s="93"/>
      <c r="BV57" s="93"/>
      <c r="BW57" s="93"/>
      <c r="BX57" s="93"/>
      <c r="BY57" s="93"/>
      <c r="BZ57" s="93"/>
      <c r="CA57" s="93"/>
      <c r="CB57" s="93"/>
      <c r="CC57" s="93"/>
      <c r="CD57" s="93"/>
      <c r="CE57" s="93"/>
      <c r="CF57" s="93"/>
      <c r="CG57" s="93"/>
      <c r="CH57" s="93"/>
      <c r="CI57" s="93"/>
      <c r="CJ57" s="93"/>
      <c r="CK57" s="93"/>
      <c r="CL57" s="93"/>
      <c r="CM57" s="93"/>
      <c r="CN57" s="93"/>
      <c r="CO57" s="93"/>
      <c r="CP57" s="93"/>
      <c r="CQ57" s="93"/>
      <c r="CR57" s="93"/>
      <c r="CS57" s="93"/>
      <c r="CT57" s="93"/>
      <c r="CU57" s="93"/>
      <c r="CV57" s="93"/>
      <c r="CW57" s="93"/>
      <c r="CX57" s="93"/>
      <c r="CY57" s="93"/>
      <c r="CZ57" s="93"/>
      <c r="DA57" s="93"/>
      <c r="DB57" s="93"/>
      <c r="DC57" s="93"/>
      <c r="DD57" s="93"/>
      <c r="DE57" s="93"/>
      <c r="DF57" s="93"/>
      <c r="DG57" s="93"/>
      <c r="DH57" s="93"/>
      <c r="DI57" s="93"/>
      <c r="DJ57" s="93"/>
      <c r="DK57" s="93"/>
      <c r="DL57" s="93"/>
      <c r="DM57" s="93"/>
      <c r="DN57" s="93"/>
      <c r="DO57" s="93"/>
      <c r="DP57" s="93"/>
      <c r="DQ57" s="93"/>
      <c r="DR57" s="93"/>
      <c r="DS57" s="93"/>
      <c r="DT57" s="93"/>
      <c r="DU57" s="93"/>
      <c r="DV57" s="93"/>
      <c r="DW57" s="93"/>
      <c r="DX57" s="93"/>
      <c r="DY57" s="93"/>
      <c r="DZ57" s="93"/>
      <c r="EA57" s="93"/>
      <c r="EB57" s="93"/>
      <c r="EC57" s="93"/>
      <c r="ED57" s="93"/>
      <c r="EE57" s="93"/>
      <c r="EF57" s="93"/>
      <c r="EG57" s="93"/>
      <c r="EH57" s="93"/>
      <c r="EI57" s="93"/>
      <c r="EJ57" s="93"/>
      <c r="EK57" s="93"/>
      <c r="EL57" s="93"/>
      <c r="EM57" s="93"/>
      <c r="EN57" s="93"/>
      <c r="EO57" s="93"/>
      <c r="EP57" s="93"/>
      <c r="EQ57" s="93"/>
      <c r="ER57" s="93"/>
      <c r="ES57" s="93"/>
      <c r="ET57" s="93"/>
      <c r="EU57" s="93"/>
      <c r="EV57" s="93"/>
      <c r="EW57" s="93"/>
      <c r="EX57" s="93"/>
      <c r="EY57" s="93"/>
      <c r="EZ57" s="93"/>
      <c r="FA57" s="93"/>
      <c r="FB57" s="93"/>
      <c r="FC57" s="93"/>
      <c r="FD57" s="93"/>
      <c r="FE57" s="93"/>
      <c r="FF57" s="93"/>
      <c r="FG57" s="93"/>
      <c r="FH57" s="93"/>
      <c r="FI57" s="93"/>
      <c r="FJ57" s="93"/>
      <c r="FK57" s="93"/>
      <c r="FL57" s="93"/>
      <c r="FM57" s="93"/>
      <c r="FN57" s="93"/>
      <c r="FO57" s="93"/>
      <c r="FP57" s="93"/>
      <c r="FQ57" s="93"/>
      <c r="FR57" s="93"/>
      <c r="FS57" s="93"/>
      <c r="FT57" s="93"/>
      <c r="FU57" s="93"/>
      <c r="FV57" s="93"/>
      <c r="FW57" s="93"/>
      <c r="FX57" s="93"/>
      <c r="FY57" s="93"/>
      <c r="FZ57" s="93"/>
      <c r="GA57" s="93"/>
      <c r="GB57" s="93"/>
      <c r="GC57" s="93"/>
      <c r="GD57" s="93"/>
      <c r="GE57" s="93"/>
      <c r="GF57" s="93"/>
      <c r="GG57" s="93"/>
    </row>
    <row r="58" spans="1:189" ht="14.25" customHeight="1" x14ac:dyDescent="0.3">
      <c r="A58" s="23" t="s">
        <v>35</v>
      </c>
      <c r="B58" s="23" t="s">
        <v>8</v>
      </c>
      <c r="C58" s="31"/>
      <c r="D58" s="31"/>
      <c r="E58" s="94">
        <f>E59</f>
        <v>0</v>
      </c>
      <c r="F58" s="94">
        <f t="shared" ref="F58" si="369">F59</f>
        <v>0</v>
      </c>
      <c r="G58" s="94">
        <f t="shared" ref="G58" si="370">G59</f>
        <v>0</v>
      </c>
      <c r="H58" s="94">
        <f t="shared" ref="H58" si="371">H59</f>
        <v>0</v>
      </c>
      <c r="I58" s="94">
        <f t="shared" ref="I58" si="372">I59</f>
        <v>0</v>
      </c>
      <c r="J58" s="94">
        <f t="shared" ref="J58" si="373">J59</f>
        <v>0</v>
      </c>
      <c r="K58" s="94">
        <f t="shared" ref="K58" si="374">K59</f>
        <v>0</v>
      </c>
      <c r="L58" s="94">
        <f t="shared" ref="L58" si="375">L59</f>
        <v>0</v>
      </c>
      <c r="M58" s="94">
        <f t="shared" ref="M58" si="376">M59</f>
        <v>0</v>
      </c>
      <c r="N58" s="94">
        <f t="shared" ref="N58" si="377">N59</f>
        <v>0</v>
      </c>
      <c r="O58" s="94">
        <f t="shared" ref="O58" si="378">O59</f>
        <v>0</v>
      </c>
      <c r="P58" s="94">
        <f t="shared" ref="P58" si="379">P59</f>
        <v>0</v>
      </c>
      <c r="Q58" s="94">
        <f t="shared" ref="Q58" si="380">Q59</f>
        <v>0</v>
      </c>
      <c r="R58" s="94">
        <f t="shared" ref="R58" si="381">R59</f>
        <v>0</v>
      </c>
      <c r="S58" s="94">
        <f t="shared" ref="S58" si="382">S59</f>
        <v>0</v>
      </c>
      <c r="T58" s="94">
        <f t="shared" ref="T58" si="383">T59</f>
        <v>0</v>
      </c>
      <c r="U58" s="94">
        <f t="shared" ref="U58" si="384">U59</f>
        <v>0</v>
      </c>
      <c r="V58" s="94">
        <f t="shared" ref="V58" si="385">V59</f>
        <v>0</v>
      </c>
      <c r="W58" s="94">
        <f t="shared" ref="W58" si="386">W59</f>
        <v>0</v>
      </c>
      <c r="X58" s="94">
        <f t="shared" ref="X58" si="387">X59</f>
        <v>0</v>
      </c>
      <c r="Y58" s="94">
        <f t="shared" ref="Y58" si="388">Y59</f>
        <v>0</v>
      </c>
      <c r="Z58" s="94">
        <f t="shared" ref="Z58" si="389">Z59</f>
        <v>0</v>
      </c>
      <c r="AA58" s="94">
        <f t="shared" ref="AA58" si="390">AA59</f>
        <v>0</v>
      </c>
      <c r="AB58" s="94">
        <f t="shared" ref="AB58" si="391">AB59</f>
        <v>0</v>
      </c>
      <c r="AC58" s="94">
        <f t="shared" ref="AC58" si="392">AC59</f>
        <v>0</v>
      </c>
      <c r="AD58" s="94">
        <f t="shared" ref="AD58" si="393">AD59</f>
        <v>0</v>
      </c>
      <c r="AE58" s="94">
        <f t="shared" ref="AE58" si="394">AE59</f>
        <v>0</v>
      </c>
      <c r="AF58" s="94">
        <f t="shared" ref="AF58" si="395">AF59</f>
        <v>0</v>
      </c>
      <c r="AG58" s="94">
        <f t="shared" ref="AG58" si="396">AG59</f>
        <v>0</v>
      </c>
      <c r="AH58" s="94">
        <f t="shared" ref="AH58" si="397">AH59</f>
        <v>0</v>
      </c>
      <c r="AI58" s="94">
        <f t="shared" ref="AI58" si="398">AI59</f>
        <v>0</v>
      </c>
      <c r="AJ58" s="94">
        <f t="shared" ref="AJ58" si="399">AJ59</f>
        <v>0</v>
      </c>
      <c r="AK58" s="94">
        <f t="shared" ref="AK58" si="400">AK59</f>
        <v>0</v>
      </c>
      <c r="AL58" s="94">
        <f t="shared" ref="AL58" si="401">AL59</f>
        <v>0</v>
      </c>
      <c r="AM58" s="94">
        <f t="shared" ref="AM58" si="402">AM59</f>
        <v>0</v>
      </c>
      <c r="AN58" s="94">
        <f t="shared" ref="AN58" si="403">AN59</f>
        <v>0</v>
      </c>
      <c r="AO58" s="94">
        <f t="shared" ref="AO58" si="404">AO59</f>
        <v>0</v>
      </c>
      <c r="AP58" s="94">
        <f t="shared" ref="AP58" si="405">AP59</f>
        <v>0</v>
      </c>
      <c r="AQ58" s="94">
        <f t="shared" ref="AQ58" si="406">AQ59</f>
        <v>0</v>
      </c>
      <c r="AR58" s="94">
        <f t="shared" ref="AR58" si="407">AR59</f>
        <v>0</v>
      </c>
      <c r="AS58" s="94">
        <f t="shared" ref="AS58" si="408">AS59</f>
        <v>0</v>
      </c>
      <c r="AT58" s="94">
        <f t="shared" ref="AT58" si="409">AT59</f>
        <v>0</v>
      </c>
      <c r="AU58" s="94">
        <f t="shared" ref="AU58" si="410">AU59</f>
        <v>0</v>
      </c>
      <c r="AV58" s="94">
        <f t="shared" ref="AV58" si="411">AV59</f>
        <v>0</v>
      </c>
      <c r="AW58" s="94">
        <f t="shared" ref="AW58" si="412">AW59</f>
        <v>0</v>
      </c>
      <c r="AX58" s="94">
        <f t="shared" ref="AX58" si="413">AX59</f>
        <v>0</v>
      </c>
      <c r="AY58" s="94">
        <f t="shared" ref="AY58" si="414">AY59</f>
        <v>0</v>
      </c>
      <c r="AZ58" s="94">
        <f t="shared" ref="AZ58" si="415">AZ59</f>
        <v>0</v>
      </c>
      <c r="BA58" s="94">
        <f t="shared" ref="BA58" si="416">BA59</f>
        <v>0</v>
      </c>
      <c r="BB58" s="94">
        <f t="shared" ref="BB58" si="417">BB59</f>
        <v>0</v>
      </c>
      <c r="BC58" s="94">
        <f t="shared" ref="BC58" si="418">BC59</f>
        <v>0</v>
      </c>
      <c r="BD58" s="94">
        <f t="shared" ref="BD58" si="419">BD59</f>
        <v>11.2</v>
      </c>
      <c r="BE58" s="94">
        <f t="shared" ref="BE58" si="420">BE59</f>
        <v>11.2</v>
      </c>
      <c r="BF58" s="94">
        <f t="shared" ref="BF58" si="421">BF59</f>
        <v>11.2</v>
      </c>
      <c r="BG58" s="94">
        <f t="shared" ref="BG58" si="422">BG59</f>
        <v>11.2</v>
      </c>
      <c r="BH58" s="94">
        <f t="shared" ref="BH58" si="423">BH59</f>
        <v>11.2</v>
      </c>
      <c r="BI58" s="94">
        <f t="shared" ref="BI58" si="424">BI59</f>
        <v>11.2</v>
      </c>
      <c r="BJ58" s="94">
        <f t="shared" ref="BJ58" si="425">BJ59</f>
        <v>11.2</v>
      </c>
      <c r="BK58" s="94">
        <f t="shared" ref="BK58" si="426">BK59</f>
        <v>11.2</v>
      </c>
      <c r="BL58" s="94">
        <f t="shared" ref="BL58" si="427">BL59</f>
        <v>11.2</v>
      </c>
      <c r="BM58" s="94">
        <f t="shared" ref="BM58" si="428">BM59</f>
        <v>11.2</v>
      </c>
      <c r="BN58" s="94">
        <f t="shared" ref="BN58" si="429">BN59</f>
        <v>11.2</v>
      </c>
      <c r="BO58" s="94">
        <f t="shared" ref="BO58" si="430">BO59</f>
        <v>0</v>
      </c>
      <c r="BP58" s="94">
        <f t="shared" ref="BP58" si="431">BP59</f>
        <v>0</v>
      </c>
      <c r="BQ58" s="94">
        <f t="shared" ref="BQ58" si="432">BQ59</f>
        <v>0</v>
      </c>
      <c r="BR58" s="94">
        <f t="shared" ref="BR58" si="433">BR59</f>
        <v>0</v>
      </c>
      <c r="BS58" s="94">
        <f t="shared" ref="BS58" si="434">BS59</f>
        <v>0</v>
      </c>
      <c r="BT58" s="94">
        <f t="shared" ref="BT58" si="435">BT59</f>
        <v>0</v>
      </c>
      <c r="BU58" s="94">
        <f t="shared" ref="BU58" si="436">BU59</f>
        <v>0</v>
      </c>
      <c r="BV58" s="94">
        <f t="shared" ref="BV58" si="437">BV59</f>
        <v>0</v>
      </c>
      <c r="BW58" s="94">
        <f t="shared" ref="BW58" si="438">BW59</f>
        <v>0</v>
      </c>
      <c r="BX58" s="94">
        <f t="shared" ref="BX58" si="439">BX59</f>
        <v>0</v>
      </c>
      <c r="BY58" s="94">
        <f t="shared" ref="BY58" si="440">BY59</f>
        <v>0</v>
      </c>
      <c r="BZ58" s="94">
        <f t="shared" ref="BZ58" si="441">BZ59</f>
        <v>0</v>
      </c>
      <c r="CA58" s="94">
        <f t="shared" ref="CA58" si="442">CA59</f>
        <v>0</v>
      </c>
      <c r="CB58" s="94">
        <f t="shared" ref="CB58" si="443">CB59</f>
        <v>0</v>
      </c>
      <c r="CC58" s="94">
        <f t="shared" ref="CC58" si="444">CC59</f>
        <v>0</v>
      </c>
      <c r="CD58" s="94">
        <f t="shared" ref="CD58" si="445">CD59</f>
        <v>0</v>
      </c>
      <c r="CE58" s="94">
        <f t="shared" ref="CE58" si="446">CE59</f>
        <v>0</v>
      </c>
      <c r="CF58" s="94">
        <f t="shared" ref="CF58" si="447">CF59</f>
        <v>0</v>
      </c>
      <c r="CG58" s="94">
        <f t="shared" ref="CG58" si="448">CG59</f>
        <v>0</v>
      </c>
      <c r="CH58" s="94">
        <f t="shared" ref="CH58" si="449">CH59</f>
        <v>0</v>
      </c>
      <c r="CI58" s="94">
        <f t="shared" ref="CI58" si="450">CI59</f>
        <v>0</v>
      </c>
      <c r="CJ58" s="94">
        <f t="shared" ref="CJ58" si="451">CJ59</f>
        <v>0</v>
      </c>
      <c r="CK58" s="94">
        <f t="shared" ref="CK58" si="452">CK59</f>
        <v>0</v>
      </c>
      <c r="CL58" s="94">
        <f t="shared" ref="CL58" si="453">CL59</f>
        <v>0</v>
      </c>
      <c r="CM58" s="94">
        <f t="shared" ref="CM58" si="454">CM59</f>
        <v>0</v>
      </c>
      <c r="CN58" s="94">
        <f t="shared" ref="CN58" si="455">CN59</f>
        <v>0</v>
      </c>
      <c r="CO58" s="94">
        <f t="shared" ref="CO58" si="456">CO59</f>
        <v>0</v>
      </c>
      <c r="CP58" s="94">
        <f t="shared" ref="CP58" si="457">CP59</f>
        <v>0</v>
      </c>
      <c r="CQ58" s="94">
        <f t="shared" ref="CQ58" si="458">CQ59</f>
        <v>0</v>
      </c>
      <c r="CR58" s="94">
        <f t="shared" ref="CR58" si="459">CR59</f>
        <v>0</v>
      </c>
      <c r="CS58" s="94">
        <f t="shared" ref="CS58" si="460">CS59</f>
        <v>0</v>
      </c>
      <c r="CT58" s="94">
        <f t="shared" ref="CT58" si="461">CT59</f>
        <v>0</v>
      </c>
      <c r="CU58" s="94">
        <f t="shared" ref="CU58" si="462">CU59</f>
        <v>0</v>
      </c>
      <c r="CV58" s="94">
        <f t="shared" ref="CV58" si="463">CV59</f>
        <v>0</v>
      </c>
      <c r="CW58" s="94">
        <f t="shared" ref="CW58" si="464">CW59</f>
        <v>0</v>
      </c>
      <c r="CX58" s="94">
        <f t="shared" ref="CX58" si="465">CX59</f>
        <v>0</v>
      </c>
      <c r="CY58" s="94">
        <f t="shared" ref="CY58" si="466">CY59</f>
        <v>0</v>
      </c>
      <c r="CZ58" s="94">
        <f t="shared" ref="CZ58" si="467">CZ59</f>
        <v>0</v>
      </c>
      <c r="DA58" s="94">
        <f t="shared" ref="DA58" si="468">DA59</f>
        <v>0</v>
      </c>
      <c r="DB58" s="94">
        <f t="shared" ref="DB58" si="469">DB59</f>
        <v>0</v>
      </c>
      <c r="DC58" s="94">
        <f t="shared" ref="DC58" si="470">DC59</f>
        <v>0</v>
      </c>
      <c r="DD58" s="94">
        <f t="shared" ref="DD58" si="471">DD59</f>
        <v>0</v>
      </c>
      <c r="DE58" s="94">
        <f t="shared" ref="DE58" si="472">DE59</f>
        <v>0</v>
      </c>
      <c r="DF58" s="94">
        <f t="shared" ref="DF58" si="473">DF59</f>
        <v>0</v>
      </c>
      <c r="DG58" s="94">
        <f t="shared" ref="DG58" si="474">DG59</f>
        <v>0</v>
      </c>
      <c r="DH58" s="94">
        <f t="shared" ref="DH58" si="475">DH59</f>
        <v>0</v>
      </c>
      <c r="DI58" s="94">
        <f t="shared" ref="DI58" si="476">DI59</f>
        <v>0</v>
      </c>
      <c r="DJ58" s="94">
        <f t="shared" ref="DJ58" si="477">DJ59</f>
        <v>0</v>
      </c>
      <c r="DK58" s="94">
        <f t="shared" ref="DK58" si="478">DK59</f>
        <v>0</v>
      </c>
      <c r="DL58" s="94">
        <f t="shared" ref="DL58" si="479">DL59</f>
        <v>0</v>
      </c>
      <c r="DM58" s="94">
        <f t="shared" ref="DM58" si="480">DM59</f>
        <v>0</v>
      </c>
      <c r="DN58" s="94">
        <f t="shared" ref="DN58" si="481">DN59</f>
        <v>0</v>
      </c>
      <c r="DO58" s="94">
        <f t="shared" ref="DO58" si="482">DO59</f>
        <v>0</v>
      </c>
      <c r="DP58" s="94">
        <f t="shared" ref="DP58" si="483">DP59</f>
        <v>0</v>
      </c>
      <c r="DQ58" s="94">
        <f t="shared" ref="DQ58" si="484">DQ59</f>
        <v>0</v>
      </c>
      <c r="DR58" s="94">
        <f t="shared" ref="DR58" si="485">DR59</f>
        <v>0</v>
      </c>
      <c r="DS58" s="94">
        <f t="shared" ref="DS58" si="486">DS59</f>
        <v>0</v>
      </c>
      <c r="DT58" s="94">
        <f t="shared" ref="DT58" si="487">DT59</f>
        <v>0</v>
      </c>
      <c r="DU58" s="94">
        <f t="shared" ref="DU58" si="488">DU59</f>
        <v>0</v>
      </c>
      <c r="DV58" s="94">
        <f t="shared" ref="DV58" si="489">DV59</f>
        <v>0</v>
      </c>
      <c r="DW58" s="94">
        <f t="shared" ref="DW58" si="490">DW59</f>
        <v>0</v>
      </c>
      <c r="DX58" s="94">
        <f t="shared" ref="DX58" si="491">DX59</f>
        <v>0</v>
      </c>
      <c r="DY58" s="94">
        <f t="shared" ref="DY58" si="492">DY59</f>
        <v>0</v>
      </c>
      <c r="DZ58" s="94">
        <f t="shared" ref="DZ58" si="493">DZ59</f>
        <v>0</v>
      </c>
      <c r="EA58" s="94">
        <f t="shared" ref="EA58" si="494">EA59</f>
        <v>0</v>
      </c>
      <c r="EB58" s="94">
        <f t="shared" ref="EB58" si="495">EB59</f>
        <v>0</v>
      </c>
      <c r="EC58" s="94">
        <f t="shared" ref="EC58" si="496">EC59</f>
        <v>0</v>
      </c>
      <c r="ED58" s="94">
        <f t="shared" ref="ED58" si="497">ED59</f>
        <v>0</v>
      </c>
      <c r="EE58" s="94">
        <f t="shared" ref="EE58" si="498">EE59</f>
        <v>0</v>
      </c>
      <c r="EF58" s="94">
        <f t="shared" ref="EF58" si="499">EF59</f>
        <v>0</v>
      </c>
      <c r="EG58" s="94">
        <f t="shared" ref="EG58" si="500">EG59</f>
        <v>0</v>
      </c>
      <c r="EH58" s="94">
        <f t="shared" ref="EH58" si="501">EH59</f>
        <v>0</v>
      </c>
      <c r="EI58" s="94">
        <f t="shared" ref="EI58" si="502">EI59</f>
        <v>0</v>
      </c>
      <c r="EJ58" s="94">
        <f t="shared" ref="EJ58" si="503">EJ59</f>
        <v>0</v>
      </c>
      <c r="EK58" s="94">
        <f t="shared" ref="EK58" si="504">EK59</f>
        <v>0</v>
      </c>
      <c r="EL58" s="94">
        <f t="shared" ref="EL58" si="505">EL59</f>
        <v>0</v>
      </c>
      <c r="EM58" s="94">
        <f t="shared" ref="EM58" si="506">EM59</f>
        <v>0</v>
      </c>
      <c r="EN58" s="94">
        <f t="shared" ref="EN58" si="507">EN59</f>
        <v>0</v>
      </c>
      <c r="EO58" s="94">
        <f t="shared" ref="EO58" si="508">EO59</f>
        <v>0</v>
      </c>
      <c r="EP58" s="94">
        <f t="shared" ref="EP58" si="509">EP59</f>
        <v>0</v>
      </c>
      <c r="EQ58" s="94">
        <f t="shared" ref="EQ58" si="510">EQ59</f>
        <v>0</v>
      </c>
      <c r="ER58" s="94">
        <f t="shared" ref="ER58" si="511">ER59</f>
        <v>0</v>
      </c>
      <c r="ES58" s="94">
        <f t="shared" ref="ES58" si="512">ES59</f>
        <v>0</v>
      </c>
      <c r="ET58" s="94">
        <f t="shared" ref="ET58" si="513">ET59</f>
        <v>0</v>
      </c>
      <c r="EU58" s="94">
        <f t="shared" ref="EU58" si="514">EU59</f>
        <v>0</v>
      </c>
      <c r="EV58" s="94">
        <f t="shared" ref="EV58" si="515">EV59</f>
        <v>0</v>
      </c>
      <c r="EW58" s="94">
        <f t="shared" ref="EW58" si="516">EW59</f>
        <v>0</v>
      </c>
      <c r="EX58" s="94">
        <f t="shared" ref="EX58:GG58" si="517">EX59</f>
        <v>0</v>
      </c>
      <c r="EY58" s="94">
        <f t="shared" si="517"/>
        <v>0</v>
      </c>
      <c r="EZ58" s="94">
        <f t="shared" si="517"/>
        <v>0</v>
      </c>
      <c r="FA58" s="94">
        <f t="shared" si="517"/>
        <v>0</v>
      </c>
      <c r="FB58" s="94">
        <f t="shared" si="517"/>
        <v>0</v>
      </c>
      <c r="FC58" s="94">
        <f t="shared" si="517"/>
        <v>0</v>
      </c>
      <c r="FD58" s="94">
        <f t="shared" si="517"/>
        <v>0</v>
      </c>
      <c r="FE58" s="94">
        <f t="shared" si="517"/>
        <v>0</v>
      </c>
      <c r="FF58" s="94">
        <f t="shared" si="517"/>
        <v>0</v>
      </c>
      <c r="FG58" s="94">
        <f t="shared" si="517"/>
        <v>0</v>
      </c>
      <c r="FH58" s="94">
        <f t="shared" si="517"/>
        <v>0</v>
      </c>
      <c r="FI58" s="94">
        <f t="shared" si="517"/>
        <v>0</v>
      </c>
      <c r="FJ58" s="94">
        <f t="shared" si="517"/>
        <v>0</v>
      </c>
      <c r="FK58" s="94">
        <f t="shared" si="517"/>
        <v>0</v>
      </c>
      <c r="FL58" s="94">
        <f t="shared" si="517"/>
        <v>0</v>
      </c>
      <c r="FM58" s="94">
        <f t="shared" si="517"/>
        <v>0</v>
      </c>
      <c r="FN58" s="94">
        <f t="shared" si="517"/>
        <v>0</v>
      </c>
      <c r="FO58" s="94">
        <f t="shared" si="517"/>
        <v>0</v>
      </c>
      <c r="FP58" s="94">
        <f t="shared" si="517"/>
        <v>0</v>
      </c>
      <c r="FQ58" s="94">
        <f t="shared" si="517"/>
        <v>0</v>
      </c>
      <c r="FR58" s="94">
        <f t="shared" si="517"/>
        <v>0</v>
      </c>
      <c r="FS58" s="94">
        <f t="shared" si="517"/>
        <v>0</v>
      </c>
      <c r="FT58" s="94">
        <f t="shared" si="517"/>
        <v>0</v>
      </c>
      <c r="FU58" s="94">
        <f t="shared" si="517"/>
        <v>0</v>
      </c>
      <c r="FV58" s="94">
        <f t="shared" si="517"/>
        <v>0</v>
      </c>
      <c r="FW58" s="94">
        <f t="shared" si="517"/>
        <v>0</v>
      </c>
      <c r="FX58" s="94">
        <f t="shared" si="517"/>
        <v>0</v>
      </c>
      <c r="FY58" s="94">
        <f t="shared" si="517"/>
        <v>0</v>
      </c>
      <c r="FZ58" s="94">
        <f t="shared" si="517"/>
        <v>0</v>
      </c>
      <c r="GA58" s="94">
        <f t="shared" si="517"/>
        <v>0</v>
      </c>
      <c r="GB58" s="94">
        <f t="shared" si="517"/>
        <v>0</v>
      </c>
      <c r="GC58" s="94">
        <f t="shared" si="517"/>
        <v>0</v>
      </c>
      <c r="GD58" s="94">
        <f t="shared" si="517"/>
        <v>0</v>
      </c>
      <c r="GE58" s="94">
        <f t="shared" si="517"/>
        <v>0</v>
      </c>
      <c r="GF58" s="94">
        <f t="shared" si="517"/>
        <v>0</v>
      </c>
      <c r="GG58" s="94">
        <f t="shared" si="517"/>
        <v>0</v>
      </c>
    </row>
    <row r="59" spans="1:189" x14ac:dyDescent="0.3">
      <c r="A59" s="18" t="s">
        <v>26</v>
      </c>
      <c r="B59" s="43" t="s">
        <v>8</v>
      </c>
      <c r="C59" s="33">
        <v>31686</v>
      </c>
      <c r="D59" s="33">
        <v>32689</v>
      </c>
      <c r="E59" s="92">
        <f>0</f>
        <v>0</v>
      </c>
      <c r="F59" s="92">
        <f>0</f>
        <v>0</v>
      </c>
      <c r="G59" s="92">
        <f>0</f>
        <v>0</v>
      </c>
      <c r="H59" s="92">
        <f>0</f>
        <v>0</v>
      </c>
      <c r="I59" s="92">
        <f>0</f>
        <v>0</v>
      </c>
      <c r="J59" s="92">
        <f>0</f>
        <v>0</v>
      </c>
      <c r="K59" s="92">
        <f>0</f>
        <v>0</v>
      </c>
      <c r="L59" s="92">
        <f>0</f>
        <v>0</v>
      </c>
      <c r="M59" s="92">
        <f>0</f>
        <v>0</v>
      </c>
      <c r="N59" s="92">
        <f>0</f>
        <v>0</v>
      </c>
      <c r="O59" s="92">
        <f>0</f>
        <v>0</v>
      </c>
      <c r="P59" s="92">
        <f>0</f>
        <v>0</v>
      </c>
      <c r="Q59" s="92">
        <f>0</f>
        <v>0</v>
      </c>
      <c r="R59" s="92">
        <f>0</f>
        <v>0</v>
      </c>
      <c r="S59" s="92">
        <f>0</f>
        <v>0</v>
      </c>
      <c r="T59" s="92">
        <f>0</f>
        <v>0</v>
      </c>
      <c r="U59" s="92">
        <f>0</f>
        <v>0</v>
      </c>
      <c r="V59" s="92">
        <f>0</f>
        <v>0</v>
      </c>
      <c r="W59" s="92">
        <f>0</f>
        <v>0</v>
      </c>
      <c r="X59" s="92">
        <f>0</f>
        <v>0</v>
      </c>
      <c r="Y59" s="92">
        <f>0</f>
        <v>0</v>
      </c>
      <c r="Z59" s="92">
        <f>0</f>
        <v>0</v>
      </c>
      <c r="AA59" s="92">
        <f>0</f>
        <v>0</v>
      </c>
      <c r="AB59" s="92">
        <f>0</f>
        <v>0</v>
      </c>
      <c r="AC59" s="92">
        <f>0</f>
        <v>0</v>
      </c>
      <c r="AD59" s="92">
        <f>0</f>
        <v>0</v>
      </c>
      <c r="AE59" s="92">
        <f>0</f>
        <v>0</v>
      </c>
      <c r="AF59" s="92">
        <f>0</f>
        <v>0</v>
      </c>
      <c r="AG59" s="92">
        <f>0</f>
        <v>0</v>
      </c>
      <c r="AH59" s="92">
        <f>0</f>
        <v>0</v>
      </c>
      <c r="AI59" s="92">
        <f>0</f>
        <v>0</v>
      </c>
      <c r="AJ59" s="92">
        <f>0</f>
        <v>0</v>
      </c>
      <c r="AK59" s="92">
        <f>0</f>
        <v>0</v>
      </c>
      <c r="AL59" s="92">
        <f>0</f>
        <v>0</v>
      </c>
      <c r="AM59" s="92">
        <f>0</f>
        <v>0</v>
      </c>
      <c r="AN59" s="92">
        <f>0</f>
        <v>0</v>
      </c>
      <c r="AO59" s="92">
        <f>0</f>
        <v>0</v>
      </c>
      <c r="AP59" s="92">
        <f>0</f>
        <v>0</v>
      </c>
      <c r="AQ59" s="92">
        <f>0</f>
        <v>0</v>
      </c>
      <c r="AR59" s="92">
        <f>0</f>
        <v>0</v>
      </c>
      <c r="AS59" s="92">
        <f>0</f>
        <v>0</v>
      </c>
      <c r="AT59" s="92">
        <f>0</f>
        <v>0</v>
      </c>
      <c r="AU59" s="92">
        <f>0</f>
        <v>0</v>
      </c>
      <c r="AV59" s="92">
        <f>0</f>
        <v>0</v>
      </c>
      <c r="AW59" s="92">
        <f>0</f>
        <v>0</v>
      </c>
      <c r="AX59" s="92">
        <f>0</f>
        <v>0</v>
      </c>
      <c r="AY59" s="92">
        <f>0</f>
        <v>0</v>
      </c>
      <c r="AZ59" s="92">
        <f>0</f>
        <v>0</v>
      </c>
      <c r="BA59" s="92">
        <f>0</f>
        <v>0</v>
      </c>
      <c r="BB59" s="92">
        <f>0</f>
        <v>0</v>
      </c>
      <c r="BC59" s="92">
        <f>0</f>
        <v>0</v>
      </c>
      <c r="BD59" s="92">
        <f>11.2</f>
        <v>11.2</v>
      </c>
      <c r="BE59" s="92">
        <f t="shared" ref="BE59:BN59" si="518">11.2</f>
        <v>11.2</v>
      </c>
      <c r="BF59" s="92">
        <f t="shared" si="518"/>
        <v>11.2</v>
      </c>
      <c r="BG59" s="92">
        <f t="shared" si="518"/>
        <v>11.2</v>
      </c>
      <c r="BH59" s="92">
        <f t="shared" si="518"/>
        <v>11.2</v>
      </c>
      <c r="BI59" s="92">
        <f t="shared" si="518"/>
        <v>11.2</v>
      </c>
      <c r="BJ59" s="92">
        <f t="shared" si="518"/>
        <v>11.2</v>
      </c>
      <c r="BK59" s="92">
        <f t="shared" si="518"/>
        <v>11.2</v>
      </c>
      <c r="BL59" s="92">
        <f t="shared" si="518"/>
        <v>11.2</v>
      </c>
      <c r="BM59" s="92">
        <f t="shared" si="518"/>
        <v>11.2</v>
      </c>
      <c r="BN59" s="92">
        <f t="shared" si="518"/>
        <v>11.2</v>
      </c>
      <c r="BO59" s="92">
        <f>0</f>
        <v>0</v>
      </c>
      <c r="BP59" s="92">
        <f>0</f>
        <v>0</v>
      </c>
      <c r="BQ59" s="92">
        <f>0</f>
        <v>0</v>
      </c>
      <c r="BR59" s="92">
        <f>0</f>
        <v>0</v>
      </c>
      <c r="BS59" s="92">
        <f>0</f>
        <v>0</v>
      </c>
      <c r="BT59" s="92">
        <f>0</f>
        <v>0</v>
      </c>
      <c r="BU59" s="92">
        <f>0</f>
        <v>0</v>
      </c>
      <c r="BV59" s="92">
        <f>0</f>
        <v>0</v>
      </c>
      <c r="BW59" s="92">
        <f>0</f>
        <v>0</v>
      </c>
      <c r="BX59" s="92">
        <f>0</f>
        <v>0</v>
      </c>
      <c r="BY59" s="92">
        <f>0</f>
        <v>0</v>
      </c>
      <c r="BZ59" s="92">
        <f>0</f>
        <v>0</v>
      </c>
      <c r="CA59" s="92">
        <f>0</f>
        <v>0</v>
      </c>
      <c r="CB59" s="92">
        <f>0</f>
        <v>0</v>
      </c>
      <c r="CC59" s="92">
        <f>0</f>
        <v>0</v>
      </c>
      <c r="CD59" s="92">
        <f>0</f>
        <v>0</v>
      </c>
      <c r="CE59" s="92">
        <f>0</f>
        <v>0</v>
      </c>
      <c r="CF59" s="92">
        <f>0</f>
        <v>0</v>
      </c>
      <c r="CG59" s="92">
        <f>0</f>
        <v>0</v>
      </c>
      <c r="CH59" s="92">
        <f>0</f>
        <v>0</v>
      </c>
      <c r="CI59" s="92">
        <f>0</f>
        <v>0</v>
      </c>
      <c r="CJ59" s="92">
        <f>0</f>
        <v>0</v>
      </c>
      <c r="CK59" s="92">
        <f>0</f>
        <v>0</v>
      </c>
      <c r="CL59" s="92">
        <f>0</f>
        <v>0</v>
      </c>
      <c r="CM59" s="92">
        <f>0</f>
        <v>0</v>
      </c>
      <c r="CN59" s="92">
        <f>0</f>
        <v>0</v>
      </c>
      <c r="CO59" s="92">
        <f>0</f>
        <v>0</v>
      </c>
      <c r="CP59" s="92">
        <f>0</f>
        <v>0</v>
      </c>
      <c r="CQ59" s="92">
        <f>0</f>
        <v>0</v>
      </c>
      <c r="CR59" s="92">
        <f>0</f>
        <v>0</v>
      </c>
      <c r="CS59" s="92">
        <f>0</f>
        <v>0</v>
      </c>
      <c r="CT59" s="92">
        <f>0</f>
        <v>0</v>
      </c>
      <c r="CU59" s="92">
        <f>0</f>
        <v>0</v>
      </c>
      <c r="CV59" s="92">
        <f>0</f>
        <v>0</v>
      </c>
      <c r="CW59" s="92">
        <f>0</f>
        <v>0</v>
      </c>
      <c r="CX59" s="92">
        <f>0</f>
        <v>0</v>
      </c>
      <c r="CY59" s="92">
        <f>0</f>
        <v>0</v>
      </c>
      <c r="CZ59" s="92">
        <f>0</f>
        <v>0</v>
      </c>
      <c r="DA59" s="92">
        <f>0</f>
        <v>0</v>
      </c>
      <c r="DB59" s="92">
        <f>0</f>
        <v>0</v>
      </c>
      <c r="DC59" s="92">
        <f>0</f>
        <v>0</v>
      </c>
      <c r="DD59" s="92">
        <f>0</f>
        <v>0</v>
      </c>
      <c r="DE59" s="92">
        <f>0</f>
        <v>0</v>
      </c>
      <c r="DF59" s="92">
        <f>0</f>
        <v>0</v>
      </c>
      <c r="DG59" s="92">
        <f>0</f>
        <v>0</v>
      </c>
      <c r="DH59" s="92">
        <f>0</f>
        <v>0</v>
      </c>
      <c r="DI59" s="92">
        <f>0</f>
        <v>0</v>
      </c>
      <c r="DJ59" s="92">
        <f>0</f>
        <v>0</v>
      </c>
      <c r="DK59" s="92">
        <f>0</f>
        <v>0</v>
      </c>
      <c r="DL59" s="92">
        <f>0</f>
        <v>0</v>
      </c>
      <c r="DM59" s="92">
        <f>0</f>
        <v>0</v>
      </c>
      <c r="DN59" s="92">
        <f>0</f>
        <v>0</v>
      </c>
      <c r="DO59" s="92">
        <f>0</f>
        <v>0</v>
      </c>
      <c r="DP59" s="92">
        <f>0</f>
        <v>0</v>
      </c>
      <c r="DQ59" s="92">
        <f>0</f>
        <v>0</v>
      </c>
      <c r="DR59" s="92">
        <f>0</f>
        <v>0</v>
      </c>
      <c r="DS59" s="92">
        <f>0</f>
        <v>0</v>
      </c>
      <c r="DT59" s="92">
        <f>0</f>
        <v>0</v>
      </c>
      <c r="DU59" s="92">
        <f>0</f>
        <v>0</v>
      </c>
      <c r="DV59" s="92">
        <f>0</f>
        <v>0</v>
      </c>
      <c r="DW59" s="92">
        <f>0</f>
        <v>0</v>
      </c>
      <c r="DX59" s="92">
        <f>0</f>
        <v>0</v>
      </c>
      <c r="DY59" s="92">
        <f>0</f>
        <v>0</v>
      </c>
      <c r="DZ59" s="92">
        <f>0</f>
        <v>0</v>
      </c>
      <c r="EA59" s="92">
        <f>0</f>
        <v>0</v>
      </c>
      <c r="EB59" s="92">
        <f>0</f>
        <v>0</v>
      </c>
      <c r="EC59" s="92">
        <f>0</f>
        <v>0</v>
      </c>
      <c r="ED59" s="92">
        <f>0</f>
        <v>0</v>
      </c>
      <c r="EE59" s="92">
        <f>0</f>
        <v>0</v>
      </c>
      <c r="EF59" s="92">
        <f>0</f>
        <v>0</v>
      </c>
      <c r="EG59" s="92">
        <f>0</f>
        <v>0</v>
      </c>
      <c r="EH59" s="92">
        <f>0</f>
        <v>0</v>
      </c>
      <c r="EI59" s="92">
        <f>0</f>
        <v>0</v>
      </c>
      <c r="EJ59" s="92">
        <f>0</f>
        <v>0</v>
      </c>
      <c r="EK59" s="92">
        <f>0</f>
        <v>0</v>
      </c>
      <c r="EL59" s="92">
        <f>0</f>
        <v>0</v>
      </c>
      <c r="EM59" s="92">
        <f>0</f>
        <v>0</v>
      </c>
      <c r="EN59" s="92">
        <f>0</f>
        <v>0</v>
      </c>
      <c r="EO59" s="92">
        <f>0</f>
        <v>0</v>
      </c>
      <c r="EP59" s="92">
        <f>0</f>
        <v>0</v>
      </c>
      <c r="EQ59" s="92">
        <f>0</f>
        <v>0</v>
      </c>
      <c r="ER59" s="92">
        <f>0</f>
        <v>0</v>
      </c>
      <c r="ES59" s="92">
        <f>0</f>
        <v>0</v>
      </c>
      <c r="ET59" s="92">
        <f>0</f>
        <v>0</v>
      </c>
      <c r="EU59" s="92">
        <f>0</f>
        <v>0</v>
      </c>
      <c r="EV59" s="92">
        <f>0</f>
        <v>0</v>
      </c>
      <c r="EW59" s="92">
        <f>0</f>
        <v>0</v>
      </c>
      <c r="EX59" s="92">
        <f>0</f>
        <v>0</v>
      </c>
      <c r="EY59" s="92">
        <f>0</f>
        <v>0</v>
      </c>
      <c r="EZ59" s="92">
        <f>0</f>
        <v>0</v>
      </c>
      <c r="FA59" s="92">
        <f>0</f>
        <v>0</v>
      </c>
      <c r="FB59" s="92">
        <f>0</f>
        <v>0</v>
      </c>
      <c r="FC59" s="92">
        <f>0</f>
        <v>0</v>
      </c>
      <c r="FD59" s="92">
        <f>0</f>
        <v>0</v>
      </c>
      <c r="FE59" s="92">
        <f>0</f>
        <v>0</v>
      </c>
      <c r="FF59" s="92">
        <f>0</f>
        <v>0</v>
      </c>
      <c r="FG59" s="92">
        <f>0</f>
        <v>0</v>
      </c>
      <c r="FH59" s="92">
        <f>0</f>
        <v>0</v>
      </c>
      <c r="FI59" s="92">
        <f>0</f>
        <v>0</v>
      </c>
      <c r="FJ59" s="92">
        <f>0</f>
        <v>0</v>
      </c>
      <c r="FK59" s="92">
        <f>0</f>
        <v>0</v>
      </c>
      <c r="FL59" s="92">
        <f>0</f>
        <v>0</v>
      </c>
      <c r="FM59" s="92">
        <f>0</f>
        <v>0</v>
      </c>
      <c r="FN59" s="92">
        <f>0</f>
        <v>0</v>
      </c>
      <c r="FO59" s="92">
        <f>0</f>
        <v>0</v>
      </c>
      <c r="FP59" s="92">
        <f>0</f>
        <v>0</v>
      </c>
      <c r="FQ59" s="92">
        <f>0</f>
        <v>0</v>
      </c>
      <c r="FR59" s="92">
        <f>0</f>
        <v>0</v>
      </c>
      <c r="FS59" s="92">
        <f>0</f>
        <v>0</v>
      </c>
      <c r="FT59" s="92">
        <f>0</f>
        <v>0</v>
      </c>
      <c r="FU59" s="92">
        <f>0</f>
        <v>0</v>
      </c>
      <c r="FV59" s="92">
        <f>0</f>
        <v>0</v>
      </c>
      <c r="FW59" s="92">
        <f>0</f>
        <v>0</v>
      </c>
      <c r="FX59" s="92">
        <f>0</f>
        <v>0</v>
      </c>
      <c r="FY59" s="92">
        <f>0</f>
        <v>0</v>
      </c>
      <c r="FZ59" s="92">
        <f>0</f>
        <v>0</v>
      </c>
      <c r="GA59" s="92">
        <f>0</f>
        <v>0</v>
      </c>
      <c r="GB59" s="92">
        <f>0</f>
        <v>0</v>
      </c>
      <c r="GC59" s="92">
        <f>0</f>
        <v>0</v>
      </c>
      <c r="GD59" s="92">
        <f>0</f>
        <v>0</v>
      </c>
      <c r="GE59" s="92">
        <f>0</f>
        <v>0</v>
      </c>
      <c r="GF59" s="92">
        <f>0</f>
        <v>0</v>
      </c>
      <c r="GG59" s="92">
        <f>0</f>
        <v>0</v>
      </c>
    </row>
    <row r="60" spans="1:189" x14ac:dyDescent="0.3">
      <c r="A60" s="10"/>
      <c r="B60" s="40"/>
      <c r="C60" s="28"/>
      <c r="D60" s="28"/>
      <c r="E60" s="92"/>
      <c r="F60" s="92"/>
      <c r="G60" s="92"/>
      <c r="H60" s="92"/>
      <c r="I60" s="92"/>
      <c r="J60" s="92"/>
      <c r="K60" s="92"/>
      <c r="L60" s="92"/>
      <c r="M60" s="92"/>
      <c r="N60" s="92"/>
      <c r="O60" s="92"/>
      <c r="P60" s="92"/>
      <c r="Q60" s="92"/>
      <c r="R60" s="92"/>
      <c r="S60" s="92"/>
      <c r="T60" s="92"/>
      <c r="U60" s="92"/>
      <c r="V60" s="92"/>
      <c r="W60" s="92"/>
      <c r="X60" s="92"/>
      <c r="Y60" s="92"/>
      <c r="Z60" s="92"/>
      <c r="AA60" s="92"/>
      <c r="AB60" s="92"/>
      <c r="AC60" s="92"/>
      <c r="AD60" s="92"/>
      <c r="AE60" s="92"/>
      <c r="AF60" s="92"/>
      <c r="AG60" s="92"/>
      <c r="AH60" s="92"/>
      <c r="AI60" s="92"/>
      <c r="AJ60" s="92"/>
      <c r="AK60" s="92"/>
      <c r="AL60" s="92"/>
      <c r="AM60" s="92"/>
      <c r="AN60" s="92"/>
      <c r="AO60" s="92"/>
      <c r="AP60" s="93"/>
      <c r="AQ60" s="93"/>
      <c r="AR60" s="93"/>
      <c r="AS60" s="93"/>
      <c r="AT60" s="93"/>
      <c r="AU60" s="93"/>
      <c r="AV60" s="93"/>
      <c r="AW60" s="93"/>
      <c r="AX60" s="93"/>
      <c r="AY60" s="93"/>
      <c r="AZ60" s="93"/>
      <c r="BA60" s="93"/>
      <c r="BB60" s="93"/>
      <c r="BC60" s="93"/>
      <c r="BD60" s="93"/>
      <c r="BE60" s="93"/>
      <c r="BF60" s="93"/>
      <c r="BG60" s="93"/>
      <c r="BH60" s="93"/>
      <c r="BI60" s="93"/>
      <c r="BJ60" s="93"/>
      <c r="BK60" s="93"/>
      <c r="BL60" s="93"/>
      <c r="BM60" s="93"/>
      <c r="BN60" s="93"/>
      <c r="BO60" s="93"/>
      <c r="BP60" s="93"/>
      <c r="BQ60" s="93"/>
      <c r="BR60" s="93"/>
      <c r="BS60" s="93"/>
      <c r="BT60" s="93"/>
      <c r="BU60" s="93"/>
      <c r="BV60" s="93"/>
      <c r="BW60" s="93"/>
      <c r="BX60" s="93"/>
      <c r="BY60" s="93"/>
      <c r="BZ60" s="93"/>
      <c r="CA60" s="93"/>
      <c r="CB60" s="93"/>
      <c r="CC60" s="93"/>
      <c r="CD60" s="93"/>
      <c r="CE60" s="93"/>
      <c r="CF60" s="93"/>
      <c r="CG60" s="93"/>
      <c r="CH60" s="93"/>
      <c r="CI60" s="93"/>
      <c r="CJ60" s="93"/>
      <c r="CK60" s="93"/>
      <c r="CL60" s="93"/>
      <c r="CM60" s="93"/>
      <c r="CN60" s="93"/>
      <c r="CO60" s="93"/>
      <c r="CP60" s="93"/>
      <c r="CQ60" s="93"/>
      <c r="CR60" s="93"/>
      <c r="CS60" s="93"/>
      <c r="CT60" s="93"/>
      <c r="CU60" s="93"/>
      <c r="CV60" s="93"/>
      <c r="CW60" s="93"/>
      <c r="CX60" s="93"/>
      <c r="CY60" s="93"/>
      <c r="CZ60" s="93"/>
      <c r="DA60" s="93"/>
      <c r="DB60" s="93"/>
      <c r="DC60" s="93"/>
      <c r="DD60" s="93"/>
      <c r="DE60" s="93"/>
      <c r="DF60" s="93"/>
      <c r="DG60" s="93"/>
      <c r="DH60" s="93"/>
      <c r="DI60" s="93"/>
      <c r="DJ60" s="93"/>
      <c r="DK60" s="93"/>
      <c r="DL60" s="93"/>
      <c r="DM60" s="93"/>
      <c r="DN60" s="93"/>
      <c r="DO60" s="93"/>
      <c r="DP60" s="93"/>
      <c r="DQ60" s="93"/>
      <c r="DR60" s="93"/>
      <c r="DS60" s="93"/>
      <c r="DT60" s="93"/>
      <c r="DU60" s="93"/>
      <c r="DV60" s="93"/>
      <c r="DW60" s="93"/>
      <c r="DX60" s="93"/>
      <c r="DY60" s="93"/>
      <c r="DZ60" s="93"/>
      <c r="EA60" s="93"/>
      <c r="EB60" s="93"/>
      <c r="EC60" s="93"/>
      <c r="ED60" s="93"/>
      <c r="EE60" s="93"/>
      <c r="EF60" s="93"/>
      <c r="EG60" s="93"/>
      <c r="EH60" s="93"/>
      <c r="EI60" s="93"/>
      <c r="EJ60" s="93"/>
      <c r="EK60" s="93"/>
      <c r="EL60" s="93"/>
      <c r="EM60" s="93"/>
      <c r="EN60" s="93"/>
      <c r="EO60" s="93"/>
      <c r="EP60" s="93"/>
      <c r="EQ60" s="93"/>
      <c r="ER60" s="93"/>
      <c r="ES60" s="93"/>
      <c r="ET60" s="93"/>
      <c r="EU60" s="93"/>
      <c r="EV60" s="93"/>
      <c r="EW60" s="93"/>
      <c r="EX60" s="93"/>
      <c r="EY60" s="93"/>
      <c r="EZ60" s="93"/>
      <c r="FA60" s="93"/>
      <c r="FB60" s="93"/>
      <c r="FC60" s="93"/>
      <c r="FD60" s="93"/>
      <c r="FE60" s="93"/>
      <c r="FF60" s="93"/>
      <c r="FG60" s="93"/>
      <c r="FH60" s="93"/>
      <c r="FI60" s="93"/>
      <c r="FJ60" s="93"/>
      <c r="FK60" s="93"/>
      <c r="FL60" s="93"/>
      <c r="FM60" s="93"/>
      <c r="FN60" s="93"/>
      <c r="FO60" s="93"/>
      <c r="FP60" s="93"/>
      <c r="FQ60" s="93"/>
      <c r="FR60" s="93"/>
      <c r="FS60" s="93"/>
      <c r="FT60" s="93"/>
      <c r="FU60" s="93"/>
      <c r="FV60" s="93"/>
      <c r="FW60" s="93"/>
      <c r="FX60" s="93"/>
      <c r="FY60" s="93"/>
      <c r="FZ60" s="93"/>
      <c r="GA60" s="93"/>
      <c r="GB60" s="93"/>
      <c r="GC60" s="93"/>
      <c r="GD60" s="93"/>
      <c r="GE60" s="93"/>
      <c r="GF60" s="93"/>
      <c r="GG60" s="93"/>
    </row>
    <row r="61" spans="1:189" ht="14.25" customHeight="1" x14ac:dyDescent="0.3">
      <c r="A61" s="23" t="s">
        <v>36</v>
      </c>
      <c r="B61" s="23" t="s">
        <v>8</v>
      </c>
      <c r="C61" s="31"/>
      <c r="D61" s="31"/>
      <c r="E61" s="94">
        <f>E62</f>
        <v>0</v>
      </c>
      <c r="F61" s="94">
        <f t="shared" ref="F61" si="519">F62</f>
        <v>0</v>
      </c>
      <c r="G61" s="94">
        <f t="shared" ref="G61" si="520">G62</f>
        <v>0</v>
      </c>
      <c r="H61" s="94">
        <f t="shared" ref="H61" si="521">H62</f>
        <v>0</v>
      </c>
      <c r="I61" s="94">
        <f t="shared" ref="I61" si="522">I62</f>
        <v>0</v>
      </c>
      <c r="J61" s="94">
        <f t="shared" ref="J61" si="523">J62</f>
        <v>0</v>
      </c>
      <c r="K61" s="94">
        <f t="shared" ref="K61" si="524">K62</f>
        <v>0</v>
      </c>
      <c r="L61" s="94">
        <f t="shared" ref="L61" si="525">L62</f>
        <v>0</v>
      </c>
      <c r="M61" s="94">
        <f t="shared" ref="M61" si="526">M62</f>
        <v>0</v>
      </c>
      <c r="N61" s="94">
        <f t="shared" ref="N61" si="527">N62</f>
        <v>0</v>
      </c>
      <c r="O61" s="94">
        <f t="shared" ref="O61" si="528">O62</f>
        <v>0</v>
      </c>
      <c r="P61" s="94">
        <f t="shared" ref="P61" si="529">P62</f>
        <v>0</v>
      </c>
      <c r="Q61" s="94">
        <f t="shared" ref="Q61" si="530">Q62</f>
        <v>0</v>
      </c>
      <c r="R61" s="94">
        <f t="shared" ref="R61" si="531">R62</f>
        <v>0</v>
      </c>
      <c r="S61" s="94">
        <f t="shared" ref="S61" si="532">S62</f>
        <v>0</v>
      </c>
      <c r="T61" s="94">
        <f t="shared" ref="T61" si="533">T62</f>
        <v>0</v>
      </c>
      <c r="U61" s="94">
        <f t="shared" ref="U61" si="534">U62</f>
        <v>0</v>
      </c>
      <c r="V61" s="94">
        <f t="shared" ref="V61" si="535">V62</f>
        <v>0</v>
      </c>
      <c r="W61" s="94">
        <f t="shared" ref="W61" si="536">W62</f>
        <v>0</v>
      </c>
      <c r="X61" s="94">
        <f t="shared" ref="X61" si="537">X62</f>
        <v>0</v>
      </c>
      <c r="Y61" s="94">
        <f t="shared" ref="Y61" si="538">Y62</f>
        <v>0</v>
      </c>
      <c r="Z61" s="94">
        <f t="shared" ref="Z61" si="539">Z62</f>
        <v>0</v>
      </c>
      <c r="AA61" s="94">
        <f t="shared" ref="AA61" si="540">AA62</f>
        <v>0</v>
      </c>
      <c r="AB61" s="94">
        <f t="shared" ref="AB61" si="541">AB62</f>
        <v>0</v>
      </c>
      <c r="AC61" s="94">
        <f t="shared" ref="AC61" si="542">AC62</f>
        <v>0</v>
      </c>
      <c r="AD61" s="94">
        <f t="shared" ref="AD61" si="543">AD62</f>
        <v>0</v>
      </c>
      <c r="AE61" s="94">
        <f t="shared" ref="AE61" si="544">AE62</f>
        <v>0</v>
      </c>
      <c r="AF61" s="94">
        <f t="shared" ref="AF61" si="545">AF62</f>
        <v>0</v>
      </c>
      <c r="AG61" s="94">
        <f t="shared" ref="AG61" si="546">AG62</f>
        <v>0</v>
      </c>
      <c r="AH61" s="94">
        <f t="shared" ref="AH61" si="547">AH62</f>
        <v>0</v>
      </c>
      <c r="AI61" s="94">
        <f t="shared" ref="AI61" si="548">AI62</f>
        <v>0</v>
      </c>
      <c r="AJ61" s="94">
        <f t="shared" ref="AJ61" si="549">AJ62</f>
        <v>0</v>
      </c>
      <c r="AK61" s="94">
        <f t="shared" ref="AK61" si="550">AK62</f>
        <v>0</v>
      </c>
      <c r="AL61" s="94">
        <f t="shared" ref="AL61" si="551">AL62</f>
        <v>0</v>
      </c>
      <c r="AM61" s="94">
        <f t="shared" ref="AM61" si="552">AM62</f>
        <v>0</v>
      </c>
      <c r="AN61" s="94">
        <f t="shared" ref="AN61" si="553">AN62</f>
        <v>0</v>
      </c>
      <c r="AO61" s="94">
        <f t="shared" ref="AO61" si="554">AO62</f>
        <v>0</v>
      </c>
      <c r="AP61" s="94">
        <f t="shared" ref="AP61" si="555">AP62</f>
        <v>0</v>
      </c>
      <c r="AQ61" s="94">
        <f t="shared" ref="AQ61" si="556">AQ62</f>
        <v>0</v>
      </c>
      <c r="AR61" s="94">
        <f t="shared" ref="AR61" si="557">AR62</f>
        <v>0</v>
      </c>
      <c r="AS61" s="94">
        <f t="shared" ref="AS61" si="558">AS62</f>
        <v>0</v>
      </c>
      <c r="AT61" s="94">
        <f t="shared" ref="AT61" si="559">AT62</f>
        <v>0</v>
      </c>
      <c r="AU61" s="94">
        <f t="shared" ref="AU61" si="560">AU62</f>
        <v>0</v>
      </c>
      <c r="AV61" s="94">
        <f t="shared" ref="AV61" si="561">AV62</f>
        <v>0</v>
      </c>
      <c r="AW61" s="94">
        <f t="shared" ref="AW61" si="562">AW62</f>
        <v>0</v>
      </c>
      <c r="AX61" s="94">
        <f t="shared" ref="AX61" si="563">AX62</f>
        <v>0</v>
      </c>
      <c r="AY61" s="94">
        <f t="shared" ref="AY61" si="564">AY62</f>
        <v>0</v>
      </c>
      <c r="AZ61" s="94">
        <f t="shared" ref="AZ61" si="565">AZ62</f>
        <v>0</v>
      </c>
      <c r="BA61" s="94">
        <f t="shared" ref="BA61" si="566">BA62</f>
        <v>0</v>
      </c>
      <c r="BB61" s="94">
        <f t="shared" ref="BB61" si="567">BB62</f>
        <v>0</v>
      </c>
      <c r="BC61" s="94">
        <f t="shared" ref="BC61" si="568">BC62</f>
        <v>0</v>
      </c>
      <c r="BD61" s="94">
        <f t="shared" ref="BD61" si="569">BD62</f>
        <v>7.2</v>
      </c>
      <c r="BE61" s="94">
        <f t="shared" ref="BE61" si="570">BE62</f>
        <v>7.2</v>
      </c>
      <c r="BF61" s="94">
        <f t="shared" ref="BF61" si="571">BF62</f>
        <v>7.2</v>
      </c>
      <c r="BG61" s="94">
        <f t="shared" ref="BG61" si="572">BG62</f>
        <v>7.2</v>
      </c>
      <c r="BH61" s="94">
        <f t="shared" ref="BH61" si="573">BH62</f>
        <v>7.2</v>
      </c>
      <c r="BI61" s="94">
        <f t="shared" ref="BI61" si="574">BI62</f>
        <v>7.2</v>
      </c>
      <c r="BJ61" s="94">
        <f t="shared" ref="BJ61" si="575">BJ62</f>
        <v>7.2</v>
      </c>
      <c r="BK61" s="94">
        <f t="shared" ref="BK61" si="576">BK62</f>
        <v>7.2</v>
      </c>
      <c r="BL61" s="94">
        <f t="shared" ref="BL61" si="577">BL62</f>
        <v>7.2</v>
      </c>
      <c r="BM61" s="94">
        <f t="shared" ref="BM61" si="578">BM62</f>
        <v>7.2</v>
      </c>
      <c r="BN61" s="94">
        <f t="shared" ref="BN61" si="579">BN62</f>
        <v>7.2</v>
      </c>
      <c r="BO61" s="94">
        <f t="shared" ref="BO61" si="580">BO62</f>
        <v>0</v>
      </c>
      <c r="BP61" s="94">
        <f t="shared" ref="BP61" si="581">BP62</f>
        <v>0</v>
      </c>
      <c r="BQ61" s="94">
        <f t="shared" ref="BQ61" si="582">BQ62</f>
        <v>0</v>
      </c>
      <c r="BR61" s="94">
        <f t="shared" ref="BR61" si="583">BR62</f>
        <v>0</v>
      </c>
      <c r="BS61" s="94">
        <f t="shared" ref="BS61" si="584">BS62</f>
        <v>0</v>
      </c>
      <c r="BT61" s="94">
        <f t="shared" ref="BT61" si="585">BT62</f>
        <v>0</v>
      </c>
      <c r="BU61" s="94">
        <f t="shared" ref="BU61" si="586">BU62</f>
        <v>0</v>
      </c>
      <c r="BV61" s="94">
        <f t="shared" ref="BV61" si="587">BV62</f>
        <v>0</v>
      </c>
      <c r="BW61" s="94">
        <f t="shared" ref="BW61" si="588">BW62</f>
        <v>0</v>
      </c>
      <c r="BX61" s="94">
        <f t="shared" ref="BX61" si="589">BX62</f>
        <v>0</v>
      </c>
      <c r="BY61" s="94">
        <f t="shared" ref="BY61" si="590">BY62</f>
        <v>0</v>
      </c>
      <c r="BZ61" s="94">
        <f t="shared" ref="BZ61" si="591">BZ62</f>
        <v>0</v>
      </c>
      <c r="CA61" s="94">
        <f t="shared" ref="CA61" si="592">CA62</f>
        <v>0</v>
      </c>
      <c r="CB61" s="94">
        <f t="shared" ref="CB61" si="593">CB62</f>
        <v>0</v>
      </c>
      <c r="CC61" s="94">
        <f t="shared" ref="CC61" si="594">CC62</f>
        <v>0</v>
      </c>
      <c r="CD61" s="94">
        <f t="shared" ref="CD61" si="595">CD62</f>
        <v>0</v>
      </c>
      <c r="CE61" s="94">
        <f t="shared" ref="CE61" si="596">CE62</f>
        <v>0</v>
      </c>
      <c r="CF61" s="94">
        <f t="shared" ref="CF61" si="597">CF62</f>
        <v>0</v>
      </c>
      <c r="CG61" s="94">
        <f t="shared" ref="CG61" si="598">CG62</f>
        <v>0</v>
      </c>
      <c r="CH61" s="94">
        <f t="shared" ref="CH61" si="599">CH62</f>
        <v>0</v>
      </c>
      <c r="CI61" s="94">
        <f t="shared" ref="CI61" si="600">CI62</f>
        <v>0</v>
      </c>
      <c r="CJ61" s="94">
        <f t="shared" ref="CJ61" si="601">CJ62</f>
        <v>0</v>
      </c>
      <c r="CK61" s="94">
        <f t="shared" ref="CK61" si="602">CK62</f>
        <v>0</v>
      </c>
      <c r="CL61" s="94">
        <f t="shared" ref="CL61" si="603">CL62</f>
        <v>0</v>
      </c>
      <c r="CM61" s="94">
        <f t="shared" ref="CM61" si="604">CM62</f>
        <v>0</v>
      </c>
      <c r="CN61" s="94">
        <f t="shared" ref="CN61" si="605">CN62</f>
        <v>0</v>
      </c>
      <c r="CO61" s="94">
        <f t="shared" ref="CO61" si="606">CO62</f>
        <v>0</v>
      </c>
      <c r="CP61" s="94">
        <f t="shared" ref="CP61" si="607">CP62</f>
        <v>0</v>
      </c>
      <c r="CQ61" s="94">
        <f t="shared" ref="CQ61" si="608">CQ62</f>
        <v>0</v>
      </c>
      <c r="CR61" s="94">
        <f t="shared" ref="CR61" si="609">CR62</f>
        <v>0</v>
      </c>
      <c r="CS61" s="94">
        <f t="shared" ref="CS61" si="610">CS62</f>
        <v>0</v>
      </c>
      <c r="CT61" s="94">
        <f t="shared" ref="CT61" si="611">CT62</f>
        <v>0</v>
      </c>
      <c r="CU61" s="94">
        <f t="shared" ref="CU61" si="612">CU62</f>
        <v>0</v>
      </c>
      <c r="CV61" s="94">
        <f t="shared" ref="CV61" si="613">CV62</f>
        <v>0</v>
      </c>
      <c r="CW61" s="94">
        <f t="shared" ref="CW61" si="614">CW62</f>
        <v>0</v>
      </c>
      <c r="CX61" s="94">
        <f t="shared" ref="CX61" si="615">CX62</f>
        <v>0</v>
      </c>
      <c r="CY61" s="94">
        <f t="shared" ref="CY61" si="616">CY62</f>
        <v>0</v>
      </c>
      <c r="CZ61" s="94">
        <f t="shared" ref="CZ61" si="617">CZ62</f>
        <v>0</v>
      </c>
      <c r="DA61" s="94">
        <f t="shared" ref="DA61" si="618">DA62</f>
        <v>0</v>
      </c>
      <c r="DB61" s="94">
        <f t="shared" ref="DB61" si="619">DB62</f>
        <v>0</v>
      </c>
      <c r="DC61" s="94">
        <f t="shared" ref="DC61" si="620">DC62</f>
        <v>0</v>
      </c>
      <c r="DD61" s="94">
        <f t="shared" ref="DD61" si="621">DD62</f>
        <v>0</v>
      </c>
      <c r="DE61" s="94">
        <f t="shared" ref="DE61" si="622">DE62</f>
        <v>0</v>
      </c>
      <c r="DF61" s="94">
        <f t="shared" ref="DF61" si="623">DF62</f>
        <v>0</v>
      </c>
      <c r="DG61" s="94">
        <f t="shared" ref="DG61" si="624">DG62</f>
        <v>0</v>
      </c>
      <c r="DH61" s="94">
        <f t="shared" ref="DH61" si="625">DH62</f>
        <v>0</v>
      </c>
      <c r="DI61" s="94">
        <f t="shared" ref="DI61" si="626">DI62</f>
        <v>0</v>
      </c>
      <c r="DJ61" s="94">
        <f t="shared" ref="DJ61" si="627">DJ62</f>
        <v>0</v>
      </c>
      <c r="DK61" s="94">
        <f t="shared" ref="DK61" si="628">DK62</f>
        <v>0</v>
      </c>
      <c r="DL61" s="94">
        <f t="shared" ref="DL61" si="629">DL62</f>
        <v>0</v>
      </c>
      <c r="DM61" s="94">
        <f t="shared" ref="DM61" si="630">DM62</f>
        <v>0</v>
      </c>
      <c r="DN61" s="94">
        <f t="shared" ref="DN61" si="631">DN62</f>
        <v>0</v>
      </c>
      <c r="DO61" s="94">
        <f t="shared" ref="DO61" si="632">DO62</f>
        <v>0</v>
      </c>
      <c r="DP61" s="94">
        <f t="shared" ref="DP61" si="633">DP62</f>
        <v>0</v>
      </c>
      <c r="DQ61" s="94">
        <f t="shared" ref="DQ61" si="634">DQ62</f>
        <v>0</v>
      </c>
      <c r="DR61" s="94">
        <f t="shared" ref="DR61" si="635">DR62</f>
        <v>0</v>
      </c>
      <c r="DS61" s="94">
        <f t="shared" ref="DS61" si="636">DS62</f>
        <v>0</v>
      </c>
      <c r="DT61" s="94">
        <f t="shared" ref="DT61" si="637">DT62</f>
        <v>0</v>
      </c>
      <c r="DU61" s="94">
        <f t="shared" ref="DU61" si="638">DU62</f>
        <v>0</v>
      </c>
      <c r="DV61" s="94">
        <f t="shared" ref="DV61" si="639">DV62</f>
        <v>0</v>
      </c>
      <c r="DW61" s="94">
        <f t="shared" ref="DW61" si="640">DW62</f>
        <v>0</v>
      </c>
      <c r="DX61" s="94">
        <f t="shared" ref="DX61" si="641">DX62</f>
        <v>0</v>
      </c>
      <c r="DY61" s="94">
        <f t="shared" ref="DY61" si="642">DY62</f>
        <v>0</v>
      </c>
      <c r="DZ61" s="94">
        <f t="shared" ref="DZ61" si="643">DZ62</f>
        <v>0</v>
      </c>
      <c r="EA61" s="94">
        <f t="shared" ref="EA61" si="644">EA62</f>
        <v>0</v>
      </c>
      <c r="EB61" s="94">
        <f t="shared" ref="EB61" si="645">EB62</f>
        <v>0</v>
      </c>
      <c r="EC61" s="94">
        <f t="shared" ref="EC61" si="646">EC62</f>
        <v>0</v>
      </c>
      <c r="ED61" s="94">
        <f t="shared" ref="ED61" si="647">ED62</f>
        <v>0</v>
      </c>
      <c r="EE61" s="94">
        <f t="shared" ref="EE61" si="648">EE62</f>
        <v>0</v>
      </c>
      <c r="EF61" s="94">
        <f t="shared" ref="EF61" si="649">EF62</f>
        <v>0</v>
      </c>
      <c r="EG61" s="94">
        <f t="shared" ref="EG61" si="650">EG62</f>
        <v>0</v>
      </c>
      <c r="EH61" s="94">
        <f t="shared" ref="EH61" si="651">EH62</f>
        <v>0</v>
      </c>
      <c r="EI61" s="94">
        <f t="shared" ref="EI61" si="652">EI62</f>
        <v>0</v>
      </c>
      <c r="EJ61" s="94">
        <f t="shared" ref="EJ61" si="653">EJ62</f>
        <v>0</v>
      </c>
      <c r="EK61" s="94">
        <f t="shared" ref="EK61" si="654">EK62</f>
        <v>0</v>
      </c>
      <c r="EL61" s="94">
        <f t="shared" ref="EL61" si="655">EL62</f>
        <v>0</v>
      </c>
      <c r="EM61" s="94">
        <f t="shared" ref="EM61" si="656">EM62</f>
        <v>0</v>
      </c>
      <c r="EN61" s="94">
        <f t="shared" ref="EN61" si="657">EN62</f>
        <v>0</v>
      </c>
      <c r="EO61" s="94">
        <f t="shared" ref="EO61" si="658">EO62</f>
        <v>0</v>
      </c>
      <c r="EP61" s="94">
        <f t="shared" ref="EP61" si="659">EP62</f>
        <v>0</v>
      </c>
      <c r="EQ61" s="94">
        <f t="shared" ref="EQ61" si="660">EQ62</f>
        <v>0</v>
      </c>
      <c r="ER61" s="94">
        <f t="shared" ref="ER61" si="661">ER62</f>
        <v>0</v>
      </c>
      <c r="ES61" s="94">
        <f t="shared" ref="ES61" si="662">ES62</f>
        <v>0</v>
      </c>
      <c r="ET61" s="94">
        <f t="shared" ref="ET61" si="663">ET62</f>
        <v>0</v>
      </c>
      <c r="EU61" s="94">
        <f t="shared" ref="EU61" si="664">EU62</f>
        <v>0</v>
      </c>
      <c r="EV61" s="94">
        <f t="shared" ref="EV61" si="665">EV62</f>
        <v>0</v>
      </c>
      <c r="EW61" s="94">
        <f t="shared" ref="EW61" si="666">EW62</f>
        <v>0</v>
      </c>
      <c r="EX61" s="94">
        <f t="shared" ref="EX61:GG61" si="667">EX62</f>
        <v>0</v>
      </c>
      <c r="EY61" s="94">
        <f t="shared" si="667"/>
        <v>0</v>
      </c>
      <c r="EZ61" s="94">
        <f t="shared" si="667"/>
        <v>0</v>
      </c>
      <c r="FA61" s="94">
        <f t="shared" si="667"/>
        <v>0</v>
      </c>
      <c r="FB61" s="94">
        <f t="shared" si="667"/>
        <v>0</v>
      </c>
      <c r="FC61" s="94">
        <f t="shared" si="667"/>
        <v>0</v>
      </c>
      <c r="FD61" s="94">
        <f t="shared" si="667"/>
        <v>0</v>
      </c>
      <c r="FE61" s="94">
        <f t="shared" si="667"/>
        <v>0</v>
      </c>
      <c r="FF61" s="94">
        <f t="shared" si="667"/>
        <v>0</v>
      </c>
      <c r="FG61" s="94">
        <f t="shared" si="667"/>
        <v>0</v>
      </c>
      <c r="FH61" s="94">
        <f t="shared" si="667"/>
        <v>0</v>
      </c>
      <c r="FI61" s="94">
        <f t="shared" si="667"/>
        <v>0</v>
      </c>
      <c r="FJ61" s="94">
        <f t="shared" si="667"/>
        <v>0</v>
      </c>
      <c r="FK61" s="94">
        <f t="shared" si="667"/>
        <v>0</v>
      </c>
      <c r="FL61" s="94">
        <f t="shared" si="667"/>
        <v>0</v>
      </c>
      <c r="FM61" s="94">
        <f t="shared" si="667"/>
        <v>0</v>
      </c>
      <c r="FN61" s="94">
        <f t="shared" si="667"/>
        <v>0</v>
      </c>
      <c r="FO61" s="94">
        <f t="shared" si="667"/>
        <v>0</v>
      </c>
      <c r="FP61" s="94">
        <f t="shared" si="667"/>
        <v>0</v>
      </c>
      <c r="FQ61" s="94">
        <f t="shared" si="667"/>
        <v>0</v>
      </c>
      <c r="FR61" s="94">
        <f t="shared" si="667"/>
        <v>0</v>
      </c>
      <c r="FS61" s="94">
        <f t="shared" si="667"/>
        <v>0</v>
      </c>
      <c r="FT61" s="94">
        <f t="shared" si="667"/>
        <v>0</v>
      </c>
      <c r="FU61" s="94">
        <f t="shared" si="667"/>
        <v>0</v>
      </c>
      <c r="FV61" s="94">
        <f t="shared" si="667"/>
        <v>0</v>
      </c>
      <c r="FW61" s="94">
        <f t="shared" si="667"/>
        <v>0</v>
      </c>
      <c r="FX61" s="94">
        <f t="shared" si="667"/>
        <v>0</v>
      </c>
      <c r="FY61" s="94">
        <f t="shared" si="667"/>
        <v>0</v>
      </c>
      <c r="FZ61" s="94">
        <f t="shared" si="667"/>
        <v>0</v>
      </c>
      <c r="GA61" s="94">
        <f t="shared" si="667"/>
        <v>0</v>
      </c>
      <c r="GB61" s="94">
        <f t="shared" si="667"/>
        <v>0</v>
      </c>
      <c r="GC61" s="94">
        <f t="shared" si="667"/>
        <v>0</v>
      </c>
      <c r="GD61" s="94">
        <f t="shared" si="667"/>
        <v>0</v>
      </c>
      <c r="GE61" s="94">
        <f t="shared" si="667"/>
        <v>0</v>
      </c>
      <c r="GF61" s="94">
        <f t="shared" si="667"/>
        <v>0</v>
      </c>
      <c r="GG61" s="94">
        <f t="shared" si="667"/>
        <v>0</v>
      </c>
    </row>
    <row r="62" spans="1:189" x14ac:dyDescent="0.3">
      <c r="A62" s="18" t="s">
        <v>26</v>
      </c>
      <c r="B62" s="43" t="s">
        <v>8</v>
      </c>
      <c r="C62" s="33">
        <v>31686</v>
      </c>
      <c r="D62" s="33">
        <v>32689</v>
      </c>
      <c r="E62" s="92">
        <f>0</f>
        <v>0</v>
      </c>
      <c r="F62" s="92">
        <f>0</f>
        <v>0</v>
      </c>
      <c r="G62" s="92">
        <f>0</f>
        <v>0</v>
      </c>
      <c r="H62" s="92">
        <f>0</f>
        <v>0</v>
      </c>
      <c r="I62" s="92">
        <f>0</f>
        <v>0</v>
      </c>
      <c r="J62" s="92">
        <f>0</f>
        <v>0</v>
      </c>
      <c r="K62" s="92">
        <f>0</f>
        <v>0</v>
      </c>
      <c r="L62" s="92">
        <f>0</f>
        <v>0</v>
      </c>
      <c r="M62" s="92">
        <f>0</f>
        <v>0</v>
      </c>
      <c r="N62" s="92">
        <f>0</f>
        <v>0</v>
      </c>
      <c r="O62" s="92">
        <f>0</f>
        <v>0</v>
      </c>
      <c r="P62" s="92">
        <f>0</f>
        <v>0</v>
      </c>
      <c r="Q62" s="92">
        <f>0</f>
        <v>0</v>
      </c>
      <c r="R62" s="92">
        <f>0</f>
        <v>0</v>
      </c>
      <c r="S62" s="92">
        <f>0</f>
        <v>0</v>
      </c>
      <c r="T62" s="92">
        <f>0</f>
        <v>0</v>
      </c>
      <c r="U62" s="92">
        <f>0</f>
        <v>0</v>
      </c>
      <c r="V62" s="92">
        <f>0</f>
        <v>0</v>
      </c>
      <c r="W62" s="92">
        <f>0</f>
        <v>0</v>
      </c>
      <c r="X62" s="92">
        <f>0</f>
        <v>0</v>
      </c>
      <c r="Y62" s="92">
        <f>0</f>
        <v>0</v>
      </c>
      <c r="Z62" s="92">
        <f>0</f>
        <v>0</v>
      </c>
      <c r="AA62" s="92">
        <f>0</f>
        <v>0</v>
      </c>
      <c r="AB62" s="92">
        <f>0</f>
        <v>0</v>
      </c>
      <c r="AC62" s="92">
        <f>0</f>
        <v>0</v>
      </c>
      <c r="AD62" s="92">
        <f>0</f>
        <v>0</v>
      </c>
      <c r="AE62" s="92">
        <f>0</f>
        <v>0</v>
      </c>
      <c r="AF62" s="92">
        <f>0</f>
        <v>0</v>
      </c>
      <c r="AG62" s="92">
        <f>0</f>
        <v>0</v>
      </c>
      <c r="AH62" s="92">
        <f>0</f>
        <v>0</v>
      </c>
      <c r="AI62" s="92">
        <f>0</f>
        <v>0</v>
      </c>
      <c r="AJ62" s="92">
        <f>0</f>
        <v>0</v>
      </c>
      <c r="AK62" s="92">
        <f>0</f>
        <v>0</v>
      </c>
      <c r="AL62" s="92">
        <f>0</f>
        <v>0</v>
      </c>
      <c r="AM62" s="92">
        <f>0</f>
        <v>0</v>
      </c>
      <c r="AN62" s="92">
        <f>0</f>
        <v>0</v>
      </c>
      <c r="AO62" s="92">
        <f>0</f>
        <v>0</v>
      </c>
      <c r="AP62" s="92">
        <f>0</f>
        <v>0</v>
      </c>
      <c r="AQ62" s="92">
        <f>0</f>
        <v>0</v>
      </c>
      <c r="AR62" s="92">
        <f>0</f>
        <v>0</v>
      </c>
      <c r="AS62" s="92">
        <f>0</f>
        <v>0</v>
      </c>
      <c r="AT62" s="92">
        <f>0</f>
        <v>0</v>
      </c>
      <c r="AU62" s="92">
        <f>0</f>
        <v>0</v>
      </c>
      <c r="AV62" s="92">
        <f>0</f>
        <v>0</v>
      </c>
      <c r="AW62" s="92">
        <f>0</f>
        <v>0</v>
      </c>
      <c r="AX62" s="92">
        <f>0</f>
        <v>0</v>
      </c>
      <c r="AY62" s="92">
        <f>0</f>
        <v>0</v>
      </c>
      <c r="AZ62" s="92">
        <f>0</f>
        <v>0</v>
      </c>
      <c r="BA62" s="92">
        <f>0</f>
        <v>0</v>
      </c>
      <c r="BB62" s="92">
        <f>0</f>
        <v>0</v>
      </c>
      <c r="BC62" s="92">
        <f>0</f>
        <v>0</v>
      </c>
      <c r="BD62" s="92">
        <f>7.2</f>
        <v>7.2</v>
      </c>
      <c r="BE62" s="92">
        <f t="shared" ref="BE62:BN62" si="668">7.2</f>
        <v>7.2</v>
      </c>
      <c r="BF62" s="92">
        <f t="shared" si="668"/>
        <v>7.2</v>
      </c>
      <c r="BG62" s="92">
        <f t="shared" si="668"/>
        <v>7.2</v>
      </c>
      <c r="BH62" s="92">
        <f t="shared" si="668"/>
        <v>7.2</v>
      </c>
      <c r="BI62" s="92">
        <f t="shared" si="668"/>
        <v>7.2</v>
      </c>
      <c r="BJ62" s="92">
        <f t="shared" si="668"/>
        <v>7.2</v>
      </c>
      <c r="BK62" s="92">
        <f t="shared" si="668"/>
        <v>7.2</v>
      </c>
      <c r="BL62" s="92">
        <f t="shared" si="668"/>
        <v>7.2</v>
      </c>
      <c r="BM62" s="92">
        <f t="shared" si="668"/>
        <v>7.2</v>
      </c>
      <c r="BN62" s="92">
        <f t="shared" si="668"/>
        <v>7.2</v>
      </c>
      <c r="BO62" s="92">
        <f>0</f>
        <v>0</v>
      </c>
      <c r="BP62" s="92">
        <f>0</f>
        <v>0</v>
      </c>
      <c r="BQ62" s="92">
        <f>0</f>
        <v>0</v>
      </c>
      <c r="BR62" s="92">
        <f>0</f>
        <v>0</v>
      </c>
      <c r="BS62" s="92">
        <f>0</f>
        <v>0</v>
      </c>
      <c r="BT62" s="92">
        <f>0</f>
        <v>0</v>
      </c>
      <c r="BU62" s="92">
        <f>0</f>
        <v>0</v>
      </c>
      <c r="BV62" s="92">
        <f>0</f>
        <v>0</v>
      </c>
      <c r="BW62" s="92">
        <f>0</f>
        <v>0</v>
      </c>
      <c r="BX62" s="92">
        <f>0</f>
        <v>0</v>
      </c>
      <c r="BY62" s="92">
        <f>0</f>
        <v>0</v>
      </c>
      <c r="BZ62" s="92">
        <f>0</f>
        <v>0</v>
      </c>
      <c r="CA62" s="92">
        <f>0</f>
        <v>0</v>
      </c>
      <c r="CB62" s="92">
        <f>0</f>
        <v>0</v>
      </c>
      <c r="CC62" s="92">
        <f>0</f>
        <v>0</v>
      </c>
      <c r="CD62" s="92">
        <f>0</f>
        <v>0</v>
      </c>
      <c r="CE62" s="92">
        <f>0</f>
        <v>0</v>
      </c>
      <c r="CF62" s="92">
        <f>0</f>
        <v>0</v>
      </c>
      <c r="CG62" s="92">
        <f>0</f>
        <v>0</v>
      </c>
      <c r="CH62" s="92">
        <f>0</f>
        <v>0</v>
      </c>
      <c r="CI62" s="92">
        <f>0</f>
        <v>0</v>
      </c>
      <c r="CJ62" s="92">
        <f>0</f>
        <v>0</v>
      </c>
      <c r="CK62" s="92">
        <f>0</f>
        <v>0</v>
      </c>
      <c r="CL62" s="92">
        <f>0</f>
        <v>0</v>
      </c>
      <c r="CM62" s="92">
        <f>0</f>
        <v>0</v>
      </c>
      <c r="CN62" s="92">
        <f>0</f>
        <v>0</v>
      </c>
      <c r="CO62" s="92">
        <f>0</f>
        <v>0</v>
      </c>
      <c r="CP62" s="92">
        <f>0</f>
        <v>0</v>
      </c>
      <c r="CQ62" s="92">
        <f>0</f>
        <v>0</v>
      </c>
      <c r="CR62" s="92">
        <f>0</f>
        <v>0</v>
      </c>
      <c r="CS62" s="92">
        <f>0</f>
        <v>0</v>
      </c>
      <c r="CT62" s="92">
        <f>0</f>
        <v>0</v>
      </c>
      <c r="CU62" s="92">
        <f>0</f>
        <v>0</v>
      </c>
      <c r="CV62" s="92">
        <f>0</f>
        <v>0</v>
      </c>
      <c r="CW62" s="92">
        <f>0</f>
        <v>0</v>
      </c>
      <c r="CX62" s="92">
        <f>0</f>
        <v>0</v>
      </c>
      <c r="CY62" s="92">
        <f>0</f>
        <v>0</v>
      </c>
      <c r="CZ62" s="92">
        <f>0</f>
        <v>0</v>
      </c>
      <c r="DA62" s="92">
        <f>0</f>
        <v>0</v>
      </c>
      <c r="DB62" s="92">
        <f>0</f>
        <v>0</v>
      </c>
      <c r="DC62" s="92">
        <f>0</f>
        <v>0</v>
      </c>
      <c r="DD62" s="92">
        <f>0</f>
        <v>0</v>
      </c>
      <c r="DE62" s="92">
        <f>0</f>
        <v>0</v>
      </c>
      <c r="DF62" s="92">
        <f>0</f>
        <v>0</v>
      </c>
      <c r="DG62" s="92">
        <f>0</f>
        <v>0</v>
      </c>
      <c r="DH62" s="92">
        <f>0</f>
        <v>0</v>
      </c>
      <c r="DI62" s="92">
        <f>0</f>
        <v>0</v>
      </c>
      <c r="DJ62" s="92">
        <f>0</f>
        <v>0</v>
      </c>
      <c r="DK62" s="92">
        <f>0</f>
        <v>0</v>
      </c>
      <c r="DL62" s="92">
        <f>0</f>
        <v>0</v>
      </c>
      <c r="DM62" s="92">
        <f>0</f>
        <v>0</v>
      </c>
      <c r="DN62" s="92">
        <f>0</f>
        <v>0</v>
      </c>
      <c r="DO62" s="92">
        <f>0</f>
        <v>0</v>
      </c>
      <c r="DP62" s="92">
        <f>0</f>
        <v>0</v>
      </c>
      <c r="DQ62" s="92">
        <f>0</f>
        <v>0</v>
      </c>
      <c r="DR62" s="92">
        <f>0</f>
        <v>0</v>
      </c>
      <c r="DS62" s="92">
        <f>0</f>
        <v>0</v>
      </c>
      <c r="DT62" s="92">
        <f>0</f>
        <v>0</v>
      </c>
      <c r="DU62" s="92">
        <f>0</f>
        <v>0</v>
      </c>
      <c r="DV62" s="92">
        <f>0</f>
        <v>0</v>
      </c>
      <c r="DW62" s="92">
        <f>0</f>
        <v>0</v>
      </c>
      <c r="DX62" s="92">
        <f>0</f>
        <v>0</v>
      </c>
      <c r="DY62" s="92">
        <f>0</f>
        <v>0</v>
      </c>
      <c r="DZ62" s="92">
        <f>0</f>
        <v>0</v>
      </c>
      <c r="EA62" s="92">
        <f>0</f>
        <v>0</v>
      </c>
      <c r="EB62" s="92">
        <f>0</f>
        <v>0</v>
      </c>
      <c r="EC62" s="92">
        <f>0</f>
        <v>0</v>
      </c>
      <c r="ED62" s="92">
        <f>0</f>
        <v>0</v>
      </c>
      <c r="EE62" s="92">
        <f>0</f>
        <v>0</v>
      </c>
      <c r="EF62" s="92">
        <f>0</f>
        <v>0</v>
      </c>
      <c r="EG62" s="92">
        <f>0</f>
        <v>0</v>
      </c>
      <c r="EH62" s="92">
        <f>0</f>
        <v>0</v>
      </c>
      <c r="EI62" s="92">
        <f>0</f>
        <v>0</v>
      </c>
      <c r="EJ62" s="92">
        <f>0</f>
        <v>0</v>
      </c>
      <c r="EK62" s="92">
        <f>0</f>
        <v>0</v>
      </c>
      <c r="EL62" s="92">
        <f>0</f>
        <v>0</v>
      </c>
      <c r="EM62" s="92">
        <f>0</f>
        <v>0</v>
      </c>
      <c r="EN62" s="92">
        <f>0</f>
        <v>0</v>
      </c>
      <c r="EO62" s="92">
        <f>0</f>
        <v>0</v>
      </c>
      <c r="EP62" s="92">
        <f>0</f>
        <v>0</v>
      </c>
      <c r="EQ62" s="92">
        <f>0</f>
        <v>0</v>
      </c>
      <c r="ER62" s="92">
        <f>0</f>
        <v>0</v>
      </c>
      <c r="ES62" s="92">
        <f>0</f>
        <v>0</v>
      </c>
      <c r="ET62" s="92">
        <f>0</f>
        <v>0</v>
      </c>
      <c r="EU62" s="92">
        <f>0</f>
        <v>0</v>
      </c>
      <c r="EV62" s="92">
        <f>0</f>
        <v>0</v>
      </c>
      <c r="EW62" s="92">
        <f>0</f>
        <v>0</v>
      </c>
      <c r="EX62" s="92">
        <f>0</f>
        <v>0</v>
      </c>
      <c r="EY62" s="92">
        <f>0</f>
        <v>0</v>
      </c>
      <c r="EZ62" s="92">
        <f>0</f>
        <v>0</v>
      </c>
      <c r="FA62" s="92">
        <f>0</f>
        <v>0</v>
      </c>
      <c r="FB62" s="92">
        <f>0</f>
        <v>0</v>
      </c>
      <c r="FC62" s="92">
        <f>0</f>
        <v>0</v>
      </c>
      <c r="FD62" s="92">
        <f>0</f>
        <v>0</v>
      </c>
      <c r="FE62" s="92">
        <f>0</f>
        <v>0</v>
      </c>
      <c r="FF62" s="92">
        <f>0</f>
        <v>0</v>
      </c>
      <c r="FG62" s="92">
        <f>0</f>
        <v>0</v>
      </c>
      <c r="FH62" s="92">
        <f>0</f>
        <v>0</v>
      </c>
      <c r="FI62" s="92">
        <f>0</f>
        <v>0</v>
      </c>
      <c r="FJ62" s="92">
        <f>0</f>
        <v>0</v>
      </c>
      <c r="FK62" s="92">
        <f>0</f>
        <v>0</v>
      </c>
      <c r="FL62" s="92">
        <f>0</f>
        <v>0</v>
      </c>
      <c r="FM62" s="92">
        <f>0</f>
        <v>0</v>
      </c>
      <c r="FN62" s="92">
        <f>0</f>
        <v>0</v>
      </c>
      <c r="FO62" s="92">
        <f>0</f>
        <v>0</v>
      </c>
      <c r="FP62" s="92">
        <f>0</f>
        <v>0</v>
      </c>
      <c r="FQ62" s="92">
        <f>0</f>
        <v>0</v>
      </c>
      <c r="FR62" s="92">
        <f>0</f>
        <v>0</v>
      </c>
      <c r="FS62" s="92">
        <f>0</f>
        <v>0</v>
      </c>
      <c r="FT62" s="92">
        <f>0</f>
        <v>0</v>
      </c>
      <c r="FU62" s="92">
        <f>0</f>
        <v>0</v>
      </c>
      <c r="FV62" s="92">
        <f>0</f>
        <v>0</v>
      </c>
      <c r="FW62" s="92">
        <f>0</f>
        <v>0</v>
      </c>
      <c r="FX62" s="92">
        <f>0</f>
        <v>0</v>
      </c>
      <c r="FY62" s="92">
        <f>0</f>
        <v>0</v>
      </c>
      <c r="FZ62" s="92">
        <f>0</f>
        <v>0</v>
      </c>
      <c r="GA62" s="92">
        <f>0</f>
        <v>0</v>
      </c>
      <c r="GB62" s="92">
        <f>0</f>
        <v>0</v>
      </c>
      <c r="GC62" s="92">
        <f>0</f>
        <v>0</v>
      </c>
      <c r="GD62" s="92">
        <f>0</f>
        <v>0</v>
      </c>
      <c r="GE62" s="92">
        <f>0</f>
        <v>0</v>
      </c>
      <c r="GF62" s="92">
        <f>0</f>
        <v>0</v>
      </c>
      <c r="GG62" s="92">
        <f>0</f>
        <v>0</v>
      </c>
    </row>
    <row r="63" spans="1:189" x14ac:dyDescent="0.3">
      <c r="A63" s="10"/>
      <c r="B63" s="40"/>
      <c r="C63" s="28"/>
      <c r="D63" s="28"/>
      <c r="E63" s="92"/>
      <c r="F63" s="92"/>
      <c r="G63" s="92"/>
      <c r="H63" s="92"/>
      <c r="I63" s="92"/>
      <c r="J63" s="92"/>
      <c r="K63" s="92"/>
      <c r="L63" s="92"/>
      <c r="M63" s="92"/>
      <c r="N63" s="92"/>
      <c r="O63" s="92"/>
      <c r="P63" s="92"/>
      <c r="Q63" s="92"/>
      <c r="R63" s="92"/>
      <c r="S63" s="92"/>
      <c r="T63" s="92"/>
      <c r="U63" s="92"/>
      <c r="V63" s="92"/>
      <c r="W63" s="92"/>
      <c r="X63" s="92"/>
      <c r="Y63" s="92"/>
      <c r="Z63" s="92"/>
      <c r="AA63" s="92"/>
      <c r="AB63" s="92"/>
      <c r="AC63" s="92"/>
      <c r="AD63" s="92"/>
      <c r="AE63" s="92"/>
      <c r="AF63" s="92"/>
      <c r="AG63" s="92"/>
      <c r="AH63" s="92"/>
      <c r="AI63" s="92"/>
      <c r="AJ63" s="92"/>
      <c r="AK63" s="92"/>
      <c r="AL63" s="92"/>
      <c r="AM63" s="92"/>
      <c r="AN63" s="92"/>
      <c r="AO63" s="92"/>
      <c r="AP63" s="93"/>
      <c r="AQ63" s="93"/>
      <c r="AR63" s="93"/>
      <c r="AS63" s="93"/>
      <c r="AT63" s="93"/>
      <c r="AU63" s="93"/>
      <c r="AV63" s="93"/>
      <c r="AW63" s="93"/>
      <c r="AX63" s="93"/>
      <c r="AY63" s="93"/>
      <c r="AZ63" s="93"/>
      <c r="BA63" s="93"/>
      <c r="BB63" s="93"/>
      <c r="BC63" s="93"/>
      <c r="BD63" s="93"/>
      <c r="BE63" s="93"/>
      <c r="BF63" s="93"/>
      <c r="BG63" s="93"/>
      <c r="BH63" s="93"/>
      <c r="BI63" s="93"/>
      <c r="BJ63" s="93"/>
      <c r="BK63" s="93"/>
      <c r="BL63" s="93"/>
      <c r="BM63" s="93"/>
      <c r="BN63" s="93"/>
      <c r="BO63" s="93"/>
      <c r="BP63" s="93"/>
      <c r="BQ63" s="93"/>
      <c r="BR63" s="93"/>
      <c r="BS63" s="93"/>
      <c r="BT63" s="93"/>
      <c r="BU63" s="93"/>
      <c r="BV63" s="93"/>
      <c r="BW63" s="93"/>
      <c r="BX63" s="93"/>
      <c r="BY63" s="93"/>
      <c r="BZ63" s="93"/>
      <c r="CA63" s="93"/>
      <c r="CB63" s="93"/>
      <c r="CC63" s="93"/>
      <c r="CD63" s="93"/>
      <c r="CE63" s="93"/>
      <c r="CF63" s="93"/>
      <c r="CG63" s="93"/>
      <c r="CH63" s="93"/>
      <c r="CI63" s="93"/>
      <c r="CJ63" s="93"/>
      <c r="CK63" s="93"/>
      <c r="CL63" s="93"/>
      <c r="CM63" s="93"/>
      <c r="CN63" s="93"/>
      <c r="CO63" s="93"/>
      <c r="CP63" s="93"/>
      <c r="CQ63" s="93"/>
      <c r="CR63" s="93"/>
      <c r="CS63" s="93"/>
      <c r="CT63" s="93"/>
      <c r="CU63" s="93"/>
      <c r="CV63" s="93"/>
      <c r="CW63" s="93"/>
      <c r="CX63" s="93"/>
      <c r="CY63" s="93"/>
      <c r="CZ63" s="93"/>
      <c r="DA63" s="93"/>
      <c r="DB63" s="93"/>
      <c r="DC63" s="93"/>
      <c r="DD63" s="93"/>
      <c r="DE63" s="93"/>
      <c r="DF63" s="93"/>
      <c r="DG63" s="93"/>
      <c r="DH63" s="93"/>
      <c r="DI63" s="93"/>
      <c r="DJ63" s="93"/>
      <c r="DK63" s="93"/>
      <c r="DL63" s="93"/>
      <c r="DM63" s="93"/>
      <c r="DN63" s="93"/>
      <c r="DO63" s="93"/>
      <c r="DP63" s="93"/>
      <c r="DQ63" s="93"/>
      <c r="DR63" s="93"/>
      <c r="DS63" s="93"/>
      <c r="DT63" s="93"/>
      <c r="DU63" s="93"/>
      <c r="DV63" s="93"/>
      <c r="DW63" s="93"/>
      <c r="DX63" s="93"/>
      <c r="DY63" s="93"/>
      <c r="DZ63" s="93"/>
      <c r="EA63" s="93"/>
      <c r="EB63" s="93"/>
      <c r="EC63" s="93"/>
      <c r="ED63" s="93"/>
      <c r="EE63" s="93"/>
      <c r="EF63" s="93"/>
      <c r="EG63" s="93"/>
      <c r="EH63" s="93"/>
      <c r="EI63" s="93"/>
      <c r="EJ63" s="93"/>
      <c r="EK63" s="93"/>
      <c r="EL63" s="93"/>
      <c r="EM63" s="93"/>
      <c r="EN63" s="93"/>
      <c r="EO63" s="93"/>
      <c r="EP63" s="93"/>
      <c r="EQ63" s="93"/>
      <c r="ER63" s="93"/>
      <c r="ES63" s="93"/>
      <c r="ET63" s="93"/>
      <c r="EU63" s="93"/>
      <c r="EV63" s="93"/>
      <c r="EW63" s="93"/>
      <c r="EX63" s="93"/>
      <c r="EY63" s="93"/>
      <c r="EZ63" s="93"/>
      <c r="FA63" s="93"/>
      <c r="FB63" s="93"/>
      <c r="FC63" s="93"/>
      <c r="FD63" s="93"/>
      <c r="FE63" s="93"/>
      <c r="FF63" s="93"/>
      <c r="FG63" s="93"/>
      <c r="FH63" s="93"/>
      <c r="FI63" s="93"/>
      <c r="FJ63" s="93"/>
      <c r="FK63" s="93"/>
      <c r="FL63" s="93"/>
      <c r="FM63" s="93"/>
      <c r="FN63" s="93"/>
      <c r="FO63" s="93"/>
      <c r="FP63" s="93"/>
      <c r="FQ63" s="93"/>
      <c r="FR63" s="93"/>
      <c r="FS63" s="93"/>
      <c r="FT63" s="93"/>
      <c r="FU63" s="93"/>
      <c r="FV63" s="93"/>
      <c r="FW63" s="93"/>
      <c r="FX63" s="93"/>
      <c r="FY63" s="93"/>
      <c r="FZ63" s="93"/>
      <c r="GA63" s="93"/>
      <c r="GB63" s="93"/>
      <c r="GC63" s="93"/>
      <c r="GD63" s="93"/>
      <c r="GE63" s="93"/>
      <c r="GF63" s="93"/>
      <c r="GG63" s="93"/>
    </row>
    <row r="64" spans="1:189" ht="14.25" customHeight="1" x14ac:dyDescent="0.3">
      <c r="A64" s="23" t="s">
        <v>37</v>
      </c>
      <c r="B64" s="23" t="s">
        <v>8</v>
      </c>
      <c r="C64" s="31"/>
      <c r="D64" s="31"/>
      <c r="E64" s="94">
        <f>E65</f>
        <v>0</v>
      </c>
      <c r="F64" s="94">
        <f t="shared" ref="F64" si="669">F65</f>
        <v>0</v>
      </c>
      <c r="G64" s="94">
        <f t="shared" ref="G64" si="670">G65</f>
        <v>0</v>
      </c>
      <c r="H64" s="94">
        <f t="shared" ref="H64" si="671">H65</f>
        <v>0</v>
      </c>
      <c r="I64" s="94">
        <f t="shared" ref="I64" si="672">I65</f>
        <v>0</v>
      </c>
      <c r="J64" s="94">
        <f t="shared" ref="J64" si="673">J65</f>
        <v>0</v>
      </c>
      <c r="K64" s="94">
        <f t="shared" ref="K64" si="674">K65</f>
        <v>0</v>
      </c>
      <c r="L64" s="94">
        <f t="shared" ref="L64" si="675">L65</f>
        <v>0</v>
      </c>
      <c r="M64" s="94">
        <f t="shared" ref="M64" si="676">M65</f>
        <v>0</v>
      </c>
      <c r="N64" s="94">
        <f t="shared" ref="N64" si="677">N65</f>
        <v>0</v>
      </c>
      <c r="O64" s="94">
        <f t="shared" ref="O64" si="678">O65</f>
        <v>0</v>
      </c>
      <c r="P64" s="94">
        <f t="shared" ref="P64" si="679">P65</f>
        <v>0</v>
      </c>
      <c r="Q64" s="94">
        <f t="shared" ref="Q64" si="680">Q65</f>
        <v>0</v>
      </c>
      <c r="R64" s="94">
        <f t="shared" ref="R64" si="681">R65</f>
        <v>0</v>
      </c>
      <c r="S64" s="94">
        <f t="shared" ref="S64" si="682">S65</f>
        <v>0</v>
      </c>
      <c r="T64" s="94">
        <f t="shared" ref="T64" si="683">T65</f>
        <v>0</v>
      </c>
      <c r="U64" s="94">
        <f t="shared" ref="U64" si="684">U65</f>
        <v>0</v>
      </c>
      <c r="V64" s="94">
        <f t="shared" ref="V64" si="685">V65</f>
        <v>0</v>
      </c>
      <c r="W64" s="94">
        <f t="shared" ref="W64" si="686">W65</f>
        <v>0</v>
      </c>
      <c r="X64" s="94">
        <f t="shared" ref="X64" si="687">X65</f>
        <v>0</v>
      </c>
      <c r="Y64" s="94">
        <f t="shared" ref="Y64" si="688">Y65</f>
        <v>0</v>
      </c>
      <c r="Z64" s="94">
        <f t="shared" ref="Z64" si="689">Z65</f>
        <v>0</v>
      </c>
      <c r="AA64" s="94">
        <f t="shared" ref="AA64" si="690">AA65</f>
        <v>0</v>
      </c>
      <c r="AB64" s="94">
        <f t="shared" ref="AB64" si="691">AB65</f>
        <v>0</v>
      </c>
      <c r="AC64" s="94">
        <f t="shared" ref="AC64" si="692">AC65</f>
        <v>0</v>
      </c>
      <c r="AD64" s="94">
        <f t="shared" ref="AD64" si="693">AD65</f>
        <v>0</v>
      </c>
      <c r="AE64" s="94">
        <f t="shared" ref="AE64" si="694">AE65</f>
        <v>0</v>
      </c>
      <c r="AF64" s="94">
        <f t="shared" ref="AF64" si="695">AF65</f>
        <v>0</v>
      </c>
      <c r="AG64" s="94">
        <f t="shared" ref="AG64" si="696">AG65</f>
        <v>0</v>
      </c>
      <c r="AH64" s="94">
        <f t="shared" ref="AH64" si="697">AH65</f>
        <v>0</v>
      </c>
      <c r="AI64" s="94">
        <f t="shared" ref="AI64" si="698">AI65</f>
        <v>0</v>
      </c>
      <c r="AJ64" s="94">
        <f t="shared" ref="AJ64" si="699">AJ65</f>
        <v>0</v>
      </c>
      <c r="AK64" s="94">
        <f t="shared" ref="AK64" si="700">AK65</f>
        <v>0</v>
      </c>
      <c r="AL64" s="94">
        <f t="shared" ref="AL64" si="701">AL65</f>
        <v>0</v>
      </c>
      <c r="AM64" s="94">
        <f t="shared" ref="AM64" si="702">AM65</f>
        <v>0</v>
      </c>
      <c r="AN64" s="94">
        <f t="shared" ref="AN64" si="703">AN65</f>
        <v>0</v>
      </c>
      <c r="AO64" s="94">
        <f t="shared" ref="AO64" si="704">AO65</f>
        <v>0</v>
      </c>
      <c r="AP64" s="94">
        <f t="shared" ref="AP64" si="705">AP65</f>
        <v>0</v>
      </c>
      <c r="AQ64" s="94">
        <f t="shared" ref="AQ64" si="706">AQ65</f>
        <v>0</v>
      </c>
      <c r="AR64" s="94">
        <f t="shared" ref="AR64" si="707">AR65</f>
        <v>0</v>
      </c>
      <c r="AS64" s="94">
        <f t="shared" ref="AS64" si="708">AS65</f>
        <v>0</v>
      </c>
      <c r="AT64" s="94">
        <f t="shared" ref="AT64" si="709">AT65</f>
        <v>0</v>
      </c>
      <c r="AU64" s="94">
        <f t="shared" ref="AU64" si="710">AU65</f>
        <v>0</v>
      </c>
      <c r="AV64" s="94">
        <f t="shared" ref="AV64" si="711">AV65</f>
        <v>0</v>
      </c>
      <c r="AW64" s="94">
        <f t="shared" ref="AW64" si="712">AW65</f>
        <v>0</v>
      </c>
      <c r="AX64" s="94">
        <f t="shared" ref="AX64" si="713">AX65</f>
        <v>0</v>
      </c>
      <c r="AY64" s="94">
        <f t="shared" ref="AY64" si="714">AY65</f>
        <v>0</v>
      </c>
      <c r="AZ64" s="94">
        <f t="shared" ref="AZ64" si="715">AZ65</f>
        <v>0</v>
      </c>
      <c r="BA64" s="94">
        <f t="shared" ref="BA64" si="716">BA65</f>
        <v>0</v>
      </c>
      <c r="BB64" s="94">
        <f t="shared" ref="BB64" si="717">BB65</f>
        <v>0</v>
      </c>
      <c r="BC64" s="94">
        <f t="shared" ref="BC64" si="718">BC65</f>
        <v>0</v>
      </c>
      <c r="BD64" s="94">
        <f t="shared" ref="BD64" si="719">BD65</f>
        <v>8</v>
      </c>
      <c r="BE64" s="94">
        <f t="shared" ref="BE64" si="720">BE65</f>
        <v>8</v>
      </c>
      <c r="BF64" s="94">
        <f t="shared" ref="BF64" si="721">BF65</f>
        <v>8</v>
      </c>
      <c r="BG64" s="94">
        <f t="shared" ref="BG64" si="722">BG65</f>
        <v>8</v>
      </c>
      <c r="BH64" s="94">
        <f t="shared" ref="BH64" si="723">BH65</f>
        <v>8</v>
      </c>
      <c r="BI64" s="94">
        <f t="shared" ref="BI64" si="724">BI65</f>
        <v>8</v>
      </c>
      <c r="BJ64" s="94">
        <f t="shared" ref="BJ64" si="725">BJ65</f>
        <v>8</v>
      </c>
      <c r="BK64" s="94">
        <f t="shared" ref="BK64" si="726">BK65</f>
        <v>8</v>
      </c>
      <c r="BL64" s="94">
        <f t="shared" ref="BL64" si="727">BL65</f>
        <v>8</v>
      </c>
      <c r="BM64" s="94">
        <f t="shared" ref="BM64" si="728">BM65</f>
        <v>8</v>
      </c>
      <c r="BN64" s="94">
        <f t="shared" ref="BN64" si="729">BN65</f>
        <v>8</v>
      </c>
      <c r="BO64" s="94">
        <f t="shared" ref="BO64" si="730">BO65</f>
        <v>0</v>
      </c>
      <c r="BP64" s="94">
        <f t="shared" ref="BP64" si="731">BP65</f>
        <v>0</v>
      </c>
      <c r="BQ64" s="94">
        <f t="shared" ref="BQ64" si="732">BQ65</f>
        <v>0</v>
      </c>
      <c r="BR64" s="94">
        <f t="shared" ref="BR64" si="733">BR65</f>
        <v>0</v>
      </c>
      <c r="BS64" s="94">
        <f t="shared" ref="BS64" si="734">BS65</f>
        <v>0</v>
      </c>
      <c r="BT64" s="94">
        <f t="shared" ref="BT64" si="735">BT65</f>
        <v>0</v>
      </c>
      <c r="BU64" s="94">
        <f t="shared" ref="BU64" si="736">BU65</f>
        <v>0</v>
      </c>
      <c r="BV64" s="94">
        <f t="shared" ref="BV64" si="737">BV65</f>
        <v>0</v>
      </c>
      <c r="BW64" s="94">
        <f t="shared" ref="BW64" si="738">BW65</f>
        <v>0</v>
      </c>
      <c r="BX64" s="94">
        <f t="shared" ref="BX64" si="739">BX65</f>
        <v>0</v>
      </c>
      <c r="BY64" s="94">
        <f t="shared" ref="BY64" si="740">BY65</f>
        <v>0</v>
      </c>
      <c r="BZ64" s="94">
        <f t="shared" ref="BZ64" si="741">BZ65</f>
        <v>0</v>
      </c>
      <c r="CA64" s="94">
        <f t="shared" ref="CA64" si="742">CA65</f>
        <v>0</v>
      </c>
      <c r="CB64" s="94">
        <f t="shared" ref="CB64" si="743">CB65</f>
        <v>0</v>
      </c>
      <c r="CC64" s="94">
        <f t="shared" ref="CC64" si="744">CC65</f>
        <v>0</v>
      </c>
      <c r="CD64" s="94">
        <f t="shared" ref="CD64" si="745">CD65</f>
        <v>0</v>
      </c>
      <c r="CE64" s="94">
        <f t="shared" ref="CE64" si="746">CE65</f>
        <v>0</v>
      </c>
      <c r="CF64" s="94">
        <f t="shared" ref="CF64" si="747">CF65</f>
        <v>0</v>
      </c>
      <c r="CG64" s="94">
        <f t="shared" ref="CG64" si="748">CG65</f>
        <v>0</v>
      </c>
      <c r="CH64" s="94">
        <f t="shared" ref="CH64" si="749">CH65</f>
        <v>0</v>
      </c>
      <c r="CI64" s="94">
        <f t="shared" ref="CI64" si="750">CI65</f>
        <v>0</v>
      </c>
      <c r="CJ64" s="94">
        <f t="shared" ref="CJ64" si="751">CJ65</f>
        <v>0</v>
      </c>
      <c r="CK64" s="94">
        <f t="shared" ref="CK64" si="752">CK65</f>
        <v>0</v>
      </c>
      <c r="CL64" s="94">
        <f t="shared" ref="CL64" si="753">CL65</f>
        <v>0</v>
      </c>
      <c r="CM64" s="94">
        <f t="shared" ref="CM64" si="754">CM65</f>
        <v>0</v>
      </c>
      <c r="CN64" s="94">
        <f t="shared" ref="CN64" si="755">CN65</f>
        <v>0</v>
      </c>
      <c r="CO64" s="94">
        <f t="shared" ref="CO64" si="756">CO65</f>
        <v>0</v>
      </c>
      <c r="CP64" s="94">
        <f t="shared" ref="CP64" si="757">CP65</f>
        <v>0</v>
      </c>
      <c r="CQ64" s="94">
        <f t="shared" ref="CQ64" si="758">CQ65</f>
        <v>0</v>
      </c>
      <c r="CR64" s="94">
        <f t="shared" ref="CR64" si="759">CR65</f>
        <v>0</v>
      </c>
      <c r="CS64" s="94">
        <f t="shared" ref="CS64" si="760">CS65</f>
        <v>0</v>
      </c>
      <c r="CT64" s="94">
        <f t="shared" ref="CT64" si="761">CT65</f>
        <v>0</v>
      </c>
      <c r="CU64" s="94">
        <f t="shared" ref="CU64" si="762">CU65</f>
        <v>0</v>
      </c>
      <c r="CV64" s="94">
        <f t="shared" ref="CV64" si="763">CV65</f>
        <v>0</v>
      </c>
      <c r="CW64" s="94">
        <f t="shared" ref="CW64" si="764">CW65</f>
        <v>0</v>
      </c>
      <c r="CX64" s="94">
        <f t="shared" ref="CX64" si="765">CX65</f>
        <v>0</v>
      </c>
      <c r="CY64" s="94">
        <f t="shared" ref="CY64" si="766">CY65</f>
        <v>0</v>
      </c>
      <c r="CZ64" s="94">
        <f t="shared" ref="CZ64" si="767">CZ65</f>
        <v>0</v>
      </c>
      <c r="DA64" s="94">
        <f t="shared" ref="DA64" si="768">DA65</f>
        <v>0</v>
      </c>
      <c r="DB64" s="94">
        <f t="shared" ref="DB64" si="769">DB65</f>
        <v>0</v>
      </c>
      <c r="DC64" s="94">
        <f t="shared" ref="DC64" si="770">DC65</f>
        <v>0</v>
      </c>
      <c r="DD64" s="94">
        <f t="shared" ref="DD64" si="771">DD65</f>
        <v>0</v>
      </c>
      <c r="DE64" s="94">
        <f t="shared" ref="DE64" si="772">DE65</f>
        <v>0</v>
      </c>
      <c r="DF64" s="94">
        <f t="shared" ref="DF64" si="773">DF65</f>
        <v>0</v>
      </c>
      <c r="DG64" s="94">
        <f t="shared" ref="DG64" si="774">DG65</f>
        <v>0</v>
      </c>
      <c r="DH64" s="94">
        <f t="shared" ref="DH64" si="775">DH65</f>
        <v>0</v>
      </c>
      <c r="DI64" s="94">
        <f t="shared" ref="DI64" si="776">DI65</f>
        <v>0</v>
      </c>
      <c r="DJ64" s="94">
        <f t="shared" ref="DJ64" si="777">DJ65</f>
        <v>0</v>
      </c>
      <c r="DK64" s="94">
        <f t="shared" ref="DK64" si="778">DK65</f>
        <v>0</v>
      </c>
      <c r="DL64" s="94">
        <f t="shared" ref="DL64" si="779">DL65</f>
        <v>0</v>
      </c>
      <c r="DM64" s="94">
        <f t="shared" ref="DM64" si="780">DM65</f>
        <v>0</v>
      </c>
      <c r="DN64" s="94">
        <f t="shared" ref="DN64" si="781">DN65</f>
        <v>0</v>
      </c>
      <c r="DO64" s="94">
        <f t="shared" ref="DO64" si="782">DO65</f>
        <v>0</v>
      </c>
      <c r="DP64" s="94">
        <f t="shared" ref="DP64" si="783">DP65</f>
        <v>0</v>
      </c>
      <c r="DQ64" s="94">
        <f t="shared" ref="DQ64" si="784">DQ65</f>
        <v>0</v>
      </c>
      <c r="DR64" s="94">
        <f t="shared" ref="DR64" si="785">DR65</f>
        <v>0</v>
      </c>
      <c r="DS64" s="94">
        <f t="shared" ref="DS64" si="786">DS65</f>
        <v>0</v>
      </c>
      <c r="DT64" s="94">
        <f t="shared" ref="DT64" si="787">DT65</f>
        <v>0</v>
      </c>
      <c r="DU64" s="94">
        <f t="shared" ref="DU64" si="788">DU65</f>
        <v>0</v>
      </c>
      <c r="DV64" s="94">
        <f t="shared" ref="DV64" si="789">DV65</f>
        <v>0</v>
      </c>
      <c r="DW64" s="94">
        <f t="shared" ref="DW64" si="790">DW65</f>
        <v>0</v>
      </c>
      <c r="DX64" s="94">
        <f t="shared" ref="DX64" si="791">DX65</f>
        <v>0</v>
      </c>
      <c r="DY64" s="94">
        <f t="shared" ref="DY64" si="792">DY65</f>
        <v>0</v>
      </c>
      <c r="DZ64" s="94">
        <f t="shared" ref="DZ64" si="793">DZ65</f>
        <v>0</v>
      </c>
      <c r="EA64" s="94">
        <f t="shared" ref="EA64" si="794">EA65</f>
        <v>0</v>
      </c>
      <c r="EB64" s="94">
        <f t="shared" ref="EB64" si="795">EB65</f>
        <v>0</v>
      </c>
      <c r="EC64" s="94">
        <f t="shared" ref="EC64" si="796">EC65</f>
        <v>0</v>
      </c>
      <c r="ED64" s="94">
        <f t="shared" ref="ED64" si="797">ED65</f>
        <v>0</v>
      </c>
      <c r="EE64" s="94">
        <f t="shared" ref="EE64" si="798">EE65</f>
        <v>0</v>
      </c>
      <c r="EF64" s="94">
        <f t="shared" ref="EF64" si="799">EF65</f>
        <v>0</v>
      </c>
      <c r="EG64" s="94">
        <f t="shared" ref="EG64" si="800">EG65</f>
        <v>0</v>
      </c>
      <c r="EH64" s="94">
        <f t="shared" ref="EH64" si="801">EH65</f>
        <v>0</v>
      </c>
      <c r="EI64" s="94">
        <f t="shared" ref="EI64" si="802">EI65</f>
        <v>0</v>
      </c>
      <c r="EJ64" s="94">
        <f t="shared" ref="EJ64" si="803">EJ65</f>
        <v>0</v>
      </c>
      <c r="EK64" s="94">
        <f t="shared" ref="EK64" si="804">EK65</f>
        <v>0</v>
      </c>
      <c r="EL64" s="94">
        <f t="shared" ref="EL64" si="805">EL65</f>
        <v>0</v>
      </c>
      <c r="EM64" s="94">
        <f t="shared" ref="EM64" si="806">EM65</f>
        <v>0</v>
      </c>
      <c r="EN64" s="94">
        <f t="shared" ref="EN64" si="807">EN65</f>
        <v>0</v>
      </c>
      <c r="EO64" s="94">
        <f t="shared" ref="EO64" si="808">EO65</f>
        <v>0</v>
      </c>
      <c r="EP64" s="94">
        <f t="shared" ref="EP64" si="809">EP65</f>
        <v>0</v>
      </c>
      <c r="EQ64" s="94">
        <f t="shared" ref="EQ64" si="810">EQ65</f>
        <v>0</v>
      </c>
      <c r="ER64" s="94">
        <f t="shared" ref="ER64" si="811">ER65</f>
        <v>0</v>
      </c>
      <c r="ES64" s="94">
        <f t="shared" ref="ES64" si="812">ES65</f>
        <v>0</v>
      </c>
      <c r="ET64" s="94">
        <f t="shared" ref="ET64" si="813">ET65</f>
        <v>0</v>
      </c>
      <c r="EU64" s="94">
        <f t="shared" ref="EU64" si="814">EU65</f>
        <v>0</v>
      </c>
      <c r="EV64" s="94">
        <f t="shared" ref="EV64" si="815">EV65</f>
        <v>0</v>
      </c>
      <c r="EW64" s="94">
        <f t="shared" ref="EW64" si="816">EW65</f>
        <v>0</v>
      </c>
      <c r="EX64" s="94">
        <f t="shared" ref="EX64:GG64" si="817">EX65</f>
        <v>0</v>
      </c>
      <c r="EY64" s="94">
        <f t="shared" si="817"/>
        <v>0</v>
      </c>
      <c r="EZ64" s="94">
        <f t="shared" si="817"/>
        <v>0</v>
      </c>
      <c r="FA64" s="94">
        <f t="shared" si="817"/>
        <v>0</v>
      </c>
      <c r="FB64" s="94">
        <f t="shared" si="817"/>
        <v>0</v>
      </c>
      <c r="FC64" s="94">
        <f t="shared" si="817"/>
        <v>0</v>
      </c>
      <c r="FD64" s="94">
        <f t="shared" si="817"/>
        <v>0</v>
      </c>
      <c r="FE64" s="94">
        <f t="shared" si="817"/>
        <v>0</v>
      </c>
      <c r="FF64" s="94">
        <f t="shared" si="817"/>
        <v>0</v>
      </c>
      <c r="FG64" s="94">
        <f t="shared" si="817"/>
        <v>0</v>
      </c>
      <c r="FH64" s="94">
        <f t="shared" si="817"/>
        <v>0</v>
      </c>
      <c r="FI64" s="94">
        <f t="shared" si="817"/>
        <v>0</v>
      </c>
      <c r="FJ64" s="94">
        <f t="shared" si="817"/>
        <v>0</v>
      </c>
      <c r="FK64" s="94">
        <f t="shared" si="817"/>
        <v>0</v>
      </c>
      <c r="FL64" s="94">
        <f t="shared" si="817"/>
        <v>0</v>
      </c>
      <c r="FM64" s="94">
        <f t="shared" si="817"/>
        <v>0</v>
      </c>
      <c r="FN64" s="94">
        <f t="shared" si="817"/>
        <v>0</v>
      </c>
      <c r="FO64" s="94">
        <f t="shared" si="817"/>
        <v>0</v>
      </c>
      <c r="FP64" s="94">
        <f t="shared" si="817"/>
        <v>0</v>
      </c>
      <c r="FQ64" s="94">
        <f t="shared" si="817"/>
        <v>0</v>
      </c>
      <c r="FR64" s="94">
        <f t="shared" si="817"/>
        <v>0</v>
      </c>
      <c r="FS64" s="94">
        <f t="shared" si="817"/>
        <v>0</v>
      </c>
      <c r="FT64" s="94">
        <f t="shared" si="817"/>
        <v>0</v>
      </c>
      <c r="FU64" s="94">
        <f t="shared" si="817"/>
        <v>0</v>
      </c>
      <c r="FV64" s="94">
        <f t="shared" si="817"/>
        <v>0</v>
      </c>
      <c r="FW64" s="94">
        <f t="shared" si="817"/>
        <v>0</v>
      </c>
      <c r="FX64" s="94">
        <f t="shared" si="817"/>
        <v>0</v>
      </c>
      <c r="FY64" s="94">
        <f t="shared" si="817"/>
        <v>0</v>
      </c>
      <c r="FZ64" s="94">
        <f t="shared" si="817"/>
        <v>0</v>
      </c>
      <c r="GA64" s="94">
        <f t="shared" si="817"/>
        <v>0</v>
      </c>
      <c r="GB64" s="94">
        <f t="shared" si="817"/>
        <v>0</v>
      </c>
      <c r="GC64" s="94">
        <f t="shared" si="817"/>
        <v>0</v>
      </c>
      <c r="GD64" s="94">
        <f t="shared" si="817"/>
        <v>0</v>
      </c>
      <c r="GE64" s="94">
        <f t="shared" si="817"/>
        <v>0</v>
      </c>
      <c r="GF64" s="94">
        <f t="shared" si="817"/>
        <v>0</v>
      </c>
      <c r="GG64" s="94">
        <f t="shared" si="817"/>
        <v>0</v>
      </c>
    </row>
    <row r="65" spans="1:189" x14ac:dyDescent="0.3">
      <c r="A65" s="18" t="s">
        <v>26</v>
      </c>
      <c r="B65" s="43" t="s">
        <v>8</v>
      </c>
      <c r="C65" s="33">
        <v>31686</v>
      </c>
      <c r="D65" s="33">
        <v>32689</v>
      </c>
      <c r="E65" s="92">
        <f>0</f>
        <v>0</v>
      </c>
      <c r="F65" s="92">
        <f>0</f>
        <v>0</v>
      </c>
      <c r="G65" s="92">
        <f>0</f>
        <v>0</v>
      </c>
      <c r="H65" s="92">
        <f>0</f>
        <v>0</v>
      </c>
      <c r="I65" s="92">
        <f>0</f>
        <v>0</v>
      </c>
      <c r="J65" s="92">
        <f>0</f>
        <v>0</v>
      </c>
      <c r="K65" s="92">
        <f>0</f>
        <v>0</v>
      </c>
      <c r="L65" s="92">
        <f>0</f>
        <v>0</v>
      </c>
      <c r="M65" s="92">
        <f>0</f>
        <v>0</v>
      </c>
      <c r="N65" s="92">
        <f>0</f>
        <v>0</v>
      </c>
      <c r="O65" s="92">
        <f>0</f>
        <v>0</v>
      </c>
      <c r="P65" s="92">
        <f>0</f>
        <v>0</v>
      </c>
      <c r="Q65" s="92">
        <f>0</f>
        <v>0</v>
      </c>
      <c r="R65" s="92">
        <f>0</f>
        <v>0</v>
      </c>
      <c r="S65" s="92">
        <f>0</f>
        <v>0</v>
      </c>
      <c r="T65" s="92">
        <f>0</f>
        <v>0</v>
      </c>
      <c r="U65" s="92">
        <f>0</f>
        <v>0</v>
      </c>
      <c r="V65" s="92">
        <f>0</f>
        <v>0</v>
      </c>
      <c r="W65" s="92">
        <f>0</f>
        <v>0</v>
      </c>
      <c r="X65" s="92">
        <f>0</f>
        <v>0</v>
      </c>
      <c r="Y65" s="92">
        <f>0</f>
        <v>0</v>
      </c>
      <c r="Z65" s="92">
        <f>0</f>
        <v>0</v>
      </c>
      <c r="AA65" s="92">
        <f>0</f>
        <v>0</v>
      </c>
      <c r="AB65" s="92">
        <f>0</f>
        <v>0</v>
      </c>
      <c r="AC65" s="92">
        <f>0</f>
        <v>0</v>
      </c>
      <c r="AD65" s="92">
        <f>0</f>
        <v>0</v>
      </c>
      <c r="AE65" s="92">
        <f>0</f>
        <v>0</v>
      </c>
      <c r="AF65" s="92">
        <f>0</f>
        <v>0</v>
      </c>
      <c r="AG65" s="92">
        <f>0</f>
        <v>0</v>
      </c>
      <c r="AH65" s="92">
        <f>0</f>
        <v>0</v>
      </c>
      <c r="AI65" s="92">
        <f>0</f>
        <v>0</v>
      </c>
      <c r="AJ65" s="92">
        <f>0</f>
        <v>0</v>
      </c>
      <c r="AK65" s="92">
        <f>0</f>
        <v>0</v>
      </c>
      <c r="AL65" s="92">
        <f>0</f>
        <v>0</v>
      </c>
      <c r="AM65" s="92">
        <f>0</f>
        <v>0</v>
      </c>
      <c r="AN65" s="92">
        <f>0</f>
        <v>0</v>
      </c>
      <c r="AO65" s="92">
        <f>0</f>
        <v>0</v>
      </c>
      <c r="AP65" s="92">
        <f>0</f>
        <v>0</v>
      </c>
      <c r="AQ65" s="92">
        <f>0</f>
        <v>0</v>
      </c>
      <c r="AR65" s="92">
        <f>0</f>
        <v>0</v>
      </c>
      <c r="AS65" s="92">
        <f>0</f>
        <v>0</v>
      </c>
      <c r="AT65" s="92">
        <f>0</f>
        <v>0</v>
      </c>
      <c r="AU65" s="92">
        <f>0</f>
        <v>0</v>
      </c>
      <c r="AV65" s="92">
        <f>0</f>
        <v>0</v>
      </c>
      <c r="AW65" s="92">
        <f>0</f>
        <v>0</v>
      </c>
      <c r="AX65" s="92">
        <f>0</f>
        <v>0</v>
      </c>
      <c r="AY65" s="92">
        <f>0</f>
        <v>0</v>
      </c>
      <c r="AZ65" s="92">
        <f>0</f>
        <v>0</v>
      </c>
      <c r="BA65" s="92">
        <f>0</f>
        <v>0</v>
      </c>
      <c r="BB65" s="92">
        <f>0</f>
        <v>0</v>
      </c>
      <c r="BC65" s="92">
        <f>0</f>
        <v>0</v>
      </c>
      <c r="BD65" s="92">
        <f>8</f>
        <v>8</v>
      </c>
      <c r="BE65" s="92">
        <f>8</f>
        <v>8</v>
      </c>
      <c r="BF65" s="92">
        <f>8</f>
        <v>8</v>
      </c>
      <c r="BG65" s="92">
        <f>8</f>
        <v>8</v>
      </c>
      <c r="BH65" s="92">
        <f>8</f>
        <v>8</v>
      </c>
      <c r="BI65" s="92">
        <f>8</f>
        <v>8</v>
      </c>
      <c r="BJ65" s="92">
        <f>8</f>
        <v>8</v>
      </c>
      <c r="BK65" s="92">
        <f>8</f>
        <v>8</v>
      </c>
      <c r="BL65" s="92">
        <f>8</f>
        <v>8</v>
      </c>
      <c r="BM65" s="92">
        <f>8</f>
        <v>8</v>
      </c>
      <c r="BN65" s="92">
        <f>8</f>
        <v>8</v>
      </c>
      <c r="BO65" s="92">
        <f>0</f>
        <v>0</v>
      </c>
      <c r="BP65" s="92">
        <f>0</f>
        <v>0</v>
      </c>
      <c r="BQ65" s="92">
        <f>0</f>
        <v>0</v>
      </c>
      <c r="BR65" s="92">
        <f>0</f>
        <v>0</v>
      </c>
      <c r="BS65" s="92">
        <f>0</f>
        <v>0</v>
      </c>
      <c r="BT65" s="92">
        <f>0</f>
        <v>0</v>
      </c>
      <c r="BU65" s="92">
        <f>0</f>
        <v>0</v>
      </c>
      <c r="BV65" s="92">
        <f>0</f>
        <v>0</v>
      </c>
      <c r="BW65" s="92">
        <f>0</f>
        <v>0</v>
      </c>
      <c r="BX65" s="92">
        <f>0</f>
        <v>0</v>
      </c>
      <c r="BY65" s="92">
        <f>0</f>
        <v>0</v>
      </c>
      <c r="BZ65" s="92">
        <f>0</f>
        <v>0</v>
      </c>
      <c r="CA65" s="92">
        <f>0</f>
        <v>0</v>
      </c>
      <c r="CB65" s="92">
        <f>0</f>
        <v>0</v>
      </c>
      <c r="CC65" s="92">
        <f>0</f>
        <v>0</v>
      </c>
      <c r="CD65" s="92">
        <f>0</f>
        <v>0</v>
      </c>
      <c r="CE65" s="92">
        <f>0</f>
        <v>0</v>
      </c>
      <c r="CF65" s="92">
        <f>0</f>
        <v>0</v>
      </c>
      <c r="CG65" s="92">
        <f>0</f>
        <v>0</v>
      </c>
      <c r="CH65" s="92">
        <f>0</f>
        <v>0</v>
      </c>
      <c r="CI65" s="92">
        <f>0</f>
        <v>0</v>
      </c>
      <c r="CJ65" s="92">
        <f>0</f>
        <v>0</v>
      </c>
      <c r="CK65" s="92">
        <f>0</f>
        <v>0</v>
      </c>
      <c r="CL65" s="92">
        <f>0</f>
        <v>0</v>
      </c>
      <c r="CM65" s="92">
        <f>0</f>
        <v>0</v>
      </c>
      <c r="CN65" s="92">
        <f>0</f>
        <v>0</v>
      </c>
      <c r="CO65" s="92">
        <f>0</f>
        <v>0</v>
      </c>
      <c r="CP65" s="92">
        <f>0</f>
        <v>0</v>
      </c>
      <c r="CQ65" s="92">
        <f>0</f>
        <v>0</v>
      </c>
      <c r="CR65" s="92">
        <f>0</f>
        <v>0</v>
      </c>
      <c r="CS65" s="92">
        <f>0</f>
        <v>0</v>
      </c>
      <c r="CT65" s="92">
        <f>0</f>
        <v>0</v>
      </c>
      <c r="CU65" s="92">
        <f>0</f>
        <v>0</v>
      </c>
      <c r="CV65" s="92">
        <f>0</f>
        <v>0</v>
      </c>
      <c r="CW65" s="92">
        <f>0</f>
        <v>0</v>
      </c>
      <c r="CX65" s="92">
        <f>0</f>
        <v>0</v>
      </c>
      <c r="CY65" s="92">
        <f>0</f>
        <v>0</v>
      </c>
      <c r="CZ65" s="92">
        <f>0</f>
        <v>0</v>
      </c>
      <c r="DA65" s="92">
        <f>0</f>
        <v>0</v>
      </c>
      <c r="DB65" s="92">
        <f>0</f>
        <v>0</v>
      </c>
      <c r="DC65" s="92">
        <f>0</f>
        <v>0</v>
      </c>
      <c r="DD65" s="92">
        <f>0</f>
        <v>0</v>
      </c>
      <c r="DE65" s="92">
        <f>0</f>
        <v>0</v>
      </c>
      <c r="DF65" s="92">
        <f>0</f>
        <v>0</v>
      </c>
      <c r="DG65" s="92">
        <f>0</f>
        <v>0</v>
      </c>
      <c r="DH65" s="92">
        <f>0</f>
        <v>0</v>
      </c>
      <c r="DI65" s="92">
        <f>0</f>
        <v>0</v>
      </c>
      <c r="DJ65" s="92">
        <f>0</f>
        <v>0</v>
      </c>
      <c r="DK65" s="92">
        <f>0</f>
        <v>0</v>
      </c>
      <c r="DL65" s="92">
        <f>0</f>
        <v>0</v>
      </c>
      <c r="DM65" s="92">
        <f>0</f>
        <v>0</v>
      </c>
      <c r="DN65" s="92">
        <f>0</f>
        <v>0</v>
      </c>
      <c r="DO65" s="92">
        <f>0</f>
        <v>0</v>
      </c>
      <c r="DP65" s="92">
        <f>0</f>
        <v>0</v>
      </c>
      <c r="DQ65" s="92">
        <f>0</f>
        <v>0</v>
      </c>
      <c r="DR65" s="92">
        <f>0</f>
        <v>0</v>
      </c>
      <c r="DS65" s="92">
        <f>0</f>
        <v>0</v>
      </c>
      <c r="DT65" s="92">
        <f>0</f>
        <v>0</v>
      </c>
      <c r="DU65" s="92">
        <f>0</f>
        <v>0</v>
      </c>
      <c r="DV65" s="92">
        <f>0</f>
        <v>0</v>
      </c>
      <c r="DW65" s="92">
        <f>0</f>
        <v>0</v>
      </c>
      <c r="DX65" s="92">
        <f>0</f>
        <v>0</v>
      </c>
      <c r="DY65" s="92">
        <f>0</f>
        <v>0</v>
      </c>
      <c r="DZ65" s="92">
        <f>0</f>
        <v>0</v>
      </c>
      <c r="EA65" s="92">
        <f>0</f>
        <v>0</v>
      </c>
      <c r="EB65" s="92">
        <f>0</f>
        <v>0</v>
      </c>
      <c r="EC65" s="92">
        <f>0</f>
        <v>0</v>
      </c>
      <c r="ED65" s="92">
        <f>0</f>
        <v>0</v>
      </c>
      <c r="EE65" s="92">
        <f>0</f>
        <v>0</v>
      </c>
      <c r="EF65" s="92">
        <f>0</f>
        <v>0</v>
      </c>
      <c r="EG65" s="92">
        <f>0</f>
        <v>0</v>
      </c>
      <c r="EH65" s="92">
        <f>0</f>
        <v>0</v>
      </c>
      <c r="EI65" s="92">
        <f>0</f>
        <v>0</v>
      </c>
      <c r="EJ65" s="92">
        <f>0</f>
        <v>0</v>
      </c>
      <c r="EK65" s="92">
        <f>0</f>
        <v>0</v>
      </c>
      <c r="EL65" s="92">
        <f>0</f>
        <v>0</v>
      </c>
      <c r="EM65" s="92">
        <f>0</f>
        <v>0</v>
      </c>
      <c r="EN65" s="92">
        <f>0</f>
        <v>0</v>
      </c>
      <c r="EO65" s="92">
        <f>0</f>
        <v>0</v>
      </c>
      <c r="EP65" s="92">
        <f>0</f>
        <v>0</v>
      </c>
      <c r="EQ65" s="92">
        <f>0</f>
        <v>0</v>
      </c>
      <c r="ER65" s="92">
        <f>0</f>
        <v>0</v>
      </c>
      <c r="ES65" s="92">
        <f>0</f>
        <v>0</v>
      </c>
      <c r="ET65" s="92">
        <f>0</f>
        <v>0</v>
      </c>
      <c r="EU65" s="92">
        <f>0</f>
        <v>0</v>
      </c>
      <c r="EV65" s="92">
        <f>0</f>
        <v>0</v>
      </c>
      <c r="EW65" s="92">
        <f>0</f>
        <v>0</v>
      </c>
      <c r="EX65" s="92">
        <f>0</f>
        <v>0</v>
      </c>
      <c r="EY65" s="92">
        <f>0</f>
        <v>0</v>
      </c>
      <c r="EZ65" s="92">
        <f>0</f>
        <v>0</v>
      </c>
      <c r="FA65" s="92">
        <f>0</f>
        <v>0</v>
      </c>
      <c r="FB65" s="92">
        <f>0</f>
        <v>0</v>
      </c>
      <c r="FC65" s="92">
        <f>0</f>
        <v>0</v>
      </c>
      <c r="FD65" s="92">
        <f>0</f>
        <v>0</v>
      </c>
      <c r="FE65" s="92">
        <f>0</f>
        <v>0</v>
      </c>
      <c r="FF65" s="92">
        <f>0</f>
        <v>0</v>
      </c>
      <c r="FG65" s="92">
        <f>0</f>
        <v>0</v>
      </c>
      <c r="FH65" s="92">
        <f>0</f>
        <v>0</v>
      </c>
      <c r="FI65" s="92">
        <f>0</f>
        <v>0</v>
      </c>
      <c r="FJ65" s="92">
        <f>0</f>
        <v>0</v>
      </c>
      <c r="FK65" s="92">
        <f>0</f>
        <v>0</v>
      </c>
      <c r="FL65" s="92">
        <f>0</f>
        <v>0</v>
      </c>
      <c r="FM65" s="92">
        <f>0</f>
        <v>0</v>
      </c>
      <c r="FN65" s="92">
        <f>0</f>
        <v>0</v>
      </c>
      <c r="FO65" s="92">
        <f>0</f>
        <v>0</v>
      </c>
      <c r="FP65" s="92">
        <f>0</f>
        <v>0</v>
      </c>
      <c r="FQ65" s="92">
        <f>0</f>
        <v>0</v>
      </c>
      <c r="FR65" s="92">
        <f>0</f>
        <v>0</v>
      </c>
      <c r="FS65" s="92">
        <f>0</f>
        <v>0</v>
      </c>
      <c r="FT65" s="92">
        <f>0</f>
        <v>0</v>
      </c>
      <c r="FU65" s="92">
        <f>0</f>
        <v>0</v>
      </c>
      <c r="FV65" s="92">
        <f>0</f>
        <v>0</v>
      </c>
      <c r="FW65" s="92">
        <f>0</f>
        <v>0</v>
      </c>
      <c r="FX65" s="92">
        <f>0</f>
        <v>0</v>
      </c>
      <c r="FY65" s="92">
        <f>0</f>
        <v>0</v>
      </c>
      <c r="FZ65" s="92">
        <f>0</f>
        <v>0</v>
      </c>
      <c r="GA65" s="92">
        <f>0</f>
        <v>0</v>
      </c>
      <c r="GB65" s="92">
        <f>0</f>
        <v>0</v>
      </c>
      <c r="GC65" s="92">
        <f>0</f>
        <v>0</v>
      </c>
      <c r="GD65" s="92">
        <f>0</f>
        <v>0</v>
      </c>
      <c r="GE65" s="92">
        <f>0</f>
        <v>0</v>
      </c>
      <c r="GF65" s="92">
        <f>0</f>
        <v>0</v>
      </c>
      <c r="GG65" s="92">
        <f>0</f>
        <v>0</v>
      </c>
    </row>
    <row r="66" spans="1:189" x14ac:dyDescent="0.3">
      <c r="A66" s="4"/>
      <c r="B66" s="40"/>
      <c r="C66" s="28"/>
      <c r="D66" s="28"/>
      <c r="E66" s="95"/>
      <c r="F66" s="95"/>
      <c r="G66" s="95"/>
      <c r="H66" s="95"/>
      <c r="I66" s="95"/>
      <c r="J66" s="95"/>
      <c r="K66" s="95"/>
      <c r="L66" s="95"/>
      <c r="M66" s="95"/>
      <c r="N66" s="95"/>
      <c r="O66" s="95"/>
      <c r="P66" s="95"/>
      <c r="Q66" s="95"/>
      <c r="R66" s="95"/>
      <c r="S66" s="95"/>
      <c r="T66" s="95"/>
      <c r="U66" s="95"/>
      <c r="V66" s="95"/>
      <c r="W66" s="95"/>
      <c r="X66" s="95"/>
      <c r="Y66" s="95"/>
      <c r="Z66" s="95"/>
      <c r="AA66" s="95"/>
      <c r="AB66" s="92"/>
      <c r="AC66" s="92"/>
      <c r="AD66" s="92"/>
      <c r="AE66" s="92"/>
      <c r="AF66" s="92"/>
      <c r="AG66" s="92"/>
      <c r="AH66" s="92"/>
      <c r="AI66" s="92"/>
      <c r="AJ66" s="92"/>
      <c r="AK66" s="92"/>
      <c r="AL66" s="92"/>
      <c r="AM66" s="92"/>
      <c r="AN66" s="92"/>
      <c r="AO66" s="92"/>
      <c r="AP66" s="93"/>
      <c r="AQ66" s="93"/>
      <c r="AR66" s="93"/>
      <c r="AS66" s="93"/>
      <c r="AT66" s="93"/>
      <c r="AU66" s="93"/>
      <c r="AV66" s="93"/>
      <c r="AW66" s="93"/>
      <c r="AX66" s="93"/>
      <c r="AY66" s="93"/>
      <c r="AZ66" s="93"/>
      <c r="BA66" s="93"/>
      <c r="BB66" s="93"/>
      <c r="BC66" s="93"/>
      <c r="BD66" s="93"/>
      <c r="BE66" s="93"/>
      <c r="BF66" s="93"/>
      <c r="BG66" s="93"/>
      <c r="BH66" s="93"/>
      <c r="BI66" s="93"/>
      <c r="BJ66" s="93"/>
      <c r="BK66" s="93"/>
      <c r="BL66" s="93"/>
      <c r="BM66" s="93"/>
      <c r="BN66" s="93"/>
      <c r="BO66" s="93"/>
      <c r="BP66" s="93"/>
      <c r="BQ66" s="93"/>
      <c r="BR66" s="93"/>
      <c r="BS66" s="93"/>
      <c r="BT66" s="93"/>
      <c r="BU66" s="93"/>
      <c r="BV66" s="93"/>
      <c r="BW66" s="93"/>
      <c r="BX66" s="93"/>
      <c r="BY66" s="93"/>
      <c r="BZ66" s="93"/>
      <c r="CA66" s="93"/>
      <c r="CB66" s="93"/>
      <c r="CC66" s="93"/>
      <c r="CD66" s="93"/>
      <c r="CE66" s="93"/>
      <c r="CF66" s="93"/>
      <c r="CG66" s="93"/>
      <c r="CH66" s="93"/>
      <c r="CI66" s="93"/>
      <c r="CJ66" s="93"/>
      <c r="CK66" s="93"/>
      <c r="CL66" s="93"/>
      <c r="CM66" s="93"/>
      <c r="CN66" s="93"/>
      <c r="CO66" s="93"/>
      <c r="CP66" s="93"/>
      <c r="CQ66" s="93"/>
      <c r="CR66" s="93"/>
      <c r="CS66" s="93"/>
      <c r="CT66" s="93"/>
      <c r="CU66" s="93"/>
      <c r="CV66" s="93"/>
      <c r="CW66" s="93"/>
      <c r="CX66" s="93"/>
      <c r="CY66" s="93"/>
      <c r="CZ66" s="93"/>
      <c r="DA66" s="93"/>
      <c r="DB66" s="93"/>
      <c r="DC66" s="93"/>
      <c r="DD66" s="93"/>
      <c r="DE66" s="93"/>
      <c r="DF66" s="93"/>
      <c r="DG66" s="93"/>
      <c r="DH66" s="93"/>
      <c r="DI66" s="93"/>
      <c r="DJ66" s="93"/>
      <c r="DK66" s="93"/>
      <c r="DL66" s="93"/>
      <c r="DM66" s="93"/>
      <c r="DN66" s="93"/>
      <c r="DO66" s="93"/>
      <c r="DP66" s="93"/>
      <c r="DQ66" s="93"/>
      <c r="DR66" s="93"/>
      <c r="DS66" s="93"/>
      <c r="DT66" s="93"/>
      <c r="DU66" s="93"/>
      <c r="DV66" s="93"/>
      <c r="DW66" s="93"/>
      <c r="DX66" s="93"/>
      <c r="DY66" s="93"/>
      <c r="DZ66" s="93"/>
      <c r="EA66" s="93"/>
      <c r="EB66" s="93"/>
      <c r="EC66" s="93"/>
      <c r="ED66" s="93"/>
      <c r="EE66" s="93"/>
      <c r="EF66" s="93"/>
      <c r="EG66" s="93"/>
      <c r="EH66" s="93"/>
      <c r="EI66" s="93"/>
      <c r="EJ66" s="93"/>
      <c r="EK66" s="93"/>
      <c r="EL66" s="93"/>
      <c r="EM66" s="93"/>
      <c r="EN66" s="93"/>
      <c r="EO66" s="93"/>
      <c r="EP66" s="93"/>
      <c r="EQ66" s="93"/>
      <c r="ER66" s="93"/>
      <c r="ES66" s="93"/>
      <c r="ET66" s="93"/>
      <c r="EU66" s="93"/>
      <c r="EV66" s="93"/>
      <c r="EW66" s="93"/>
      <c r="EX66" s="93"/>
      <c r="EY66" s="93"/>
      <c r="EZ66" s="93"/>
      <c r="FA66" s="93"/>
      <c r="FB66" s="93"/>
      <c r="FC66" s="93"/>
      <c r="FD66" s="93"/>
      <c r="FE66" s="93"/>
      <c r="FF66" s="93"/>
      <c r="FG66" s="93"/>
      <c r="FH66" s="93"/>
      <c r="FI66" s="93"/>
      <c r="FJ66" s="93"/>
      <c r="FK66" s="93"/>
      <c r="FL66" s="93"/>
      <c r="FM66" s="93"/>
      <c r="FN66" s="93"/>
      <c r="FO66" s="93"/>
      <c r="FP66" s="93"/>
      <c r="FQ66" s="93"/>
      <c r="FR66" s="93"/>
      <c r="FS66" s="93"/>
      <c r="FT66" s="93"/>
      <c r="FU66" s="93"/>
      <c r="FV66" s="93"/>
      <c r="FW66" s="93"/>
      <c r="FX66" s="93"/>
      <c r="FY66" s="93"/>
      <c r="FZ66" s="93"/>
      <c r="GA66" s="93"/>
      <c r="GB66" s="93"/>
      <c r="GC66" s="93"/>
      <c r="GD66" s="93"/>
      <c r="GE66" s="93"/>
      <c r="GF66" s="93"/>
      <c r="GG66" s="93"/>
    </row>
    <row r="67" spans="1:189" x14ac:dyDescent="0.3">
      <c r="A67" s="23" t="s">
        <v>47</v>
      </c>
      <c r="B67" s="44" t="s">
        <v>45</v>
      </c>
      <c r="C67" s="34"/>
      <c r="D67" s="34"/>
      <c r="E67" s="96">
        <f t="shared" ref="E67:BP67" si="818">E68</f>
        <v>0</v>
      </c>
      <c r="F67" s="96">
        <f t="shared" si="818"/>
        <v>0</v>
      </c>
      <c r="G67" s="96">
        <f t="shared" si="818"/>
        <v>0</v>
      </c>
      <c r="H67" s="96">
        <f t="shared" si="818"/>
        <v>0</v>
      </c>
      <c r="I67" s="96">
        <f t="shared" si="818"/>
        <v>0</v>
      </c>
      <c r="J67" s="96">
        <f t="shared" si="818"/>
        <v>0</v>
      </c>
      <c r="K67" s="96">
        <f t="shared" si="818"/>
        <v>0</v>
      </c>
      <c r="L67" s="96">
        <f t="shared" si="818"/>
        <v>0</v>
      </c>
      <c r="M67" s="96">
        <f t="shared" si="818"/>
        <v>0</v>
      </c>
      <c r="N67" s="96">
        <f t="shared" si="818"/>
        <v>0</v>
      </c>
      <c r="O67" s="96">
        <f t="shared" si="818"/>
        <v>0</v>
      </c>
      <c r="P67" s="96">
        <f t="shared" si="818"/>
        <v>0</v>
      </c>
      <c r="Q67" s="96">
        <f t="shared" si="818"/>
        <v>0</v>
      </c>
      <c r="R67" s="96">
        <f t="shared" si="818"/>
        <v>0</v>
      </c>
      <c r="S67" s="96">
        <f t="shared" si="818"/>
        <v>0</v>
      </c>
      <c r="T67" s="96">
        <f t="shared" si="818"/>
        <v>0</v>
      </c>
      <c r="U67" s="96">
        <f t="shared" si="818"/>
        <v>0</v>
      </c>
      <c r="V67" s="96">
        <f t="shared" si="818"/>
        <v>0</v>
      </c>
      <c r="W67" s="96">
        <f t="shared" si="818"/>
        <v>0</v>
      </c>
      <c r="X67" s="96">
        <f t="shared" si="818"/>
        <v>0</v>
      </c>
      <c r="Y67" s="96">
        <f t="shared" si="818"/>
        <v>0</v>
      </c>
      <c r="Z67" s="96">
        <f t="shared" si="818"/>
        <v>0</v>
      </c>
      <c r="AA67" s="96">
        <f t="shared" si="818"/>
        <v>0</v>
      </c>
      <c r="AB67" s="96">
        <f t="shared" si="818"/>
        <v>0</v>
      </c>
      <c r="AC67" s="96">
        <f t="shared" si="818"/>
        <v>0</v>
      </c>
      <c r="AD67" s="96">
        <f t="shared" si="818"/>
        <v>0</v>
      </c>
      <c r="AE67" s="96">
        <f t="shared" si="818"/>
        <v>0</v>
      </c>
      <c r="AF67" s="96">
        <f t="shared" si="818"/>
        <v>0</v>
      </c>
      <c r="AG67" s="96">
        <f t="shared" si="818"/>
        <v>0</v>
      </c>
      <c r="AH67" s="96">
        <f t="shared" si="818"/>
        <v>0</v>
      </c>
      <c r="AI67" s="96">
        <f t="shared" si="818"/>
        <v>0</v>
      </c>
      <c r="AJ67" s="96">
        <f t="shared" si="818"/>
        <v>0</v>
      </c>
      <c r="AK67" s="96">
        <f t="shared" si="818"/>
        <v>0</v>
      </c>
      <c r="AL67" s="96">
        <f t="shared" si="818"/>
        <v>0</v>
      </c>
      <c r="AM67" s="96">
        <f t="shared" si="818"/>
        <v>0</v>
      </c>
      <c r="AN67" s="96">
        <f t="shared" si="818"/>
        <v>0</v>
      </c>
      <c r="AO67" s="96">
        <f t="shared" si="818"/>
        <v>0</v>
      </c>
      <c r="AP67" s="96">
        <f t="shared" si="818"/>
        <v>0</v>
      </c>
      <c r="AQ67" s="96">
        <f t="shared" si="818"/>
        <v>0</v>
      </c>
      <c r="AR67" s="96">
        <f t="shared" si="818"/>
        <v>0</v>
      </c>
      <c r="AS67" s="96">
        <f t="shared" si="818"/>
        <v>0</v>
      </c>
      <c r="AT67" s="96">
        <f t="shared" si="818"/>
        <v>0</v>
      </c>
      <c r="AU67" s="96">
        <f t="shared" si="818"/>
        <v>0</v>
      </c>
      <c r="AV67" s="96">
        <f t="shared" si="818"/>
        <v>0</v>
      </c>
      <c r="AW67" s="96">
        <f t="shared" si="818"/>
        <v>0</v>
      </c>
      <c r="AX67" s="96">
        <f t="shared" si="818"/>
        <v>0</v>
      </c>
      <c r="AY67" s="96">
        <f t="shared" si="818"/>
        <v>0</v>
      </c>
      <c r="AZ67" s="96">
        <f t="shared" si="818"/>
        <v>0</v>
      </c>
      <c r="BA67" s="96">
        <f t="shared" si="818"/>
        <v>0</v>
      </c>
      <c r="BB67" s="96">
        <f t="shared" si="818"/>
        <v>4.2593406593406595E-2</v>
      </c>
      <c r="BC67" s="96">
        <f t="shared" si="818"/>
        <v>0.96899999999999997</v>
      </c>
      <c r="BD67" s="96">
        <f t="shared" si="818"/>
        <v>0.96899999999999997</v>
      </c>
      <c r="BE67" s="96">
        <f t="shared" si="818"/>
        <v>0.96899999999999997</v>
      </c>
      <c r="BF67" s="96">
        <f t="shared" si="818"/>
        <v>0.96899999999999997</v>
      </c>
      <c r="BG67" s="96">
        <f t="shared" si="818"/>
        <v>0.96899999999999997</v>
      </c>
      <c r="BH67" s="96">
        <f t="shared" si="818"/>
        <v>0.96899999999999997</v>
      </c>
      <c r="BI67" s="96">
        <f t="shared" si="818"/>
        <v>0.96899999999999997</v>
      </c>
      <c r="BJ67" s="96">
        <f t="shared" si="818"/>
        <v>0.96899999999999997</v>
      </c>
      <c r="BK67" s="96">
        <f t="shared" si="818"/>
        <v>0.96899999999999997</v>
      </c>
      <c r="BL67" s="96">
        <f t="shared" si="818"/>
        <v>0.96899999999999997</v>
      </c>
      <c r="BM67" s="96">
        <f t="shared" si="818"/>
        <v>0.96899999999999997</v>
      </c>
      <c r="BN67" s="96">
        <f t="shared" si="818"/>
        <v>0.96899999999999997</v>
      </c>
      <c r="BO67" s="96">
        <f t="shared" si="818"/>
        <v>0.96899999999999997</v>
      </c>
      <c r="BP67" s="96">
        <f t="shared" si="818"/>
        <v>0.96899999999999997</v>
      </c>
      <c r="BQ67" s="96">
        <f t="shared" ref="BQ67:EB67" si="819">BQ68</f>
        <v>1.31</v>
      </c>
      <c r="BR67" s="96">
        <f t="shared" si="819"/>
        <v>1.31</v>
      </c>
      <c r="BS67" s="96">
        <f t="shared" si="819"/>
        <v>1.31</v>
      </c>
      <c r="BT67" s="96">
        <f t="shared" si="819"/>
        <v>1.31</v>
      </c>
      <c r="BU67" s="96">
        <f t="shared" si="819"/>
        <v>1.31</v>
      </c>
      <c r="BV67" s="96">
        <f t="shared" si="819"/>
        <v>1.31</v>
      </c>
      <c r="BW67" s="96">
        <f t="shared" si="819"/>
        <v>1.31</v>
      </c>
      <c r="BX67" s="96">
        <f t="shared" si="819"/>
        <v>1.31</v>
      </c>
      <c r="BY67" s="96">
        <f t="shared" si="819"/>
        <v>1.31</v>
      </c>
      <c r="BZ67" s="96">
        <f t="shared" si="819"/>
        <v>1.31</v>
      </c>
      <c r="CA67" s="96">
        <f t="shared" si="819"/>
        <v>1.31</v>
      </c>
      <c r="CB67" s="96">
        <f t="shared" si="819"/>
        <v>1.31</v>
      </c>
      <c r="CC67" s="96">
        <f t="shared" si="819"/>
        <v>1.31</v>
      </c>
      <c r="CD67" s="96">
        <f t="shared" si="819"/>
        <v>1.31</v>
      </c>
      <c r="CE67" s="96">
        <f t="shared" si="819"/>
        <v>1.31</v>
      </c>
      <c r="CF67" s="96">
        <f t="shared" si="819"/>
        <v>1.31</v>
      </c>
      <c r="CG67" s="96">
        <f t="shared" si="819"/>
        <v>1.31</v>
      </c>
      <c r="CH67" s="96">
        <f t="shared" si="819"/>
        <v>1.31</v>
      </c>
      <c r="CI67" s="96">
        <f t="shared" si="819"/>
        <v>1.31</v>
      </c>
      <c r="CJ67" s="96">
        <f t="shared" si="819"/>
        <v>1.31</v>
      </c>
      <c r="CK67" s="96">
        <f t="shared" si="819"/>
        <v>1.31</v>
      </c>
      <c r="CL67" s="96">
        <f t="shared" si="819"/>
        <v>1.31</v>
      </c>
      <c r="CM67" s="96">
        <f t="shared" si="819"/>
        <v>1.31</v>
      </c>
      <c r="CN67" s="96">
        <f t="shared" si="819"/>
        <v>1.31</v>
      </c>
      <c r="CO67" s="96">
        <f t="shared" si="819"/>
        <v>1.31</v>
      </c>
      <c r="CP67" s="96">
        <f t="shared" si="819"/>
        <v>1.31</v>
      </c>
      <c r="CQ67" s="96">
        <f t="shared" si="819"/>
        <v>1.31</v>
      </c>
      <c r="CR67" s="96">
        <f t="shared" si="819"/>
        <v>1.31</v>
      </c>
      <c r="CS67" s="96">
        <f t="shared" si="819"/>
        <v>1.31</v>
      </c>
      <c r="CT67" s="96">
        <f t="shared" si="819"/>
        <v>1.31</v>
      </c>
      <c r="CU67" s="96">
        <f t="shared" si="819"/>
        <v>1.31</v>
      </c>
      <c r="CV67" s="96">
        <f t="shared" si="819"/>
        <v>1.31</v>
      </c>
      <c r="CW67" s="96">
        <f t="shared" si="819"/>
        <v>1.31</v>
      </c>
      <c r="CX67" s="96">
        <f t="shared" si="819"/>
        <v>1.31</v>
      </c>
      <c r="CY67" s="96">
        <f t="shared" si="819"/>
        <v>1.31</v>
      </c>
      <c r="CZ67" s="96">
        <f t="shared" si="819"/>
        <v>1.31</v>
      </c>
      <c r="DA67" s="96">
        <f t="shared" si="819"/>
        <v>1.31</v>
      </c>
      <c r="DB67" s="96">
        <f t="shared" si="819"/>
        <v>1.31</v>
      </c>
      <c r="DC67" s="96">
        <f t="shared" si="819"/>
        <v>1.31</v>
      </c>
      <c r="DD67" s="96">
        <f t="shared" si="819"/>
        <v>1.31</v>
      </c>
      <c r="DE67" s="96">
        <f t="shared" si="819"/>
        <v>1.31</v>
      </c>
      <c r="DF67" s="96">
        <f t="shared" si="819"/>
        <v>1.31</v>
      </c>
      <c r="DG67" s="96">
        <f t="shared" si="819"/>
        <v>1.31</v>
      </c>
      <c r="DH67" s="96">
        <f t="shared" si="819"/>
        <v>2</v>
      </c>
      <c r="DI67" s="96">
        <f t="shared" si="819"/>
        <v>2</v>
      </c>
      <c r="DJ67" s="96">
        <f t="shared" si="819"/>
        <v>2</v>
      </c>
      <c r="DK67" s="96">
        <f t="shared" si="819"/>
        <v>2</v>
      </c>
      <c r="DL67" s="96">
        <f t="shared" si="819"/>
        <v>2</v>
      </c>
      <c r="DM67" s="96">
        <f t="shared" si="819"/>
        <v>2</v>
      </c>
      <c r="DN67" s="96">
        <f t="shared" si="819"/>
        <v>2</v>
      </c>
      <c r="DO67" s="96">
        <f t="shared" si="819"/>
        <v>2</v>
      </c>
      <c r="DP67" s="96">
        <f t="shared" si="819"/>
        <v>2</v>
      </c>
      <c r="DQ67" s="96">
        <f t="shared" si="819"/>
        <v>2</v>
      </c>
      <c r="DR67" s="96">
        <f t="shared" si="819"/>
        <v>2</v>
      </c>
      <c r="DS67" s="96">
        <f t="shared" si="819"/>
        <v>2</v>
      </c>
      <c r="DT67" s="96">
        <f t="shared" si="819"/>
        <v>2</v>
      </c>
      <c r="DU67" s="96">
        <f t="shared" si="819"/>
        <v>2</v>
      </c>
      <c r="DV67" s="96">
        <f t="shared" si="819"/>
        <v>2</v>
      </c>
      <c r="DW67" s="96">
        <f t="shared" si="819"/>
        <v>2</v>
      </c>
      <c r="DX67" s="96">
        <f t="shared" si="819"/>
        <v>2</v>
      </c>
      <c r="DY67" s="96">
        <f t="shared" si="819"/>
        <v>2</v>
      </c>
      <c r="DZ67" s="96">
        <f t="shared" si="819"/>
        <v>2</v>
      </c>
      <c r="EA67" s="96">
        <f t="shared" si="819"/>
        <v>2</v>
      </c>
      <c r="EB67" s="96">
        <f t="shared" si="819"/>
        <v>2</v>
      </c>
      <c r="EC67" s="96">
        <f t="shared" ref="EC67:GG67" si="820">EC68</f>
        <v>2</v>
      </c>
      <c r="ED67" s="96">
        <f t="shared" si="820"/>
        <v>2</v>
      </c>
      <c r="EE67" s="96">
        <f t="shared" si="820"/>
        <v>2</v>
      </c>
      <c r="EF67" s="96">
        <f t="shared" si="820"/>
        <v>2</v>
      </c>
      <c r="EG67" s="96">
        <f t="shared" si="820"/>
        <v>2</v>
      </c>
      <c r="EH67" s="96">
        <f t="shared" si="820"/>
        <v>2</v>
      </c>
      <c r="EI67" s="96">
        <f t="shared" si="820"/>
        <v>2</v>
      </c>
      <c r="EJ67" s="96">
        <f t="shared" si="820"/>
        <v>2</v>
      </c>
      <c r="EK67" s="96">
        <f t="shared" si="820"/>
        <v>2</v>
      </c>
      <c r="EL67" s="96">
        <f t="shared" si="820"/>
        <v>2</v>
      </c>
      <c r="EM67" s="96">
        <f t="shared" si="820"/>
        <v>2</v>
      </c>
      <c r="EN67" s="96">
        <f t="shared" si="820"/>
        <v>2</v>
      </c>
      <c r="EO67" s="96">
        <f t="shared" si="820"/>
        <v>2</v>
      </c>
      <c r="EP67" s="96">
        <f t="shared" si="820"/>
        <v>2</v>
      </c>
      <c r="EQ67" s="96">
        <f t="shared" si="820"/>
        <v>2</v>
      </c>
      <c r="ER67" s="96">
        <f t="shared" si="820"/>
        <v>2</v>
      </c>
      <c r="ES67" s="96">
        <f t="shared" si="820"/>
        <v>2</v>
      </c>
      <c r="ET67" s="96">
        <f t="shared" si="820"/>
        <v>2</v>
      </c>
      <c r="EU67" s="96">
        <f t="shared" si="820"/>
        <v>2</v>
      </c>
      <c r="EV67" s="96">
        <f t="shared" si="820"/>
        <v>2</v>
      </c>
      <c r="EW67" s="96">
        <f t="shared" si="820"/>
        <v>2</v>
      </c>
      <c r="EX67" s="96">
        <f>EX68</f>
        <v>2</v>
      </c>
      <c r="EY67" s="96">
        <f t="shared" si="820"/>
        <v>2</v>
      </c>
      <c r="EZ67" s="96">
        <f>EZ68</f>
        <v>2</v>
      </c>
      <c r="FA67" s="96">
        <f t="shared" si="820"/>
        <v>2</v>
      </c>
      <c r="FB67" s="96">
        <f>FB68</f>
        <v>2</v>
      </c>
      <c r="FC67" s="96">
        <f t="shared" si="820"/>
        <v>2</v>
      </c>
      <c r="FD67" s="96">
        <f>FD68</f>
        <v>2</v>
      </c>
      <c r="FE67" s="96">
        <f t="shared" si="820"/>
        <v>2</v>
      </c>
      <c r="FF67" s="96">
        <f>FF68</f>
        <v>2</v>
      </c>
      <c r="FG67" s="96">
        <f t="shared" si="820"/>
        <v>2</v>
      </c>
      <c r="FH67" s="96">
        <f>FH68</f>
        <v>2</v>
      </c>
      <c r="FI67" s="96">
        <f t="shared" si="820"/>
        <v>2</v>
      </c>
      <c r="FJ67" s="96">
        <f t="shared" si="820"/>
        <v>2</v>
      </c>
      <c r="FK67" s="96">
        <f>FK68</f>
        <v>2</v>
      </c>
      <c r="FL67" s="96">
        <f t="shared" si="820"/>
        <v>2</v>
      </c>
      <c r="FM67" s="96">
        <f t="shared" si="820"/>
        <v>2</v>
      </c>
      <c r="FN67" s="96">
        <f t="shared" si="820"/>
        <v>2</v>
      </c>
      <c r="FO67" s="96">
        <f t="shared" si="820"/>
        <v>2</v>
      </c>
      <c r="FP67" s="96">
        <f t="shared" si="820"/>
        <v>2</v>
      </c>
      <c r="FQ67" s="96">
        <f t="shared" si="820"/>
        <v>2</v>
      </c>
      <c r="FR67" s="96">
        <f t="shared" si="820"/>
        <v>2</v>
      </c>
      <c r="FS67" s="96">
        <f t="shared" si="820"/>
        <v>2</v>
      </c>
      <c r="FT67" s="96">
        <f t="shared" si="820"/>
        <v>2</v>
      </c>
      <c r="FU67" s="96">
        <f t="shared" si="820"/>
        <v>2</v>
      </c>
      <c r="FV67" s="96">
        <f t="shared" si="820"/>
        <v>2</v>
      </c>
      <c r="FW67" s="96">
        <f t="shared" si="820"/>
        <v>2</v>
      </c>
      <c r="FX67" s="96">
        <f t="shared" si="820"/>
        <v>2</v>
      </c>
      <c r="FY67" s="96">
        <f t="shared" si="820"/>
        <v>2</v>
      </c>
      <c r="FZ67" s="96">
        <f t="shared" si="820"/>
        <v>2</v>
      </c>
      <c r="GA67" s="96">
        <f t="shared" si="820"/>
        <v>2</v>
      </c>
      <c r="GB67" s="96">
        <f t="shared" si="820"/>
        <v>2</v>
      </c>
      <c r="GC67" s="96">
        <f t="shared" si="820"/>
        <v>2</v>
      </c>
      <c r="GD67" s="96">
        <f t="shared" si="820"/>
        <v>2</v>
      </c>
      <c r="GE67" s="96">
        <f t="shared" si="820"/>
        <v>2</v>
      </c>
      <c r="GF67" s="96">
        <f t="shared" si="820"/>
        <v>2</v>
      </c>
      <c r="GG67" s="96">
        <f t="shared" si="820"/>
        <v>2</v>
      </c>
    </row>
    <row r="68" spans="1:189" x14ac:dyDescent="0.3">
      <c r="A68" s="20" t="s">
        <v>44</v>
      </c>
      <c r="B68" s="43" t="s">
        <v>45</v>
      </c>
      <c r="C68" s="33">
        <v>31954</v>
      </c>
      <c r="D68" s="33"/>
      <c r="E68" s="92">
        <v>0</v>
      </c>
      <c r="F68" s="92">
        <v>0</v>
      </c>
      <c r="G68" s="92">
        <v>0</v>
      </c>
      <c r="H68" s="92">
        <v>0</v>
      </c>
      <c r="I68" s="92">
        <v>0</v>
      </c>
      <c r="J68" s="92">
        <v>0</v>
      </c>
      <c r="K68" s="92">
        <v>0</v>
      </c>
      <c r="L68" s="92">
        <v>0</v>
      </c>
      <c r="M68" s="92">
        <v>0</v>
      </c>
      <c r="N68" s="92">
        <v>0</v>
      </c>
      <c r="O68" s="92">
        <v>0</v>
      </c>
      <c r="P68" s="92">
        <v>0</v>
      </c>
      <c r="Q68" s="92">
        <v>0</v>
      </c>
      <c r="R68" s="92">
        <v>0</v>
      </c>
      <c r="S68" s="92">
        <v>0</v>
      </c>
      <c r="T68" s="92">
        <v>0</v>
      </c>
      <c r="U68" s="92">
        <v>0</v>
      </c>
      <c r="V68" s="92">
        <v>0</v>
      </c>
      <c r="W68" s="92">
        <v>0</v>
      </c>
      <c r="X68" s="92">
        <v>0</v>
      </c>
      <c r="Y68" s="92">
        <v>0</v>
      </c>
      <c r="Z68" s="92">
        <v>0</v>
      </c>
      <c r="AA68" s="92">
        <v>0</v>
      </c>
      <c r="AB68" s="92">
        <v>0</v>
      </c>
      <c r="AC68" s="92">
        <v>0</v>
      </c>
      <c r="AD68" s="92">
        <v>0</v>
      </c>
      <c r="AE68" s="92">
        <v>0</v>
      </c>
      <c r="AF68" s="92">
        <v>0</v>
      </c>
      <c r="AG68" s="92">
        <v>0</v>
      </c>
      <c r="AH68" s="92">
        <v>0</v>
      </c>
      <c r="AI68" s="92">
        <v>0</v>
      </c>
      <c r="AJ68" s="92">
        <v>0</v>
      </c>
      <c r="AK68" s="92">
        <v>0</v>
      </c>
      <c r="AL68" s="92">
        <v>0</v>
      </c>
      <c r="AM68" s="92">
        <v>0</v>
      </c>
      <c r="AN68" s="92">
        <v>0</v>
      </c>
      <c r="AO68" s="92">
        <v>0</v>
      </c>
      <c r="AP68" s="92">
        <v>0</v>
      </c>
      <c r="AQ68" s="92">
        <v>0</v>
      </c>
      <c r="AR68" s="92">
        <v>0</v>
      </c>
      <c r="AS68" s="92">
        <v>0</v>
      </c>
      <c r="AT68" s="92">
        <v>0</v>
      </c>
      <c r="AU68" s="92">
        <v>0</v>
      </c>
      <c r="AV68" s="92">
        <v>0</v>
      </c>
      <c r="AW68" s="92">
        <v>0</v>
      </c>
      <c r="AX68" s="92">
        <v>0</v>
      </c>
      <c r="AY68" s="92">
        <v>0</v>
      </c>
      <c r="AZ68" s="92">
        <v>0</v>
      </c>
      <c r="BA68" s="92">
        <v>0</v>
      </c>
      <c r="BB68" s="92">
        <v>4.2593406593406595E-2</v>
      </c>
      <c r="BC68" s="92">
        <v>0.96899999999999997</v>
      </c>
      <c r="BD68" s="92">
        <v>0.96899999999999997</v>
      </c>
      <c r="BE68" s="92">
        <v>0.96899999999999997</v>
      </c>
      <c r="BF68" s="92">
        <v>0.96899999999999997</v>
      </c>
      <c r="BG68" s="92">
        <v>0.96899999999999997</v>
      </c>
      <c r="BH68" s="92">
        <v>0.96899999999999997</v>
      </c>
      <c r="BI68" s="92">
        <v>0.96899999999999997</v>
      </c>
      <c r="BJ68" s="92">
        <v>0.96899999999999997</v>
      </c>
      <c r="BK68" s="92">
        <v>0.96899999999999997</v>
      </c>
      <c r="BL68" s="92">
        <v>0.96899999999999997</v>
      </c>
      <c r="BM68" s="92">
        <v>0.96899999999999997</v>
      </c>
      <c r="BN68" s="92">
        <v>0.96899999999999997</v>
      </c>
      <c r="BO68" s="92">
        <v>0.96899999999999997</v>
      </c>
      <c r="BP68" s="92">
        <v>0.96899999999999997</v>
      </c>
      <c r="BQ68" s="92">
        <v>1.31</v>
      </c>
      <c r="BR68" s="92">
        <v>1.31</v>
      </c>
      <c r="BS68" s="92">
        <v>1.31</v>
      </c>
      <c r="BT68" s="92">
        <v>1.31</v>
      </c>
      <c r="BU68" s="92">
        <v>1.31</v>
      </c>
      <c r="BV68" s="92">
        <v>1.31</v>
      </c>
      <c r="BW68" s="92">
        <v>1.31</v>
      </c>
      <c r="BX68" s="92">
        <v>1.31</v>
      </c>
      <c r="BY68" s="92">
        <v>1.31</v>
      </c>
      <c r="BZ68" s="92">
        <v>1.31</v>
      </c>
      <c r="CA68" s="92">
        <v>1.31</v>
      </c>
      <c r="CB68" s="92">
        <v>1.31</v>
      </c>
      <c r="CC68" s="92">
        <v>1.31</v>
      </c>
      <c r="CD68" s="92">
        <v>1.31</v>
      </c>
      <c r="CE68" s="92">
        <v>1.31</v>
      </c>
      <c r="CF68" s="92">
        <v>1.31</v>
      </c>
      <c r="CG68" s="92">
        <v>1.31</v>
      </c>
      <c r="CH68" s="92">
        <v>1.31</v>
      </c>
      <c r="CI68" s="92">
        <v>1.31</v>
      </c>
      <c r="CJ68" s="92">
        <v>1.31</v>
      </c>
      <c r="CK68" s="92">
        <v>1.31</v>
      </c>
      <c r="CL68" s="92">
        <v>1.31</v>
      </c>
      <c r="CM68" s="92">
        <v>1.31</v>
      </c>
      <c r="CN68" s="92">
        <v>1.31</v>
      </c>
      <c r="CO68" s="92">
        <v>1.31</v>
      </c>
      <c r="CP68" s="92">
        <v>1.31</v>
      </c>
      <c r="CQ68" s="92">
        <v>1.31</v>
      </c>
      <c r="CR68" s="92">
        <v>1.31</v>
      </c>
      <c r="CS68" s="92">
        <v>1.31</v>
      </c>
      <c r="CT68" s="92">
        <v>1.31</v>
      </c>
      <c r="CU68" s="92">
        <v>1.31</v>
      </c>
      <c r="CV68" s="92">
        <v>1.31</v>
      </c>
      <c r="CW68" s="92">
        <v>1.31</v>
      </c>
      <c r="CX68" s="92">
        <v>1.31</v>
      </c>
      <c r="CY68" s="92">
        <v>1.31</v>
      </c>
      <c r="CZ68" s="92">
        <v>1.31</v>
      </c>
      <c r="DA68" s="92">
        <v>1.31</v>
      </c>
      <c r="DB68" s="92">
        <v>1.31</v>
      </c>
      <c r="DC68" s="92">
        <v>1.31</v>
      </c>
      <c r="DD68" s="92">
        <v>1.31</v>
      </c>
      <c r="DE68" s="92">
        <v>1.31</v>
      </c>
      <c r="DF68" s="92">
        <v>1.31</v>
      </c>
      <c r="DG68" s="92">
        <v>1.31</v>
      </c>
      <c r="DH68" s="92">
        <v>2</v>
      </c>
      <c r="DI68" s="92">
        <v>2</v>
      </c>
      <c r="DJ68" s="92">
        <v>2</v>
      </c>
      <c r="DK68" s="92">
        <v>2</v>
      </c>
      <c r="DL68" s="92">
        <v>2</v>
      </c>
      <c r="DM68" s="92">
        <v>2</v>
      </c>
      <c r="DN68" s="92">
        <v>2</v>
      </c>
      <c r="DO68" s="92">
        <v>2</v>
      </c>
      <c r="DP68" s="92">
        <v>2</v>
      </c>
      <c r="DQ68" s="92">
        <v>2</v>
      </c>
      <c r="DR68" s="92">
        <v>2</v>
      </c>
      <c r="DS68" s="92">
        <v>2</v>
      </c>
      <c r="DT68" s="92">
        <v>2</v>
      </c>
      <c r="DU68" s="92">
        <v>2</v>
      </c>
      <c r="DV68" s="92">
        <v>2</v>
      </c>
      <c r="DW68" s="92">
        <v>2</v>
      </c>
      <c r="DX68" s="92">
        <v>2</v>
      </c>
      <c r="DY68" s="92">
        <v>2</v>
      </c>
      <c r="DZ68" s="92">
        <v>2</v>
      </c>
      <c r="EA68" s="92">
        <v>2</v>
      </c>
      <c r="EB68" s="92">
        <v>2</v>
      </c>
      <c r="EC68" s="92">
        <v>2</v>
      </c>
      <c r="ED68" s="92">
        <v>2</v>
      </c>
      <c r="EE68" s="92">
        <v>2</v>
      </c>
      <c r="EF68" s="92">
        <v>2</v>
      </c>
      <c r="EG68" s="92">
        <v>2</v>
      </c>
      <c r="EH68" s="92">
        <v>2</v>
      </c>
      <c r="EI68" s="92">
        <v>2</v>
      </c>
      <c r="EJ68" s="92">
        <v>2</v>
      </c>
      <c r="EK68" s="92">
        <v>2</v>
      </c>
      <c r="EL68" s="92">
        <v>2</v>
      </c>
      <c r="EM68" s="92">
        <v>2</v>
      </c>
      <c r="EN68" s="92">
        <v>2</v>
      </c>
      <c r="EO68" s="92">
        <v>2</v>
      </c>
      <c r="EP68" s="92">
        <v>2</v>
      </c>
      <c r="EQ68" s="92">
        <v>2</v>
      </c>
      <c r="ER68" s="92">
        <v>2</v>
      </c>
      <c r="ES68" s="92">
        <v>2</v>
      </c>
      <c r="ET68" s="92">
        <v>2</v>
      </c>
      <c r="EU68" s="92">
        <v>2</v>
      </c>
      <c r="EV68" s="92">
        <v>2</v>
      </c>
      <c r="EW68" s="92">
        <v>2</v>
      </c>
      <c r="EX68" s="92">
        <v>2</v>
      </c>
      <c r="EY68" s="92">
        <v>2</v>
      </c>
      <c r="EZ68" s="92">
        <v>2</v>
      </c>
      <c r="FA68" s="92">
        <v>2</v>
      </c>
      <c r="FB68" s="92">
        <v>2</v>
      </c>
      <c r="FC68" s="92">
        <v>2</v>
      </c>
      <c r="FD68" s="92">
        <v>2</v>
      </c>
      <c r="FE68" s="92">
        <v>2</v>
      </c>
      <c r="FF68" s="92">
        <v>2</v>
      </c>
      <c r="FG68" s="92">
        <v>2</v>
      </c>
      <c r="FH68" s="92">
        <v>2</v>
      </c>
      <c r="FI68" s="92">
        <v>2</v>
      </c>
      <c r="FJ68" s="92">
        <v>2</v>
      </c>
      <c r="FK68" s="92">
        <v>2</v>
      </c>
      <c r="FL68" s="92">
        <v>2</v>
      </c>
      <c r="FM68" s="92">
        <v>2</v>
      </c>
      <c r="FN68" s="92">
        <v>2</v>
      </c>
      <c r="FO68" s="92">
        <v>2</v>
      </c>
      <c r="FP68" s="92">
        <v>2</v>
      </c>
      <c r="FQ68" s="92">
        <v>2</v>
      </c>
      <c r="FR68" s="92">
        <v>2</v>
      </c>
      <c r="FS68" s="92">
        <v>2</v>
      </c>
      <c r="FT68" s="92">
        <v>2</v>
      </c>
      <c r="FU68" s="92">
        <v>2</v>
      </c>
      <c r="FV68" s="92">
        <v>2</v>
      </c>
      <c r="FW68" s="92">
        <v>2</v>
      </c>
      <c r="FX68" s="92">
        <v>2</v>
      </c>
      <c r="FY68" s="92">
        <v>2</v>
      </c>
      <c r="FZ68" s="92">
        <v>2</v>
      </c>
      <c r="GA68" s="92">
        <v>2</v>
      </c>
      <c r="GB68" s="92">
        <v>2</v>
      </c>
      <c r="GC68" s="92">
        <v>2</v>
      </c>
      <c r="GD68" s="92">
        <v>2</v>
      </c>
      <c r="GE68" s="92">
        <v>2</v>
      </c>
      <c r="GF68" s="92">
        <v>2</v>
      </c>
      <c r="GG68" s="92">
        <v>2</v>
      </c>
    </row>
    <row r="69" spans="1:189" x14ac:dyDescent="0.3">
      <c r="A69" s="4"/>
      <c r="B69" s="40"/>
      <c r="C69" s="28"/>
      <c r="D69" s="28"/>
      <c r="E69" s="92"/>
      <c r="F69" s="92"/>
      <c r="G69" s="92"/>
      <c r="H69" s="92"/>
      <c r="I69" s="92"/>
      <c r="J69" s="92"/>
      <c r="K69" s="92"/>
      <c r="L69" s="92"/>
      <c r="M69" s="92"/>
      <c r="N69" s="92"/>
      <c r="O69" s="92"/>
      <c r="P69" s="92"/>
      <c r="Q69" s="92"/>
      <c r="R69" s="92"/>
      <c r="S69" s="92"/>
      <c r="T69" s="92"/>
      <c r="U69" s="92"/>
      <c r="V69" s="92"/>
      <c r="W69" s="92"/>
      <c r="X69" s="92"/>
      <c r="Y69" s="92"/>
      <c r="Z69" s="92"/>
      <c r="AA69" s="92"/>
      <c r="AB69" s="92"/>
      <c r="AC69" s="92"/>
      <c r="AD69" s="92"/>
      <c r="AE69" s="92"/>
      <c r="AF69" s="92"/>
      <c r="AG69" s="92"/>
      <c r="AH69" s="92"/>
      <c r="AI69" s="92"/>
      <c r="AJ69" s="92"/>
      <c r="AK69" s="92"/>
      <c r="AL69" s="92"/>
      <c r="AM69" s="92"/>
      <c r="AN69" s="92"/>
      <c r="AO69" s="92"/>
      <c r="AP69" s="93"/>
      <c r="AQ69" s="93"/>
      <c r="AR69" s="93"/>
      <c r="AS69" s="93"/>
      <c r="AT69" s="93"/>
      <c r="AU69" s="93"/>
      <c r="AV69" s="93"/>
      <c r="AW69" s="93"/>
      <c r="AX69" s="93"/>
      <c r="AY69" s="93"/>
      <c r="AZ69" s="93"/>
      <c r="BA69" s="93"/>
      <c r="BB69" s="93"/>
      <c r="BC69" s="93"/>
      <c r="BD69" s="93"/>
      <c r="BE69" s="93"/>
      <c r="BF69" s="93"/>
      <c r="BG69" s="93"/>
      <c r="BH69" s="93"/>
      <c r="BI69" s="93"/>
      <c r="BJ69" s="93"/>
      <c r="BK69" s="93"/>
      <c r="BL69" s="93"/>
      <c r="BM69" s="93"/>
      <c r="BN69" s="93"/>
      <c r="BO69" s="93"/>
      <c r="BP69" s="93"/>
      <c r="BQ69" s="93"/>
      <c r="BR69" s="93"/>
      <c r="BS69" s="93"/>
      <c r="BT69" s="93"/>
      <c r="BU69" s="93"/>
      <c r="BV69" s="93"/>
      <c r="BW69" s="93"/>
      <c r="BX69" s="93"/>
      <c r="BY69" s="93"/>
      <c r="BZ69" s="93"/>
      <c r="CA69" s="93"/>
      <c r="CB69" s="93"/>
      <c r="CC69" s="93"/>
      <c r="CD69" s="93"/>
      <c r="CE69" s="93"/>
      <c r="CF69" s="93"/>
      <c r="CG69" s="93"/>
      <c r="CH69" s="93"/>
      <c r="CI69" s="93"/>
      <c r="CJ69" s="93"/>
      <c r="CK69" s="93"/>
      <c r="CL69" s="93"/>
      <c r="CM69" s="93"/>
      <c r="CN69" s="93"/>
      <c r="CO69" s="93"/>
      <c r="CP69" s="93"/>
      <c r="CQ69" s="93"/>
      <c r="CR69" s="93"/>
      <c r="CS69" s="93"/>
      <c r="CT69" s="93"/>
      <c r="CU69" s="93"/>
      <c r="CV69" s="93"/>
      <c r="CW69" s="93"/>
      <c r="CX69" s="93"/>
      <c r="CY69" s="93"/>
      <c r="CZ69" s="93"/>
      <c r="DA69" s="93"/>
      <c r="DB69" s="93"/>
      <c r="DC69" s="93"/>
      <c r="DD69" s="93"/>
      <c r="DE69" s="93"/>
      <c r="DF69" s="93"/>
      <c r="DG69" s="93"/>
      <c r="DH69" s="93"/>
      <c r="DI69" s="93"/>
      <c r="DJ69" s="93"/>
      <c r="DK69" s="93"/>
      <c r="DL69" s="93"/>
      <c r="DM69" s="93"/>
      <c r="DN69" s="93"/>
      <c r="DO69" s="93"/>
      <c r="DP69" s="93"/>
      <c r="DQ69" s="93"/>
      <c r="DR69" s="93"/>
      <c r="DS69" s="93"/>
      <c r="DT69" s="93"/>
      <c r="DU69" s="93"/>
      <c r="DV69" s="93"/>
      <c r="DW69" s="93"/>
      <c r="DX69" s="93"/>
      <c r="DY69" s="93"/>
      <c r="DZ69" s="93"/>
      <c r="EA69" s="93"/>
      <c r="EB69" s="93"/>
      <c r="EC69" s="93"/>
      <c r="ED69" s="93"/>
      <c r="EE69" s="93"/>
      <c r="EF69" s="93"/>
      <c r="EG69" s="93"/>
      <c r="EH69" s="93"/>
      <c r="EI69" s="93"/>
      <c r="EJ69" s="93"/>
      <c r="EK69" s="93"/>
      <c r="EL69" s="93"/>
      <c r="EM69" s="93"/>
      <c r="EN69" s="93"/>
      <c r="EO69" s="93"/>
      <c r="EP69" s="93"/>
      <c r="EQ69" s="93"/>
      <c r="ER69" s="93"/>
      <c r="ES69" s="93"/>
      <c r="ET69" s="93"/>
      <c r="EU69" s="93"/>
      <c r="EV69" s="93"/>
      <c r="EW69" s="93"/>
      <c r="EX69" s="93"/>
      <c r="EY69" s="93"/>
      <c r="EZ69" s="93"/>
      <c r="FA69" s="93"/>
      <c r="FB69" s="93"/>
      <c r="FC69" s="93"/>
      <c r="FD69" s="93"/>
      <c r="FE69" s="93"/>
      <c r="FF69" s="93"/>
      <c r="FG69" s="93"/>
      <c r="FH69" s="93"/>
      <c r="FI69" s="93"/>
      <c r="FJ69" s="93"/>
      <c r="FK69" s="93"/>
      <c r="FL69" s="93"/>
      <c r="FM69" s="93"/>
      <c r="FN69" s="93"/>
      <c r="FO69" s="93"/>
      <c r="FP69" s="93"/>
      <c r="FQ69" s="93"/>
      <c r="FR69" s="93"/>
      <c r="FS69" s="93"/>
      <c r="FT69" s="93"/>
      <c r="FU69" s="93"/>
      <c r="FV69" s="93"/>
      <c r="FW69" s="93"/>
      <c r="FX69" s="93"/>
      <c r="FY69" s="93"/>
      <c r="FZ69" s="93"/>
      <c r="GA69" s="93"/>
      <c r="GB69" s="93"/>
      <c r="GC69" s="93"/>
      <c r="GD69" s="93"/>
      <c r="GE69" s="93"/>
      <c r="GF69" s="93"/>
      <c r="GG69" s="93"/>
    </row>
    <row r="70" spans="1:189" ht="18" customHeight="1" x14ac:dyDescent="0.3">
      <c r="A70" s="23" t="s">
        <v>57</v>
      </c>
      <c r="B70" s="44" t="s">
        <v>56</v>
      </c>
      <c r="C70" s="47">
        <v>31686</v>
      </c>
      <c r="D70" s="47"/>
      <c r="E70" s="46">
        <f>0</f>
        <v>0</v>
      </c>
      <c r="F70" s="46">
        <f>0</f>
        <v>0</v>
      </c>
      <c r="G70" s="46">
        <f>0</f>
        <v>0</v>
      </c>
      <c r="H70" s="46">
        <f>0</f>
        <v>0</v>
      </c>
      <c r="I70" s="46">
        <f>0</f>
        <v>0</v>
      </c>
      <c r="J70" s="46">
        <f>0</f>
        <v>0</v>
      </c>
      <c r="K70" s="46">
        <f>0</f>
        <v>0</v>
      </c>
      <c r="L70" s="46">
        <f>0</f>
        <v>0</v>
      </c>
      <c r="M70" s="46">
        <f>0</f>
        <v>0</v>
      </c>
      <c r="N70" s="46">
        <f>0</f>
        <v>0</v>
      </c>
      <c r="O70" s="46">
        <f>0</f>
        <v>0</v>
      </c>
      <c r="P70" s="46">
        <f>0</f>
        <v>0</v>
      </c>
      <c r="Q70" s="46">
        <f>0</f>
        <v>0</v>
      </c>
      <c r="R70" s="46">
        <f>0</f>
        <v>0</v>
      </c>
      <c r="S70" s="46">
        <f>0</f>
        <v>0</v>
      </c>
      <c r="T70" s="46">
        <f>0</f>
        <v>0</v>
      </c>
      <c r="U70" s="46">
        <f>0</f>
        <v>0</v>
      </c>
      <c r="V70" s="46">
        <f>0</f>
        <v>0</v>
      </c>
      <c r="W70" s="46">
        <f>0</f>
        <v>0</v>
      </c>
      <c r="X70" s="46">
        <f>0</f>
        <v>0</v>
      </c>
      <c r="Y70" s="46">
        <f>0</f>
        <v>0</v>
      </c>
      <c r="Z70" s="46">
        <f>0</f>
        <v>0</v>
      </c>
      <c r="AA70" s="46">
        <f>0</f>
        <v>0</v>
      </c>
      <c r="AB70" s="46">
        <f>0</f>
        <v>0</v>
      </c>
      <c r="AC70" s="46">
        <f>0</f>
        <v>0</v>
      </c>
      <c r="AD70" s="46">
        <f>0</f>
        <v>0</v>
      </c>
      <c r="AE70" s="46">
        <f>0</f>
        <v>0</v>
      </c>
      <c r="AF70" s="46">
        <f>0</f>
        <v>0</v>
      </c>
      <c r="AG70" s="46">
        <f>0</f>
        <v>0</v>
      </c>
      <c r="AH70" s="46">
        <f>0</f>
        <v>0</v>
      </c>
      <c r="AI70" s="46">
        <f>0</f>
        <v>0</v>
      </c>
      <c r="AJ70" s="46">
        <f>0</f>
        <v>0</v>
      </c>
      <c r="AK70" s="46">
        <f>0</f>
        <v>0</v>
      </c>
      <c r="AL70" s="46">
        <f>0</f>
        <v>0</v>
      </c>
      <c r="AM70" s="46">
        <f>0</f>
        <v>0</v>
      </c>
      <c r="AN70" s="46">
        <f>0</f>
        <v>0</v>
      </c>
      <c r="AO70" s="46">
        <f>0</f>
        <v>0</v>
      </c>
      <c r="AP70" s="46">
        <f>0</f>
        <v>0</v>
      </c>
      <c r="AQ70" s="46">
        <f>0</f>
        <v>0</v>
      </c>
      <c r="AR70" s="46">
        <f>0</f>
        <v>0</v>
      </c>
      <c r="AS70" s="46">
        <f>0</f>
        <v>0</v>
      </c>
      <c r="AT70" s="46">
        <f>0</f>
        <v>0</v>
      </c>
      <c r="AU70" s="46">
        <f>0</f>
        <v>0</v>
      </c>
      <c r="AV70" s="46">
        <f>0</f>
        <v>0</v>
      </c>
      <c r="AW70" s="46">
        <f>0</f>
        <v>0</v>
      </c>
      <c r="AX70" s="46">
        <f>0</f>
        <v>0</v>
      </c>
      <c r="AY70" s="46">
        <f>0</f>
        <v>0</v>
      </c>
      <c r="AZ70" s="46">
        <f>0</f>
        <v>0</v>
      </c>
      <c r="BA70" s="46">
        <f>0</f>
        <v>0</v>
      </c>
      <c r="BB70" s="46">
        <f>0</f>
        <v>0</v>
      </c>
      <c r="BC70" s="46">
        <f>0</f>
        <v>0</v>
      </c>
      <c r="BD70" s="46">
        <f>0.1</f>
        <v>0.1</v>
      </c>
      <c r="BE70" s="46">
        <f t="shared" ref="BE70:BO70" si="821">0.1</f>
        <v>0.1</v>
      </c>
      <c r="BF70" s="46">
        <f t="shared" si="821"/>
        <v>0.1</v>
      </c>
      <c r="BG70" s="46">
        <f t="shared" si="821"/>
        <v>0.1</v>
      </c>
      <c r="BH70" s="46">
        <f t="shared" si="821"/>
        <v>0.1</v>
      </c>
      <c r="BI70" s="46">
        <f t="shared" si="821"/>
        <v>0.1</v>
      </c>
      <c r="BJ70" s="46">
        <f t="shared" si="821"/>
        <v>0.1</v>
      </c>
      <c r="BK70" s="46">
        <f t="shared" si="821"/>
        <v>0.1</v>
      </c>
      <c r="BL70" s="46">
        <f t="shared" si="821"/>
        <v>0.1</v>
      </c>
      <c r="BM70" s="46">
        <f t="shared" si="821"/>
        <v>0.1</v>
      </c>
      <c r="BN70" s="46">
        <f t="shared" si="821"/>
        <v>0.1</v>
      </c>
      <c r="BO70" s="46">
        <f t="shared" si="821"/>
        <v>0.1</v>
      </c>
      <c r="BP70" s="46">
        <f>0.125</f>
        <v>0.125</v>
      </c>
      <c r="BQ70" s="46">
        <f t="shared" ref="BQ70:EB70" si="822">0.125</f>
        <v>0.125</v>
      </c>
      <c r="BR70" s="46">
        <f t="shared" si="822"/>
        <v>0.125</v>
      </c>
      <c r="BS70" s="46">
        <f t="shared" si="822"/>
        <v>0.125</v>
      </c>
      <c r="BT70" s="46">
        <f t="shared" si="822"/>
        <v>0.125</v>
      </c>
      <c r="BU70" s="46">
        <f t="shared" si="822"/>
        <v>0.125</v>
      </c>
      <c r="BV70" s="46">
        <f t="shared" si="822"/>
        <v>0.125</v>
      </c>
      <c r="BW70" s="46">
        <f t="shared" si="822"/>
        <v>0.125</v>
      </c>
      <c r="BX70" s="46">
        <f t="shared" si="822"/>
        <v>0.125</v>
      </c>
      <c r="BY70" s="46">
        <f t="shared" si="822"/>
        <v>0.125</v>
      </c>
      <c r="BZ70" s="46">
        <f t="shared" si="822"/>
        <v>0.125</v>
      </c>
      <c r="CA70" s="46">
        <f t="shared" si="822"/>
        <v>0.125</v>
      </c>
      <c r="CB70" s="46">
        <f t="shared" si="822"/>
        <v>0.125</v>
      </c>
      <c r="CC70" s="46">
        <f t="shared" si="822"/>
        <v>0.125</v>
      </c>
      <c r="CD70" s="46">
        <f t="shared" si="822"/>
        <v>0.125</v>
      </c>
      <c r="CE70" s="46">
        <f t="shared" si="822"/>
        <v>0.125</v>
      </c>
      <c r="CF70" s="46">
        <f t="shared" si="822"/>
        <v>0.125</v>
      </c>
      <c r="CG70" s="46">
        <f t="shared" si="822"/>
        <v>0.125</v>
      </c>
      <c r="CH70" s="46">
        <f t="shared" si="822"/>
        <v>0.125</v>
      </c>
      <c r="CI70" s="46">
        <f t="shared" si="822"/>
        <v>0.125</v>
      </c>
      <c r="CJ70" s="46">
        <f t="shared" si="822"/>
        <v>0.125</v>
      </c>
      <c r="CK70" s="46">
        <f t="shared" si="822"/>
        <v>0.125</v>
      </c>
      <c r="CL70" s="46">
        <f t="shared" si="822"/>
        <v>0.125</v>
      </c>
      <c r="CM70" s="46">
        <f t="shared" si="822"/>
        <v>0.125</v>
      </c>
      <c r="CN70" s="46">
        <f t="shared" si="822"/>
        <v>0.125</v>
      </c>
      <c r="CO70" s="46">
        <f t="shared" si="822"/>
        <v>0.125</v>
      </c>
      <c r="CP70" s="46">
        <f t="shared" si="822"/>
        <v>0.125</v>
      </c>
      <c r="CQ70" s="46">
        <f t="shared" si="822"/>
        <v>0.125</v>
      </c>
      <c r="CR70" s="46">
        <f t="shared" si="822"/>
        <v>0.125</v>
      </c>
      <c r="CS70" s="46">
        <f t="shared" si="822"/>
        <v>0.125</v>
      </c>
      <c r="CT70" s="46">
        <f t="shared" si="822"/>
        <v>0.125</v>
      </c>
      <c r="CU70" s="46">
        <f t="shared" si="822"/>
        <v>0.125</v>
      </c>
      <c r="CV70" s="46">
        <f t="shared" si="822"/>
        <v>0.125</v>
      </c>
      <c r="CW70" s="46">
        <f t="shared" si="822"/>
        <v>0.125</v>
      </c>
      <c r="CX70" s="46">
        <f t="shared" si="822"/>
        <v>0.125</v>
      </c>
      <c r="CY70" s="46">
        <f t="shared" si="822"/>
        <v>0.125</v>
      </c>
      <c r="CZ70" s="46">
        <f t="shared" si="822"/>
        <v>0.125</v>
      </c>
      <c r="DA70" s="46">
        <f t="shared" si="822"/>
        <v>0.125</v>
      </c>
      <c r="DB70" s="46">
        <f t="shared" si="822"/>
        <v>0.125</v>
      </c>
      <c r="DC70" s="46">
        <f t="shared" si="822"/>
        <v>0.125</v>
      </c>
      <c r="DD70" s="46">
        <f t="shared" si="822"/>
        <v>0.125</v>
      </c>
      <c r="DE70" s="46">
        <f t="shared" si="822"/>
        <v>0.125</v>
      </c>
      <c r="DF70" s="46">
        <f t="shared" si="822"/>
        <v>0.125</v>
      </c>
      <c r="DG70" s="46">
        <f t="shared" si="822"/>
        <v>0.125</v>
      </c>
      <c r="DH70" s="46">
        <f t="shared" si="822"/>
        <v>0.125</v>
      </c>
      <c r="DI70" s="46">
        <f t="shared" si="822"/>
        <v>0.125</v>
      </c>
      <c r="DJ70" s="46">
        <f t="shared" si="822"/>
        <v>0.125</v>
      </c>
      <c r="DK70" s="46">
        <f t="shared" si="822"/>
        <v>0.125</v>
      </c>
      <c r="DL70" s="46">
        <f t="shared" si="822"/>
        <v>0.125</v>
      </c>
      <c r="DM70" s="46">
        <f t="shared" si="822"/>
        <v>0.125</v>
      </c>
      <c r="DN70" s="46">
        <f t="shared" si="822"/>
        <v>0.125</v>
      </c>
      <c r="DO70" s="46">
        <f t="shared" si="822"/>
        <v>0.125</v>
      </c>
      <c r="DP70" s="46">
        <f t="shared" si="822"/>
        <v>0.125</v>
      </c>
      <c r="DQ70" s="46">
        <f t="shared" si="822"/>
        <v>0.125</v>
      </c>
      <c r="DR70" s="46">
        <f t="shared" si="822"/>
        <v>0.125</v>
      </c>
      <c r="DS70" s="46">
        <f t="shared" si="822"/>
        <v>0.125</v>
      </c>
      <c r="DT70" s="46">
        <f t="shared" si="822"/>
        <v>0.125</v>
      </c>
      <c r="DU70" s="46">
        <f t="shared" si="822"/>
        <v>0.125</v>
      </c>
      <c r="DV70" s="46">
        <f t="shared" si="822"/>
        <v>0.125</v>
      </c>
      <c r="DW70" s="46">
        <f t="shared" si="822"/>
        <v>0.125</v>
      </c>
      <c r="DX70" s="46">
        <f t="shared" si="822"/>
        <v>0.125</v>
      </c>
      <c r="DY70" s="46">
        <f t="shared" si="822"/>
        <v>0.125</v>
      </c>
      <c r="DZ70" s="46">
        <f t="shared" si="822"/>
        <v>0.125</v>
      </c>
      <c r="EA70" s="46">
        <f t="shared" si="822"/>
        <v>0.125</v>
      </c>
      <c r="EB70" s="46">
        <f t="shared" si="822"/>
        <v>0.125</v>
      </c>
      <c r="EC70" s="46">
        <f t="shared" ref="EC70:EU70" si="823">0.125</f>
        <v>0.125</v>
      </c>
      <c r="ED70" s="46">
        <f t="shared" si="823"/>
        <v>0.125</v>
      </c>
      <c r="EE70" s="46">
        <f t="shared" si="823"/>
        <v>0.125</v>
      </c>
      <c r="EF70" s="46">
        <f t="shared" si="823"/>
        <v>0.125</v>
      </c>
      <c r="EG70" s="46">
        <f t="shared" si="823"/>
        <v>0.125</v>
      </c>
      <c r="EH70" s="46">
        <f t="shared" si="823"/>
        <v>0.125</v>
      </c>
      <c r="EI70" s="46">
        <f t="shared" si="823"/>
        <v>0.125</v>
      </c>
      <c r="EJ70" s="46">
        <f t="shared" si="823"/>
        <v>0.125</v>
      </c>
      <c r="EK70" s="46">
        <f t="shared" si="823"/>
        <v>0.125</v>
      </c>
      <c r="EL70" s="46">
        <f t="shared" si="823"/>
        <v>0.125</v>
      </c>
      <c r="EM70" s="46">
        <f t="shared" si="823"/>
        <v>0.125</v>
      </c>
      <c r="EN70" s="46">
        <f t="shared" si="823"/>
        <v>0.125</v>
      </c>
      <c r="EO70" s="46">
        <f t="shared" si="823"/>
        <v>0.125</v>
      </c>
      <c r="EP70" s="46">
        <f t="shared" si="823"/>
        <v>0.125</v>
      </c>
      <c r="EQ70" s="46">
        <f t="shared" si="823"/>
        <v>0.125</v>
      </c>
      <c r="ER70" s="46">
        <f t="shared" si="823"/>
        <v>0.125</v>
      </c>
      <c r="ES70" s="46">
        <f t="shared" si="823"/>
        <v>0.125</v>
      </c>
      <c r="ET70" s="46">
        <f t="shared" si="823"/>
        <v>0.125</v>
      </c>
      <c r="EU70" s="46">
        <f t="shared" si="823"/>
        <v>0.125</v>
      </c>
      <c r="EV70" s="46">
        <f>0.15</f>
        <v>0.15</v>
      </c>
      <c r="EW70" s="46">
        <f t="shared" ref="EW70:FH70" si="824">0.15</f>
        <v>0.15</v>
      </c>
      <c r="EX70" s="46">
        <f t="shared" si="824"/>
        <v>0.15</v>
      </c>
      <c r="EY70" s="46">
        <f>0.15</f>
        <v>0.15</v>
      </c>
      <c r="EZ70" s="46">
        <f t="shared" si="824"/>
        <v>0.15</v>
      </c>
      <c r="FA70" s="46">
        <f>0.15</f>
        <v>0.15</v>
      </c>
      <c r="FB70" s="46">
        <f t="shared" si="824"/>
        <v>0.15</v>
      </c>
      <c r="FC70" s="46">
        <f>0.15</f>
        <v>0.15</v>
      </c>
      <c r="FD70" s="46">
        <f t="shared" si="824"/>
        <v>0.15</v>
      </c>
      <c r="FE70" s="46">
        <f>0.15</f>
        <v>0.15</v>
      </c>
      <c r="FF70" s="46">
        <f t="shared" si="824"/>
        <v>0.15</v>
      </c>
      <c r="FG70" s="46">
        <f>0.15</f>
        <v>0.15</v>
      </c>
      <c r="FH70" s="46">
        <f t="shared" si="824"/>
        <v>0.15</v>
      </c>
      <c r="FI70" s="46">
        <f t="shared" ref="FI70:GG70" si="825">0.15</f>
        <v>0.15</v>
      </c>
      <c r="FJ70" s="46">
        <f t="shared" si="825"/>
        <v>0.15</v>
      </c>
      <c r="FK70" s="46">
        <f t="shared" si="825"/>
        <v>0.15</v>
      </c>
      <c r="FL70" s="46">
        <f t="shared" si="825"/>
        <v>0.15</v>
      </c>
      <c r="FM70" s="46">
        <f t="shared" si="825"/>
        <v>0.15</v>
      </c>
      <c r="FN70" s="46">
        <f t="shared" si="825"/>
        <v>0.15</v>
      </c>
      <c r="FO70" s="46">
        <f t="shared" si="825"/>
        <v>0.15</v>
      </c>
      <c r="FP70" s="46">
        <f t="shared" si="825"/>
        <v>0.15</v>
      </c>
      <c r="FQ70" s="46">
        <f t="shared" si="825"/>
        <v>0.15</v>
      </c>
      <c r="FR70" s="46">
        <f t="shared" si="825"/>
        <v>0.15</v>
      </c>
      <c r="FS70" s="46">
        <f t="shared" si="825"/>
        <v>0.15</v>
      </c>
      <c r="FT70" s="46">
        <f t="shared" si="825"/>
        <v>0.15</v>
      </c>
      <c r="FU70" s="46">
        <f t="shared" si="825"/>
        <v>0.15</v>
      </c>
      <c r="FV70" s="46">
        <f t="shared" si="825"/>
        <v>0.15</v>
      </c>
      <c r="FW70" s="46">
        <f t="shared" si="825"/>
        <v>0.15</v>
      </c>
      <c r="FX70" s="46">
        <f t="shared" si="825"/>
        <v>0.15</v>
      </c>
      <c r="FY70" s="46">
        <f t="shared" si="825"/>
        <v>0.15</v>
      </c>
      <c r="FZ70" s="46">
        <f t="shared" si="825"/>
        <v>0.15</v>
      </c>
      <c r="GA70" s="46">
        <f t="shared" si="825"/>
        <v>0.15</v>
      </c>
      <c r="GB70" s="46">
        <f t="shared" si="825"/>
        <v>0.15</v>
      </c>
      <c r="GC70" s="46">
        <f t="shared" si="825"/>
        <v>0.15</v>
      </c>
      <c r="GD70" s="46">
        <f t="shared" si="825"/>
        <v>0.15</v>
      </c>
      <c r="GE70" s="46">
        <f t="shared" si="825"/>
        <v>0.15</v>
      </c>
      <c r="GF70" s="46">
        <f t="shared" si="825"/>
        <v>0.15</v>
      </c>
      <c r="GG70" s="46">
        <f t="shared" si="825"/>
        <v>0.15</v>
      </c>
    </row>
    <row r="71" spans="1:189" x14ac:dyDescent="0.3">
      <c r="A71" s="4"/>
      <c r="B71" s="40"/>
      <c r="C71" s="28"/>
      <c r="D71" s="28"/>
      <c r="EY71" s="38"/>
    </row>
    <row r="72" spans="1:189" x14ac:dyDescent="0.3">
      <c r="A72" s="24" t="s">
        <v>17</v>
      </c>
      <c r="B72" s="45"/>
      <c r="C72" s="35"/>
      <c r="D72" s="35"/>
    </row>
    <row r="73" spans="1:189" ht="16.2" x14ac:dyDescent="0.3">
      <c r="A73" s="160" t="s">
        <v>77</v>
      </c>
      <c r="B73" s="160"/>
      <c r="C73" s="160"/>
      <c r="D73" s="160"/>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c r="AH73" s="38"/>
      <c r="AI73" s="38"/>
      <c r="AJ73" s="38"/>
      <c r="AK73" s="38"/>
      <c r="AL73" s="38"/>
      <c r="AM73" s="38"/>
      <c r="AN73" s="38"/>
      <c r="AO73" s="38"/>
    </row>
    <row r="74" spans="1:189" ht="16.2" x14ac:dyDescent="0.3">
      <c r="A74" s="160" t="s">
        <v>48</v>
      </c>
      <c r="B74" s="160"/>
      <c r="C74" s="160"/>
      <c r="D74" s="160"/>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c r="AH74" s="38"/>
      <c r="AI74" s="38"/>
      <c r="AJ74" s="38"/>
      <c r="AK74" s="38"/>
      <c r="AL74" s="38"/>
      <c r="AM74" s="38"/>
      <c r="AN74" s="38"/>
      <c r="AO74" s="38"/>
    </row>
    <row r="75" spans="1:189" ht="16.2" x14ac:dyDescent="0.3">
      <c r="A75" s="160" t="s">
        <v>49</v>
      </c>
      <c r="B75" s="160"/>
      <c r="C75" s="160"/>
      <c r="D75" s="160"/>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c r="AH75" s="38"/>
      <c r="AI75" s="38"/>
      <c r="AJ75" s="38"/>
      <c r="AK75" s="38"/>
      <c r="AL75" s="38"/>
      <c r="AM75" s="38"/>
      <c r="AN75" s="38"/>
      <c r="AO75" s="38"/>
    </row>
    <row r="76" spans="1:189" ht="16.2" x14ac:dyDescent="0.3">
      <c r="A76" s="160" t="s">
        <v>50</v>
      </c>
      <c r="B76" s="160"/>
      <c r="C76" s="160"/>
      <c r="D76" s="160"/>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c r="AH76" s="38"/>
      <c r="AI76" s="38"/>
      <c r="AJ76" s="38"/>
      <c r="AK76" s="38"/>
      <c r="AL76" s="38"/>
      <c r="AM76" s="38"/>
      <c r="AN76" s="38"/>
      <c r="AO76" s="38"/>
    </row>
    <row r="77" spans="1:189" ht="16.2" x14ac:dyDescent="0.3">
      <c r="A77" s="160" t="s">
        <v>53</v>
      </c>
      <c r="B77" s="160"/>
      <c r="C77" s="160"/>
      <c r="D77" s="160"/>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c r="AH77" s="38"/>
      <c r="AI77" s="38"/>
      <c r="AJ77" s="38"/>
      <c r="AK77" s="38"/>
      <c r="AL77" s="38"/>
      <c r="AM77" s="38"/>
      <c r="AN77" s="38"/>
      <c r="AO77" s="38"/>
    </row>
    <row r="78" spans="1:189" ht="66" customHeight="1" x14ac:dyDescent="0.3">
      <c r="A78" s="161" t="s">
        <v>58</v>
      </c>
      <c r="B78" s="161"/>
      <c r="C78" s="161"/>
      <c r="D78" s="161"/>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c r="AH78" s="38"/>
      <c r="AI78" s="38"/>
      <c r="AJ78" s="38"/>
      <c r="AK78" s="38"/>
      <c r="AL78" s="38"/>
      <c r="AM78" s="38"/>
      <c r="AN78" s="38"/>
      <c r="AO78" s="38"/>
    </row>
    <row r="79" spans="1:189" ht="79.5" customHeight="1" x14ac:dyDescent="0.3">
      <c r="A79" s="161" t="s">
        <v>128</v>
      </c>
      <c r="B79" s="161"/>
      <c r="C79" s="161"/>
      <c r="D79" s="161"/>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c r="AH79" s="38"/>
      <c r="AI79" s="38"/>
      <c r="AJ79" s="38"/>
      <c r="AK79" s="38"/>
      <c r="AL79" s="38"/>
      <c r="AM79" s="38"/>
      <c r="AN79" s="38"/>
      <c r="AO79" s="38"/>
    </row>
    <row r="80" spans="1:189" x14ac:dyDescent="0.3">
      <c r="A80" s="5"/>
      <c r="B80" s="45"/>
      <c r="C80" s="35"/>
      <c r="D80" s="35"/>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c r="AH80" s="38"/>
      <c r="AI80" s="38"/>
      <c r="AJ80" s="38"/>
      <c r="AK80" s="38"/>
      <c r="AL80" s="38"/>
      <c r="AM80" s="38"/>
      <c r="AN80" s="38"/>
      <c r="AO80" s="38"/>
    </row>
    <row r="81" spans="1:154" x14ac:dyDescent="0.3">
      <c r="A81" s="5"/>
      <c r="B81" s="45"/>
      <c r="C81" s="35"/>
      <c r="D81" s="35"/>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c r="AH81" s="38"/>
      <c r="AI81" s="38"/>
      <c r="AJ81" s="38"/>
      <c r="AK81" s="38"/>
      <c r="AL81" s="38"/>
      <c r="AM81" s="38"/>
      <c r="AN81" s="38"/>
      <c r="AO81" s="38"/>
    </row>
    <row r="82" spans="1:154" x14ac:dyDescent="0.3">
      <c r="A82" s="5"/>
      <c r="B82" s="45"/>
      <c r="C82" s="35"/>
      <c r="D82" s="35"/>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c r="AH82" s="38"/>
      <c r="AI82" s="38"/>
      <c r="AJ82" s="38"/>
      <c r="AK82" s="38"/>
      <c r="AL82" s="38"/>
      <c r="AM82" s="38"/>
      <c r="AN82" s="38"/>
      <c r="AO82" s="38"/>
    </row>
    <row r="83" spans="1:154" x14ac:dyDescent="0.3">
      <c r="A83" s="5"/>
      <c r="B83" s="45"/>
      <c r="C83" s="35"/>
      <c r="D83" s="35"/>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c r="AH83" s="38"/>
      <c r="AI83" s="38"/>
      <c r="AJ83" s="38"/>
      <c r="AK83" s="38"/>
      <c r="AL83" s="38"/>
      <c r="AM83" s="38"/>
      <c r="AN83" s="38"/>
      <c r="AO83" s="38"/>
    </row>
    <row r="84" spans="1:154" x14ac:dyDescent="0.3">
      <c r="A84" s="5"/>
      <c r="B84" s="45"/>
      <c r="C84" s="35"/>
      <c r="D84" s="35"/>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c r="AH84" s="38"/>
      <c r="AI84" s="38"/>
      <c r="AJ84" s="38"/>
      <c r="AK84" s="38"/>
      <c r="AL84" s="38"/>
      <c r="AM84" s="38"/>
      <c r="AN84" s="38"/>
      <c r="AO84" s="38"/>
    </row>
    <row r="85" spans="1:154" x14ac:dyDescent="0.3">
      <c r="A85" s="5"/>
      <c r="B85" s="45"/>
      <c r="C85" s="35"/>
      <c r="D85" s="35"/>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c r="AH85" s="38"/>
      <c r="AI85" s="38"/>
      <c r="AJ85" s="38"/>
      <c r="AK85" s="38"/>
      <c r="AL85" s="38"/>
      <c r="AM85" s="38"/>
      <c r="AN85" s="38"/>
      <c r="AO85" s="38"/>
    </row>
    <row r="86" spans="1:154" x14ac:dyDescent="0.3">
      <c r="A86" s="5"/>
      <c r="B86" s="45"/>
      <c r="C86" s="35"/>
      <c r="D86" s="35"/>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c r="AH86" s="38"/>
      <c r="AI86" s="38"/>
      <c r="AJ86" s="38"/>
      <c r="AK86" s="38"/>
      <c r="AL86" s="38"/>
      <c r="AM86" s="38"/>
      <c r="AN86" s="38"/>
      <c r="AO86" s="38"/>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c r="EQ86" s="1"/>
      <c r="ER86" s="1"/>
      <c r="ES86" s="1"/>
      <c r="ET86" s="1"/>
      <c r="EU86" s="1"/>
      <c r="EV86" s="1"/>
      <c r="EW86" s="1"/>
      <c r="EX86" s="1"/>
    </row>
    <row r="87" spans="1:154" x14ac:dyDescent="0.3">
      <c r="A87" s="5"/>
      <c r="B87" s="45"/>
      <c r="C87" s="35"/>
      <c r="D87" s="35"/>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c r="AH87" s="38"/>
      <c r="AI87" s="38"/>
      <c r="AJ87" s="38"/>
      <c r="AK87" s="38"/>
      <c r="AL87" s="38"/>
      <c r="AM87" s="38"/>
      <c r="AN87" s="38"/>
      <c r="AO87" s="38"/>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c r="EU87" s="1"/>
      <c r="EV87" s="1"/>
      <c r="EW87" s="1"/>
      <c r="EX87" s="1"/>
    </row>
    <row r="88" spans="1:154" x14ac:dyDescent="0.3">
      <c r="A88" s="5"/>
      <c r="B88" s="45"/>
      <c r="C88" s="35"/>
      <c r="D88" s="35"/>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c r="AH88" s="38"/>
      <c r="AI88" s="38"/>
      <c r="AJ88" s="38"/>
      <c r="AK88" s="38"/>
      <c r="AL88" s="38"/>
      <c r="AM88" s="38"/>
      <c r="AN88" s="38"/>
      <c r="AO88" s="38"/>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c r="EO88" s="1"/>
      <c r="EP88" s="1"/>
      <c r="EQ88" s="1"/>
      <c r="ER88" s="1"/>
      <c r="ES88" s="1"/>
      <c r="ET88" s="1"/>
      <c r="EU88" s="1"/>
      <c r="EV88" s="1"/>
      <c r="EW88" s="1"/>
      <c r="EX88" s="1"/>
    </row>
    <row r="89" spans="1:154" x14ac:dyDescent="0.3">
      <c r="A89" s="5"/>
      <c r="B89" s="45"/>
      <c r="C89" s="35"/>
      <c r="D89" s="35"/>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c r="AH89" s="38"/>
      <c r="AI89" s="38"/>
      <c r="AJ89" s="38"/>
      <c r="AK89" s="38"/>
      <c r="AL89" s="38"/>
      <c r="AM89" s="38"/>
      <c r="AN89" s="38"/>
      <c r="AO89" s="38"/>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c r="EU89" s="1"/>
      <c r="EV89" s="1"/>
      <c r="EW89" s="1"/>
      <c r="EX89" s="1"/>
    </row>
    <row r="90" spans="1:154" x14ac:dyDescent="0.3">
      <c r="A90" s="5"/>
      <c r="B90" s="45"/>
      <c r="C90" s="35"/>
      <c r="D90" s="35"/>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c r="AH90" s="38"/>
      <c r="AI90" s="38"/>
      <c r="AJ90" s="38"/>
      <c r="AK90" s="38"/>
      <c r="AL90" s="38"/>
      <c r="AM90" s="38"/>
      <c r="AN90" s="38"/>
      <c r="AO90" s="38"/>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c r="EO90" s="1"/>
      <c r="EP90" s="1"/>
      <c r="EQ90" s="1"/>
      <c r="ER90" s="1"/>
      <c r="ES90" s="1"/>
      <c r="ET90" s="1"/>
      <c r="EU90" s="1"/>
      <c r="EV90" s="1"/>
      <c r="EW90" s="1"/>
      <c r="EX90" s="1"/>
    </row>
    <row r="91" spans="1:154" x14ac:dyDescent="0.3">
      <c r="A91" s="5"/>
      <c r="B91" s="45"/>
      <c r="C91" s="35"/>
      <c r="D91" s="35"/>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c r="AH91" s="38"/>
      <c r="AI91" s="38"/>
      <c r="AJ91" s="38"/>
      <c r="AK91" s="38"/>
      <c r="AL91" s="38"/>
      <c r="AM91" s="38"/>
      <c r="AN91" s="38"/>
      <c r="AO91" s="38"/>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c r="EO91" s="1"/>
      <c r="EP91" s="1"/>
      <c r="EQ91" s="1"/>
      <c r="ER91" s="1"/>
      <c r="ES91" s="1"/>
      <c r="ET91" s="1"/>
      <c r="EU91" s="1"/>
      <c r="EV91" s="1"/>
      <c r="EW91" s="1"/>
      <c r="EX91" s="1"/>
    </row>
    <row r="92" spans="1:154" x14ac:dyDescent="0.3">
      <c r="A92" s="5"/>
      <c r="B92" s="45"/>
      <c r="C92" s="35"/>
      <c r="D92" s="35"/>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c r="AH92" s="38"/>
      <c r="AI92" s="38"/>
      <c r="AJ92" s="38"/>
      <c r="AK92" s="38"/>
      <c r="AL92" s="38"/>
      <c r="AM92" s="38"/>
      <c r="AN92" s="38"/>
      <c r="AO92" s="38"/>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row>
  </sheetData>
  <mergeCells count="8">
    <mergeCell ref="A77:D77"/>
    <mergeCell ref="A78:D78"/>
    <mergeCell ref="A79:D79"/>
    <mergeCell ref="A9:D9"/>
    <mergeCell ref="A73:D73"/>
    <mergeCell ref="A74:D74"/>
    <mergeCell ref="A75:D75"/>
    <mergeCell ref="A76:D76"/>
  </mergeCells>
  <hyperlinks>
    <hyperlink ref="A6" location="Contents!A1" display="Return to contents page"/>
  </hyperlink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EU61"/>
  <sheetViews>
    <sheetView zoomScale="85" zoomScaleNormal="85" workbookViewId="0">
      <pane xSplit="2" ySplit="10" topLeftCell="EK21" activePane="bottomRight" state="frozen"/>
      <selection activeCell="A8" sqref="A8"/>
      <selection pane="topRight" activeCell="A8" sqref="A8"/>
      <selection pane="bottomLeft" activeCell="A8" sqref="A8"/>
      <selection pane="bottomRight" activeCell="EU9" sqref="EU9"/>
    </sheetView>
  </sheetViews>
  <sheetFormatPr defaultColWidth="8.59765625" defaultRowHeight="14.4" x14ac:dyDescent="0.3"/>
  <cols>
    <col min="1" max="1" width="43.69921875" style="2" customWidth="1"/>
    <col min="2" max="2" width="16.19921875" style="41" customWidth="1"/>
    <col min="3" max="3" width="8.59765625" style="37" customWidth="1"/>
    <col min="4" max="116" width="8.59765625" style="38" customWidth="1"/>
    <col min="117" max="16384" width="8.59765625" style="1"/>
  </cols>
  <sheetData>
    <row r="1" spans="1:151" ht="15" x14ac:dyDescent="0.25">
      <c r="A1" s="4"/>
      <c r="B1" s="1"/>
      <c r="C1" s="1"/>
      <c r="D1" s="1"/>
      <c r="E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row>
    <row r="2" spans="1:151" ht="15" x14ac:dyDescent="0.25">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row>
    <row r="3" spans="1:151" ht="15" x14ac:dyDescent="0.25">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row>
    <row r="4" spans="1:151" ht="15" x14ac:dyDescent="0.25">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row>
    <row r="5" spans="1:151" ht="15" x14ac:dyDescent="0.25">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row>
    <row r="6" spans="1:151" ht="15" x14ac:dyDescent="0.25">
      <c r="A6" s="57" t="s">
        <v>75</v>
      </c>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row>
    <row r="7" spans="1:151" ht="21" x14ac:dyDescent="0.25">
      <c r="A7" s="17" t="s">
        <v>94</v>
      </c>
      <c r="B7" s="42"/>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row>
    <row r="8" spans="1:151" ht="15" x14ac:dyDescent="0.25">
      <c r="A8" s="27" t="s">
        <v>55</v>
      </c>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t="str">
        <f>LEFT($A12,LEN(A12)-1)</f>
        <v>Regular Petrol</v>
      </c>
      <c r="DD8" s="1"/>
      <c r="DE8" s="1"/>
      <c r="DF8" s="1"/>
      <c r="DG8" s="1"/>
      <c r="DH8" s="1"/>
      <c r="DI8" s="1"/>
      <c r="DJ8" s="1"/>
      <c r="DK8" s="1"/>
      <c r="DL8" s="1"/>
    </row>
    <row r="9" spans="1:151" ht="15" x14ac:dyDescent="0.25">
      <c r="A9" s="158" t="s">
        <v>25</v>
      </c>
      <c r="B9" s="158"/>
      <c r="C9" s="26">
        <v>30376</v>
      </c>
      <c r="D9" s="26">
        <v>30468</v>
      </c>
      <c r="E9" s="26">
        <v>30560</v>
      </c>
      <c r="F9" s="26">
        <v>30651</v>
      </c>
      <c r="G9" s="26">
        <v>30742</v>
      </c>
      <c r="H9" s="26">
        <v>30834</v>
      </c>
      <c r="I9" s="26">
        <v>30926</v>
      </c>
      <c r="J9" s="26">
        <v>31017</v>
      </c>
      <c r="K9" s="26">
        <v>31107</v>
      </c>
      <c r="L9" s="26">
        <v>31199</v>
      </c>
      <c r="M9" s="26">
        <v>31291</v>
      </c>
      <c r="N9" s="26">
        <v>31382</v>
      </c>
      <c r="O9" s="26">
        <v>31472</v>
      </c>
      <c r="P9" s="26">
        <v>31564</v>
      </c>
      <c r="Q9" s="26">
        <v>31656</v>
      </c>
      <c r="R9" s="26">
        <v>31747</v>
      </c>
      <c r="S9" s="26">
        <v>31837</v>
      </c>
      <c r="T9" s="26">
        <v>31929</v>
      </c>
      <c r="U9" s="26">
        <v>32021</v>
      </c>
      <c r="V9" s="26">
        <v>32112</v>
      </c>
      <c r="W9" s="26">
        <v>32203</v>
      </c>
      <c r="X9" s="26">
        <v>32295</v>
      </c>
      <c r="Y9" s="26">
        <v>32387</v>
      </c>
      <c r="Z9" s="26">
        <v>32478</v>
      </c>
      <c r="AA9" s="26">
        <v>32568</v>
      </c>
      <c r="AB9" s="26">
        <v>32660</v>
      </c>
      <c r="AC9" s="26">
        <v>32752</v>
      </c>
      <c r="AD9" s="26">
        <v>32843</v>
      </c>
      <c r="AE9" s="26">
        <v>32933</v>
      </c>
      <c r="AF9" s="26">
        <v>33025</v>
      </c>
      <c r="AG9" s="26">
        <v>33117</v>
      </c>
      <c r="AH9" s="26">
        <v>33208</v>
      </c>
      <c r="AI9" s="26">
        <v>33298</v>
      </c>
      <c r="AJ9" s="26">
        <v>33390</v>
      </c>
      <c r="AK9" s="26">
        <v>33482</v>
      </c>
      <c r="AL9" s="26">
        <v>33573</v>
      </c>
      <c r="AM9" s="26">
        <v>33664</v>
      </c>
      <c r="AN9" s="26">
        <v>33756</v>
      </c>
      <c r="AO9" s="26">
        <v>33848</v>
      </c>
      <c r="AP9" s="26">
        <v>33939</v>
      </c>
      <c r="AQ9" s="26">
        <v>34029</v>
      </c>
      <c r="AR9" s="26">
        <v>34121</v>
      </c>
      <c r="AS9" s="26">
        <v>34213</v>
      </c>
      <c r="AT9" s="26">
        <v>34304</v>
      </c>
      <c r="AU9" s="26">
        <v>34394</v>
      </c>
      <c r="AV9" s="26">
        <v>34486</v>
      </c>
      <c r="AW9" s="26">
        <v>34578</v>
      </c>
      <c r="AX9" s="26">
        <v>34669</v>
      </c>
      <c r="AY9" s="26">
        <v>34759</v>
      </c>
      <c r="AZ9" s="26">
        <v>34851</v>
      </c>
      <c r="BA9" s="26">
        <v>34943</v>
      </c>
      <c r="BB9" s="26">
        <v>35034</v>
      </c>
      <c r="BC9" s="26">
        <v>35125</v>
      </c>
      <c r="BD9" s="26">
        <v>35217</v>
      </c>
      <c r="BE9" s="26">
        <v>35309</v>
      </c>
      <c r="BF9" s="26">
        <v>35400</v>
      </c>
      <c r="BG9" s="26">
        <v>35490</v>
      </c>
      <c r="BH9" s="26">
        <v>35582</v>
      </c>
      <c r="BI9" s="26">
        <v>35674</v>
      </c>
      <c r="BJ9" s="26">
        <v>35765</v>
      </c>
      <c r="BK9" s="26">
        <v>35855</v>
      </c>
      <c r="BL9" s="26">
        <v>35947</v>
      </c>
      <c r="BM9" s="26">
        <v>36039</v>
      </c>
      <c r="BN9" s="26">
        <v>36130</v>
      </c>
      <c r="BO9" s="26">
        <v>36220</v>
      </c>
      <c r="BP9" s="26">
        <v>36312</v>
      </c>
      <c r="BQ9" s="26">
        <v>36404</v>
      </c>
      <c r="BR9" s="26">
        <v>36495</v>
      </c>
      <c r="BS9" s="26">
        <v>36586</v>
      </c>
      <c r="BT9" s="26">
        <v>36678</v>
      </c>
      <c r="BU9" s="26">
        <v>36770</v>
      </c>
      <c r="BV9" s="26">
        <v>36861</v>
      </c>
      <c r="BW9" s="26">
        <v>36951</v>
      </c>
      <c r="BX9" s="26">
        <v>37043</v>
      </c>
      <c r="BY9" s="26">
        <v>37135</v>
      </c>
      <c r="BZ9" s="26">
        <v>37226</v>
      </c>
      <c r="CA9" s="26">
        <v>37316</v>
      </c>
      <c r="CB9" s="26">
        <v>37408</v>
      </c>
      <c r="CC9" s="26">
        <v>37500</v>
      </c>
      <c r="CD9" s="26">
        <v>37591</v>
      </c>
      <c r="CE9" s="26">
        <v>37681</v>
      </c>
      <c r="CF9" s="26">
        <v>37773</v>
      </c>
      <c r="CG9" s="26">
        <v>37865</v>
      </c>
      <c r="CH9" s="26">
        <v>37956</v>
      </c>
      <c r="CI9" s="26">
        <v>38047</v>
      </c>
      <c r="CJ9" s="26">
        <v>38139</v>
      </c>
      <c r="CK9" s="26">
        <v>38231</v>
      </c>
      <c r="CL9" s="26">
        <v>38322</v>
      </c>
      <c r="CM9" s="26">
        <v>38412</v>
      </c>
      <c r="CN9" s="26">
        <v>38504</v>
      </c>
      <c r="CO9" s="26">
        <v>38596</v>
      </c>
      <c r="CP9" s="26">
        <v>38687</v>
      </c>
      <c r="CQ9" s="26">
        <v>38777</v>
      </c>
      <c r="CR9" s="26">
        <v>38869</v>
      </c>
      <c r="CS9" s="26">
        <v>38961</v>
      </c>
      <c r="CT9" s="26">
        <v>39052</v>
      </c>
      <c r="CU9" s="26">
        <v>39142</v>
      </c>
      <c r="CV9" s="26">
        <v>39234</v>
      </c>
      <c r="CW9" s="26">
        <v>39326</v>
      </c>
      <c r="CX9" s="26">
        <v>39417</v>
      </c>
      <c r="CY9" s="26">
        <v>39508</v>
      </c>
      <c r="CZ9" s="26">
        <v>39600</v>
      </c>
      <c r="DA9" s="26">
        <v>39692</v>
      </c>
      <c r="DB9" s="26">
        <v>39783</v>
      </c>
      <c r="DC9" s="26">
        <v>39873</v>
      </c>
      <c r="DD9" s="26">
        <v>39965</v>
      </c>
      <c r="DE9" s="26">
        <v>40057</v>
      </c>
      <c r="DF9" s="26">
        <v>40148</v>
      </c>
      <c r="DG9" s="26">
        <v>40238</v>
      </c>
      <c r="DH9" s="26">
        <v>40330</v>
      </c>
      <c r="DI9" s="26">
        <v>40422</v>
      </c>
      <c r="DJ9" s="26">
        <v>40513</v>
      </c>
      <c r="DK9" s="26">
        <v>40603</v>
      </c>
      <c r="DL9" s="26">
        <v>40695</v>
      </c>
      <c r="DM9" s="26">
        <v>40787</v>
      </c>
      <c r="DN9" s="26">
        <v>40878</v>
      </c>
      <c r="DO9" s="26">
        <v>40969</v>
      </c>
      <c r="DP9" s="26">
        <v>41061</v>
      </c>
      <c r="DQ9" s="26">
        <v>41153</v>
      </c>
      <c r="DR9" s="26">
        <v>41244</v>
      </c>
      <c r="DS9" s="26">
        <v>41334</v>
      </c>
      <c r="DT9" s="26">
        <v>41426</v>
      </c>
      <c r="DU9" s="26">
        <v>41518</v>
      </c>
      <c r="DV9" s="26">
        <v>41609</v>
      </c>
      <c r="DW9" s="26">
        <v>41699</v>
      </c>
      <c r="DX9" s="26">
        <v>41791</v>
      </c>
      <c r="DY9" s="26">
        <v>41883</v>
      </c>
      <c r="DZ9" s="26">
        <v>41974</v>
      </c>
      <c r="EA9" s="26">
        <v>42064</v>
      </c>
      <c r="EB9" s="26">
        <v>42156</v>
      </c>
      <c r="EC9" s="26">
        <v>42248</v>
      </c>
      <c r="ED9" s="26">
        <v>42339</v>
      </c>
      <c r="EE9" s="26">
        <v>42430</v>
      </c>
      <c r="EF9" s="26">
        <v>42522</v>
      </c>
      <c r="EG9" s="26">
        <v>42614</v>
      </c>
      <c r="EH9" s="26">
        <v>42705</v>
      </c>
      <c r="EI9" s="26">
        <v>42795</v>
      </c>
      <c r="EJ9" s="26">
        <v>42887</v>
      </c>
      <c r="EK9" s="26">
        <v>42979</v>
      </c>
      <c r="EL9" s="26">
        <v>43070</v>
      </c>
      <c r="EM9" s="26">
        <v>43160</v>
      </c>
      <c r="EN9" s="26">
        <v>43252</v>
      </c>
      <c r="EO9" s="26">
        <v>43344</v>
      </c>
      <c r="EP9" s="26">
        <v>43435</v>
      </c>
      <c r="EQ9" s="26">
        <v>43525</v>
      </c>
      <c r="ER9" s="26">
        <v>43617</v>
      </c>
      <c r="ES9" s="26">
        <v>43709</v>
      </c>
      <c r="ET9" s="26">
        <v>43800</v>
      </c>
      <c r="EU9" s="26">
        <v>43891</v>
      </c>
    </row>
    <row r="10" spans="1:151" ht="15" x14ac:dyDescent="0.25">
      <c r="A10" s="11"/>
      <c r="B10" s="23" t="s">
        <v>7</v>
      </c>
      <c r="C10" s="3"/>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row>
    <row r="11" spans="1:151" ht="15" x14ac:dyDescent="0.25">
      <c r="A11" s="11" t="s">
        <v>61</v>
      </c>
      <c r="B11" s="53"/>
      <c r="C11" s="3"/>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row>
    <row r="12" spans="1:151" ht="14.25" customHeight="1" x14ac:dyDescent="0.25">
      <c r="A12" s="48" t="s">
        <v>95</v>
      </c>
      <c r="B12" s="24" t="s">
        <v>8</v>
      </c>
      <c r="C12" s="49">
        <f t="shared" ref="C12" si="0">SUM(C13:C17)</f>
        <v>68</v>
      </c>
      <c r="D12" s="49">
        <f t="shared" ref="D12" si="1">SUM(D13:D17)</f>
        <v>68</v>
      </c>
      <c r="E12" s="49">
        <f t="shared" ref="E12" si="2">SUM(E13:E17)</f>
        <v>68</v>
      </c>
      <c r="F12" s="49">
        <f t="shared" ref="F12" si="3">SUM(F13:F17)</f>
        <v>68</v>
      </c>
      <c r="G12" s="49">
        <f t="shared" ref="G12" si="4">SUM(G13:G17)</f>
        <v>68</v>
      </c>
      <c r="H12" s="49">
        <f t="shared" ref="H12" si="5">SUM(H13:H17)</f>
        <v>68</v>
      </c>
      <c r="I12" s="49">
        <f t="shared" ref="I12" si="6">SUM(I13:I17)</f>
        <v>79</v>
      </c>
      <c r="J12" s="49">
        <f t="shared" ref="J12" si="7">SUM(J13:J17)</f>
        <v>86.166666666666671</v>
      </c>
      <c r="K12" s="49">
        <f t="shared" ref="K12" si="8">SUM(K13:K17)</f>
        <v>87</v>
      </c>
      <c r="L12" s="49">
        <f t="shared" ref="L12" si="9">SUM(L13:L17)</f>
        <v>96</v>
      </c>
      <c r="M12" s="49">
        <f t="shared" ref="M12" si="10">SUM(M13:M17)</f>
        <v>92.666666666666671</v>
      </c>
      <c r="N12" s="49">
        <f t="shared" ref="N12" si="11">SUM(N13:N17)</f>
        <v>87</v>
      </c>
      <c r="O12" s="49">
        <f t="shared" ref="O12" si="12">SUM(O13:O17)</f>
        <v>86.333333333333329</v>
      </c>
      <c r="P12" s="49">
        <f t="shared" ref="P12" si="13">SUM(P13:P17)</f>
        <v>79</v>
      </c>
      <c r="Q12" s="49">
        <f t="shared" ref="Q12" si="14">SUM(Q13:Q17)</f>
        <v>75</v>
      </c>
      <c r="R12" s="49">
        <f t="shared" ref="R12" si="15">SUM(R13:R17)</f>
        <v>80.299999999999983</v>
      </c>
      <c r="S12" s="49">
        <f t="shared" ref="S12" si="16">SUM(S13:S17)</f>
        <v>85</v>
      </c>
      <c r="T12" s="49">
        <f t="shared" ref="T12" si="17">SUM(T13:T17)</f>
        <v>89</v>
      </c>
      <c r="U12" s="49">
        <f t="shared" ref="U12" si="18">SUM(U13:U17)</f>
        <v>89</v>
      </c>
      <c r="V12" s="49">
        <f t="shared" ref="V12" si="19">SUM(V13:V17)</f>
        <v>89</v>
      </c>
      <c r="W12" s="49">
        <f t="shared" ref="W12" si="20">SUM(W13:W17)</f>
        <v>89</v>
      </c>
      <c r="X12" s="49">
        <f t="shared" ref="X12" si="21">SUM(X13:X17)</f>
        <v>87.699999999999989</v>
      </c>
      <c r="Y12" s="49">
        <f t="shared" ref="Y12" si="22">SUM(Y13:Y17)</f>
        <v>87.199999999999989</v>
      </c>
      <c r="Z12" s="49">
        <f t="shared" ref="Z12" si="23">SUM(Z13:Z17)</f>
        <v>86.4</v>
      </c>
      <c r="AA12" s="49">
        <f t="shared" ref="AA12" si="24">SUM(AA13:AA17)</f>
        <v>85.9</v>
      </c>
      <c r="AB12" s="49">
        <f t="shared" ref="AB12" si="25">SUM(AB13:AB17)</f>
        <v>89.2</v>
      </c>
      <c r="AC12" s="49">
        <f t="shared" ref="AC12" si="26">SUM(AC13:AC17)</f>
        <v>87.495959595959604</v>
      </c>
      <c r="AD12" s="49">
        <f t="shared" ref="AD12" si="27">SUM(AD13:AD17)</f>
        <v>89.200000000000017</v>
      </c>
      <c r="AE12" s="49">
        <f t="shared" ref="AE12" si="28">SUM(AE13:AE17)</f>
        <v>90.1</v>
      </c>
      <c r="AF12" s="49">
        <f t="shared" ref="AF12" si="29">SUM(AF13:AF17)</f>
        <v>90.4</v>
      </c>
      <c r="AG12" s="49">
        <f t="shared" ref="AG12" si="30">SUM(AG13:AG17)</f>
        <v>92.5</v>
      </c>
      <c r="AH12" s="49">
        <f t="shared" ref="AH12" si="31">SUM(AH13:AH17)</f>
        <v>105.6</v>
      </c>
      <c r="AI12" s="49">
        <f t="shared" ref="AI12" si="32">SUM(AI13:AI17)</f>
        <v>97.7</v>
      </c>
      <c r="AJ12" s="49">
        <f t="shared" ref="AJ12" si="33">SUM(AJ13:AJ17)</f>
        <v>92.299999999999983</v>
      </c>
      <c r="AK12" s="49">
        <f t="shared" ref="AK12" si="34">SUM(AK13:AK17)</f>
        <v>92.9</v>
      </c>
      <c r="AL12" s="49">
        <f t="shared" ref="AL12" si="35">SUM(AL13:AL17)</f>
        <v>96</v>
      </c>
      <c r="AM12" s="49">
        <f t="shared" ref="AM12" si="36">SUM(AM13:AM17)</f>
        <v>94.800000000000011</v>
      </c>
      <c r="AN12" s="49">
        <f t="shared" ref="AN12" si="37">SUM(AN13:AN17)</f>
        <v>95</v>
      </c>
      <c r="AO12" s="49">
        <f t="shared" ref="AO12" si="38">SUM(AO13:AO17)</f>
        <v>97.1</v>
      </c>
      <c r="AP12" s="49">
        <f t="shared" ref="AP12" si="39">SUM(AP13:AP17)</f>
        <v>99.4</v>
      </c>
      <c r="AQ12" s="49">
        <f t="shared" ref="AQ12" si="40">SUM(AQ13:AQ17)</f>
        <v>98.7</v>
      </c>
      <c r="AR12" s="49">
        <f t="shared" ref="AR12" si="41">SUM(AR13:AR17)</f>
        <v>97.5</v>
      </c>
      <c r="AS12" s="49">
        <f t="shared" ref="AS12" si="42">SUM(AS13:AS17)</f>
        <v>93.7</v>
      </c>
      <c r="AT12" s="49">
        <f t="shared" ref="AT12" si="43">SUM(AT13:AT17)</f>
        <v>91.7</v>
      </c>
      <c r="AU12" s="49">
        <f t="shared" ref="AU12" si="44">SUM(AU13:AU17)</f>
        <v>88.3</v>
      </c>
      <c r="AV12" s="49">
        <f t="shared" ref="AV12" si="45">SUM(AV13:AV17)</f>
        <v>88.6</v>
      </c>
      <c r="AW12" s="49">
        <f t="shared" ref="AW12" si="46">SUM(AW13:AW17)</f>
        <v>91.3</v>
      </c>
      <c r="AX12" s="49">
        <f t="shared" ref="AX12" si="47">SUM(AX13:AX17)</f>
        <v>91.6</v>
      </c>
      <c r="AY12" s="49">
        <f t="shared" ref="AY12" si="48">SUM(AY13:AY17)</f>
        <v>90.9</v>
      </c>
      <c r="AZ12" s="49">
        <f t="shared" ref="AZ12" si="49">SUM(AZ13:AZ17)</f>
        <v>90.90000000000002</v>
      </c>
      <c r="BA12" s="49">
        <f t="shared" ref="BA12" si="50">SUM(BA13:BA17)</f>
        <v>89</v>
      </c>
      <c r="BB12" s="49">
        <f t="shared" ref="BB12" si="51">SUM(BB13:BB17)</f>
        <v>89.2</v>
      </c>
      <c r="BC12" s="49">
        <f t="shared" ref="BC12" si="52">SUM(BC13:BC17)</f>
        <v>90.1</v>
      </c>
      <c r="BD12" s="49">
        <f t="shared" ref="BD12" si="53">SUM(BD13:BD17)</f>
        <v>90.2</v>
      </c>
      <c r="BE12" s="49">
        <f t="shared" ref="BE12" si="54">SUM(BE13:BE17)</f>
        <v>90.2</v>
      </c>
      <c r="BF12" s="49">
        <f t="shared" ref="BF12" si="55">SUM(BF13:BF17)</f>
        <v>91.1</v>
      </c>
      <c r="BG12" s="49">
        <f t="shared" ref="BG12" si="56">SUM(BG13:BG17)</f>
        <v>90.9</v>
      </c>
      <c r="BH12" s="49">
        <f t="shared" ref="BH12" si="57">SUM(BH13:BH17)</f>
        <v>90.2</v>
      </c>
      <c r="BI12" s="49">
        <f t="shared" ref="BI12" si="58">SUM(BI13:BI17)</f>
        <v>90.2</v>
      </c>
      <c r="BJ12" s="49">
        <f t="shared" ref="BJ12" si="59">SUM(BJ13:BJ17)</f>
        <v>91</v>
      </c>
      <c r="BK12" s="49">
        <f t="shared" ref="BK12" si="60">SUM(BK13:BK17)</f>
        <v>89</v>
      </c>
      <c r="BL12" s="49">
        <f t="shared" ref="BL12" si="61">SUM(BL13:BL17)</f>
        <v>83.9</v>
      </c>
      <c r="BM12" s="49">
        <f t="shared" ref="BM12" si="62">SUM(BM13:BM17)</f>
        <v>83.799999999999983</v>
      </c>
      <c r="BN12" s="49">
        <f t="shared" ref="BN12" si="63">SUM(BN13:BN17)</f>
        <v>82.799999999999983</v>
      </c>
      <c r="BO12" s="49">
        <f t="shared" ref="BO12" si="64">SUM(BO13:BO17)</f>
        <v>80.900000000000006</v>
      </c>
      <c r="BP12" s="49">
        <f t="shared" ref="BP12" si="65">SUM(BP13:BP17)</f>
        <v>80.400000000000006</v>
      </c>
      <c r="BQ12" s="49">
        <f t="shared" ref="BQ12" si="66">SUM(BQ13:BQ17)</f>
        <v>86.8</v>
      </c>
      <c r="BR12" s="49">
        <f t="shared" ref="BR12" si="67">SUM(BR13:BR17)</f>
        <v>92.6</v>
      </c>
      <c r="BS12" s="49">
        <f t="shared" ref="BS12" si="68">SUM(BS13:BS17)</f>
        <v>97.1</v>
      </c>
      <c r="BT12" s="49">
        <f t="shared" ref="BT12" si="69">SUM(BT13:BT17)</f>
        <v>101.4</v>
      </c>
      <c r="BU12" s="49">
        <f t="shared" ref="BU12" si="70">SUM(BU13:BU17)</f>
        <v>114.9</v>
      </c>
      <c r="BV12" s="49">
        <f t="shared" ref="BV12" si="71">SUM(BV13:BV17)</f>
        <v>114.6</v>
      </c>
      <c r="BW12" s="49">
        <f t="shared" ref="BW12" si="72">SUM(BW13:BW17)</f>
        <v>104.40000000000002</v>
      </c>
      <c r="BX12" s="49">
        <f t="shared" ref="BX12" si="73">SUM(BX13:BX17)</f>
        <v>111.20000000000002</v>
      </c>
      <c r="BY12" s="49">
        <f t="shared" ref="BY12" si="74">SUM(BY13:BY17)</f>
        <v>106.6</v>
      </c>
      <c r="BZ12" s="49">
        <f t="shared" ref="BZ12" si="75">SUM(BZ13:BZ17)</f>
        <v>96.700000000000017</v>
      </c>
      <c r="CA12" s="49">
        <f t="shared" ref="CA12" si="76">SUM(CA13:CA17)</f>
        <v>97</v>
      </c>
      <c r="CB12" s="49">
        <f t="shared" ref="CB12" si="77">SUM(CB13:CB17)</f>
        <v>106.8</v>
      </c>
      <c r="CC12" s="49">
        <f t="shared" ref="CC12" si="78">SUM(CC13:CC17)</f>
        <v>104.2</v>
      </c>
      <c r="CD12" s="49">
        <f t="shared" ref="CD12" si="79">SUM(CD13:CD17)</f>
        <v>103.6</v>
      </c>
      <c r="CE12" s="49">
        <f t="shared" ref="CE12" si="80">SUM(CE13:CE17)</f>
        <v>110.2</v>
      </c>
      <c r="CF12" s="49">
        <f t="shared" ref="CF12" si="81">SUM(CF13:CF17)</f>
        <v>99.3</v>
      </c>
      <c r="CG12" s="49">
        <f t="shared" ref="CG12" si="82">SUM(CG13:CG17)</f>
        <v>106.4</v>
      </c>
      <c r="CH12" s="49">
        <f t="shared" ref="CH12" si="83">SUM(CH13:CH17)</f>
        <v>104.2</v>
      </c>
      <c r="CI12" s="49">
        <f t="shared" ref="CI12" si="84">SUM(CI13:CI17)</f>
        <v>109.8</v>
      </c>
      <c r="CJ12" s="49">
        <f t="shared" ref="CJ12" si="85">SUM(CJ13:CJ17)</f>
        <v>118.4</v>
      </c>
      <c r="CK12" s="49">
        <f t="shared" ref="CK12" si="86">SUM(CK13:CK17)</f>
        <v>119.19999999999999</v>
      </c>
      <c r="CL12" s="49">
        <f t="shared" ref="CL12" si="87">SUM(CL13:CL17)</f>
        <v>118.4</v>
      </c>
      <c r="CM12" s="49">
        <f t="shared" ref="CM12" si="88">SUM(CM13:CM17)</f>
        <v>118.29999999999998</v>
      </c>
      <c r="CN12" s="49">
        <f t="shared" ref="CN12" si="89">SUM(CN13:CN17)</f>
        <v>126.79999999999998</v>
      </c>
      <c r="CO12" s="49">
        <f t="shared" ref="CO12" si="90">SUM(CO13:CO17)</f>
        <v>143.60000000000002</v>
      </c>
      <c r="CP12" s="49">
        <f t="shared" ref="CP12" si="91">SUM(CP13:CP17)</f>
        <v>139.30000000000001</v>
      </c>
      <c r="CQ12" s="49">
        <f t="shared" ref="CQ12" si="92">SUM(CQ13:CQ17)</f>
        <v>146.10000000000002</v>
      </c>
      <c r="CR12" s="49">
        <f t="shared" ref="CR12" si="93">SUM(CR13:CR17)</f>
        <v>167.91337540381397</v>
      </c>
      <c r="CS12" s="49">
        <f t="shared" ref="CS12" si="94">SUM(CS13:CS17)</f>
        <v>166.56185623073401</v>
      </c>
      <c r="CT12" s="49">
        <f t="shared" ref="CT12" si="95">SUM(CT13:CT17)</f>
        <v>140.9</v>
      </c>
      <c r="CU12" s="49">
        <f t="shared" ref="CU12" si="96">SUM(CU13:CU17)</f>
        <v>142.29999999999998</v>
      </c>
      <c r="CV12" s="49">
        <f t="shared" ref="CV12" si="97">SUM(CV13:CV17)</f>
        <v>153.79999999999995</v>
      </c>
      <c r="CW12" s="49">
        <f t="shared" ref="CW12" si="98">SUM(CW13:CW17)</f>
        <v>156.60000000000002</v>
      </c>
      <c r="CX12" s="49">
        <f t="shared" ref="CX12" si="99">SUM(CX13:CX17)</f>
        <v>165</v>
      </c>
      <c r="CY12" s="49">
        <f t="shared" ref="CY12" si="100">SUM(CY13:CY17)</f>
        <v>171.6</v>
      </c>
      <c r="CZ12" s="49">
        <f t="shared" ref="CZ12" si="101">SUM(CZ13:CZ17)</f>
        <v>193.70000000000002</v>
      </c>
      <c r="DA12" s="49">
        <f t="shared" ref="DA12" si="102">SUM(DA13:DA17)</f>
        <v>202.5</v>
      </c>
      <c r="DB12" s="49">
        <f t="shared" ref="DB12" si="103">SUM(DB13:DB17)</f>
        <v>156.90000000000003</v>
      </c>
      <c r="DC12" s="49">
        <f>SUM(DC13:DC17)</f>
        <v>155.5</v>
      </c>
      <c r="DD12" s="49">
        <f t="shared" ref="DD12" si="104">SUM(DD13:DD17)</f>
        <v>160.39999999999998</v>
      </c>
      <c r="DE12" s="49">
        <f t="shared" ref="DE12" si="105">SUM(DE13:DE17)</f>
        <v>163.5</v>
      </c>
      <c r="DF12" s="49">
        <f t="shared" ref="DF12" si="106">SUM(DF13:DF17)</f>
        <v>161.9</v>
      </c>
      <c r="DG12" s="49">
        <f t="shared" ref="DG12" si="107">SUM(DG13:DG17)</f>
        <v>173.2</v>
      </c>
      <c r="DH12" s="49">
        <f t="shared" ref="DH12" si="108">SUM(DH13:DH17)</f>
        <v>175.5</v>
      </c>
      <c r="DI12" s="49">
        <f t="shared" ref="DI12" si="109">SUM(DI13:DI17)</f>
        <v>173.10000000000002</v>
      </c>
      <c r="DJ12" s="49">
        <f t="shared" ref="DJ12" si="110">SUM(DJ13:DJ17)</f>
        <v>185</v>
      </c>
      <c r="DK12" s="49">
        <f t="shared" ref="DK12" si="111">SUM(DK13:DK17)</f>
        <v>203.00000000000006</v>
      </c>
      <c r="DL12" s="49">
        <f t="shared" ref="DL12:DM12" si="112">SUM(DL13:DL17)</f>
        <v>211.1</v>
      </c>
      <c r="DM12" s="49">
        <f t="shared" si="112"/>
        <v>203.79999999999995</v>
      </c>
      <c r="DN12" s="49">
        <f t="shared" ref="DN12:DO12" si="113">SUM(DN13:DN17)</f>
        <v>205.5</v>
      </c>
      <c r="DO12" s="49">
        <f t="shared" si="113"/>
        <v>210.30000000000007</v>
      </c>
      <c r="DP12" s="49">
        <f t="shared" ref="DP12:DQ12" si="114">SUM(DP13:DP17)</f>
        <v>211.10000000000002</v>
      </c>
      <c r="DQ12" s="49">
        <f t="shared" si="114"/>
        <v>209.00000000000006</v>
      </c>
      <c r="DR12" s="49">
        <f t="shared" ref="DR12:DS12" si="115">SUM(DR13:DR17)</f>
        <v>207.2</v>
      </c>
      <c r="DS12" s="49">
        <f t="shared" si="115"/>
        <v>210.50000000000003</v>
      </c>
      <c r="DT12" s="49">
        <f t="shared" ref="DT12:DU12" si="116">SUM(DT13:DT17)</f>
        <v>205.10000000000008</v>
      </c>
      <c r="DU12" s="49">
        <f t="shared" si="116"/>
        <v>216.59999999999997</v>
      </c>
      <c r="DV12" s="49">
        <f>SUM(DV13:DV17)</f>
        <v>209.1</v>
      </c>
      <c r="DW12" s="49">
        <f t="shared" ref="DW12:DX12" si="117">SUM(DW13:DW17)</f>
        <v>211.20000000000002</v>
      </c>
      <c r="DX12" s="49">
        <f t="shared" si="117"/>
        <v>210.5</v>
      </c>
      <c r="DY12" s="49">
        <f t="shared" ref="DY12:EA12" si="118">SUM(DY13:DY17)</f>
        <v>212.39999999999998</v>
      </c>
      <c r="DZ12" s="49">
        <f t="shared" si="118"/>
        <v>200.39999999999998</v>
      </c>
      <c r="EA12" s="49">
        <f t="shared" si="118"/>
        <v>178.8</v>
      </c>
      <c r="EB12" s="49">
        <f t="shared" ref="EB12:EC12" si="119">SUM(EB13:EB17)</f>
        <v>194.60000000000002</v>
      </c>
      <c r="EC12" s="49">
        <f t="shared" si="119"/>
        <v>197.89999999999998</v>
      </c>
      <c r="ED12" s="49">
        <f t="shared" ref="ED12:EE12" si="120">SUM(ED13:ED17)</f>
        <v>183.50000000000003</v>
      </c>
      <c r="EE12" s="49">
        <f t="shared" si="120"/>
        <v>169</v>
      </c>
      <c r="EF12" s="49">
        <f t="shared" ref="EF12:EG12" si="121">SUM(EF13:EF17)</f>
        <v>178.10000000000002</v>
      </c>
      <c r="EG12" s="49">
        <f t="shared" si="121"/>
        <v>175.30000000000007</v>
      </c>
      <c r="EH12" s="49">
        <f t="shared" ref="EH12:EJ12" si="122">SUM(EH13:EH17)</f>
        <v>182.39999999999998</v>
      </c>
      <c r="EI12" s="49">
        <f t="shared" si="122"/>
        <v>189.8</v>
      </c>
      <c r="EJ12" s="49">
        <f t="shared" si="122"/>
        <v>186.10000000000002</v>
      </c>
      <c r="EK12" s="49">
        <f t="shared" ref="EK12:EM12" si="123">SUM(EK13:EK17)</f>
        <v>183.2</v>
      </c>
      <c r="EL12" s="49">
        <f t="shared" si="123"/>
        <v>194.30000000000004</v>
      </c>
      <c r="EM12" s="49">
        <f t="shared" si="123"/>
        <v>199.99999999999997</v>
      </c>
      <c r="EN12" s="49">
        <f t="shared" ref="EN12:EO12" si="124">SUM(EN13:EN17)</f>
        <v>206.10000000000002</v>
      </c>
      <c r="EO12" s="49">
        <f t="shared" si="124"/>
        <v>217.80000000000007</v>
      </c>
      <c r="EP12" s="49">
        <f t="shared" ref="EP12" si="125">SUM(EP13:EP17)</f>
        <v>216.6</v>
      </c>
      <c r="EQ12" s="49">
        <f t="shared" ref="EQ12:ER12" si="126">SUM(EQ13:EQ17)</f>
        <v>201.20000000000005</v>
      </c>
      <c r="ER12" s="49">
        <f t="shared" si="126"/>
        <v>213.10000000000002</v>
      </c>
      <c r="ES12" s="49">
        <f>SUM(ES13:ES17)</f>
        <v>211.20000000000002</v>
      </c>
      <c r="ET12" s="49">
        <f>SUM(ET13:ET17)</f>
        <v>214.00000000000006</v>
      </c>
      <c r="EU12" s="49">
        <f>SUM(EU13:EU17)</f>
        <v>208.90000000000003</v>
      </c>
    </row>
    <row r="13" spans="1:151" s="54" customFormat="1" ht="18" customHeight="1" x14ac:dyDescent="0.25">
      <c r="A13" s="50" t="s">
        <v>96</v>
      </c>
      <c r="B13" s="52" t="s">
        <v>8</v>
      </c>
      <c r="C13" s="51">
        <v>30.478198054733813</v>
      </c>
      <c r="D13" s="51">
        <v>29.697340662863013</v>
      </c>
      <c r="E13" s="51">
        <v>31.331867326438974</v>
      </c>
      <c r="F13" s="51">
        <v>32.11885904250034</v>
      </c>
      <c r="G13" s="51">
        <v>29.763956317960684</v>
      </c>
      <c r="H13" s="51">
        <v>29.643859777045467</v>
      </c>
      <c r="I13" s="51">
        <v>32.668680852081991</v>
      </c>
      <c r="J13" s="51">
        <v>36.187767241212725</v>
      </c>
      <c r="K13" s="51">
        <v>36.952160319247632</v>
      </c>
      <c r="L13" s="51">
        <v>39.73980486990606</v>
      </c>
      <c r="M13" s="51">
        <v>39.178892481680137</v>
      </c>
      <c r="N13" s="51">
        <v>34.179626818370423</v>
      </c>
      <c r="O13" s="51">
        <v>32.540955852680867</v>
      </c>
      <c r="P13" s="51">
        <v>17.183194422439126</v>
      </c>
      <c r="Q13" s="51">
        <v>16.586505167195213</v>
      </c>
      <c r="R13" s="51">
        <v>20.032959042574134</v>
      </c>
      <c r="S13" s="51">
        <v>23.17439728264517</v>
      </c>
      <c r="T13" s="51">
        <v>28.89404004382104</v>
      </c>
      <c r="U13" s="51">
        <v>29.371722789512891</v>
      </c>
      <c r="V13" s="51">
        <v>25.333246160428192</v>
      </c>
      <c r="W13" s="51">
        <v>22.820221824475581</v>
      </c>
      <c r="X13" s="51">
        <v>22.013056788001002</v>
      </c>
      <c r="Y13" s="51">
        <v>22.312888462449475</v>
      </c>
      <c r="Z13" s="51">
        <v>20.815373296874821</v>
      </c>
      <c r="AA13" s="51">
        <v>22.23637017702557</v>
      </c>
      <c r="AB13" s="51">
        <v>27.387610377168635</v>
      </c>
      <c r="AC13" s="51">
        <v>29.671162492895629</v>
      </c>
      <c r="AD13" s="51">
        <v>26.926093658660278</v>
      </c>
      <c r="AE13" s="51">
        <v>28.429904569695665</v>
      </c>
      <c r="AF13" s="51">
        <v>32.57558391186555</v>
      </c>
      <c r="AG13" s="51">
        <v>29.789218398871199</v>
      </c>
      <c r="AH13" s="51">
        <v>49.408263903242528</v>
      </c>
      <c r="AI13" s="51">
        <v>40.355642614101441</v>
      </c>
      <c r="AJ13" s="51">
        <v>32.281999532078721</v>
      </c>
      <c r="AK13" s="51">
        <v>34.278562865964325</v>
      </c>
      <c r="AL13" s="51">
        <v>32.815648761863784</v>
      </c>
      <c r="AM13" s="51">
        <v>32.41158769641229</v>
      </c>
      <c r="AN13" s="51">
        <v>30.561918801042371</v>
      </c>
      <c r="AO13" s="51">
        <v>35.579696091494448</v>
      </c>
      <c r="AP13" s="51">
        <v>34.333220201542545</v>
      </c>
      <c r="AQ13" s="51">
        <v>32.226263332611552</v>
      </c>
      <c r="AR13" s="51">
        <v>31.839013516081934</v>
      </c>
      <c r="AS13" s="51">
        <v>30.383153305851764</v>
      </c>
      <c r="AT13" s="51">
        <v>27.46750921491963</v>
      </c>
      <c r="AU13" s="51">
        <v>23.178867979873619</v>
      </c>
      <c r="AV13" s="51">
        <v>25.226891757224447</v>
      </c>
      <c r="AW13" s="51">
        <v>26.601005958391934</v>
      </c>
      <c r="AX13" s="51">
        <v>24.29065451207509</v>
      </c>
      <c r="AY13" s="51">
        <v>23.089846783616295</v>
      </c>
      <c r="AZ13" s="51">
        <v>23.545320280583891</v>
      </c>
      <c r="BA13" s="51">
        <v>24.058192351937091</v>
      </c>
      <c r="BB13" s="51">
        <v>22.049217933511542</v>
      </c>
      <c r="BC13" s="51">
        <v>22.247248713718957</v>
      </c>
      <c r="BD13" s="51">
        <v>23.16954218030585</v>
      </c>
      <c r="BE13" s="51">
        <v>23.940400346383282</v>
      </c>
      <c r="BF13" s="51">
        <v>22.529897626420368</v>
      </c>
      <c r="BG13" s="51">
        <v>24.910785105018242</v>
      </c>
      <c r="BH13" s="51">
        <v>26.514573081670008</v>
      </c>
      <c r="BI13" s="51">
        <v>23.790323828898039</v>
      </c>
      <c r="BJ13" s="51">
        <v>25.197239843886194</v>
      </c>
      <c r="BK13" s="51">
        <v>24.390003155473522</v>
      </c>
      <c r="BL13" s="51">
        <v>21.683695939349739</v>
      </c>
      <c r="BM13" s="51">
        <v>24.383622061412712</v>
      </c>
      <c r="BN13" s="51">
        <v>21.410601590959558</v>
      </c>
      <c r="BO13" s="51">
        <v>18.554843776863372</v>
      </c>
      <c r="BP13" s="51">
        <v>20.984669051293515</v>
      </c>
      <c r="BQ13" s="51">
        <v>31.440282364855126</v>
      </c>
      <c r="BR13" s="51">
        <v>33.025470585849654</v>
      </c>
      <c r="BS13" s="51">
        <v>40.682652259713755</v>
      </c>
      <c r="BT13" s="51">
        <v>42.97833029094496</v>
      </c>
      <c r="BU13" s="51">
        <v>53.986973929920353</v>
      </c>
      <c r="BV13" s="51">
        <v>51.513361697950266</v>
      </c>
      <c r="BW13" s="51">
        <v>47.17905764845392</v>
      </c>
      <c r="BX13" s="51">
        <v>50.793920966498213</v>
      </c>
      <c r="BY13" s="51">
        <v>43.954729821109161</v>
      </c>
      <c r="BZ13" s="51">
        <v>37.320392258715245</v>
      </c>
      <c r="CA13" s="51">
        <v>39.868124421362054</v>
      </c>
      <c r="CB13" s="51">
        <v>43.820816535690447</v>
      </c>
      <c r="CC13" s="51">
        <v>41.857739917690786</v>
      </c>
      <c r="CD13" s="51">
        <v>40.79398710406366</v>
      </c>
      <c r="CE13" s="51">
        <v>46.224374649892106</v>
      </c>
      <c r="CF13" s="51">
        <v>36.610613449148225</v>
      </c>
      <c r="CG13" s="51">
        <v>41.190069910820533</v>
      </c>
      <c r="CH13" s="51">
        <v>40.381775075293199</v>
      </c>
      <c r="CI13" s="51">
        <v>43.194112953073137</v>
      </c>
      <c r="CJ13" s="51">
        <v>49.790206687975463</v>
      </c>
      <c r="CK13" s="51">
        <v>50.320724580576453</v>
      </c>
      <c r="CL13" s="51">
        <v>49.199292383480405</v>
      </c>
      <c r="CM13" s="51">
        <v>50.782044510536579</v>
      </c>
      <c r="CN13" s="51">
        <v>55.377501173985102</v>
      </c>
      <c r="CO13" s="51">
        <v>69.173037359462811</v>
      </c>
      <c r="CP13" s="51">
        <v>63.025097605046689</v>
      </c>
      <c r="CQ13" s="51">
        <v>65.750308912372176</v>
      </c>
      <c r="CR13" s="51">
        <v>87.396433217315447</v>
      </c>
      <c r="CS13" s="51">
        <v>83.975530652425974</v>
      </c>
      <c r="CT13" s="51">
        <v>63.263853422360548</v>
      </c>
      <c r="CU13" s="51">
        <v>64.840690280449223</v>
      </c>
      <c r="CV13" s="51">
        <v>76.263083563099727</v>
      </c>
      <c r="CW13" s="51">
        <v>72.323250296187652</v>
      </c>
      <c r="CX13" s="51">
        <v>81.289003568408944</v>
      </c>
      <c r="CY13" s="51">
        <v>90.295589319439074</v>
      </c>
      <c r="CZ13" s="51">
        <v>109.92878384601178</v>
      </c>
      <c r="DA13" s="51">
        <v>116.90800450269533</v>
      </c>
      <c r="DB13" s="51">
        <v>78.171324526877356</v>
      </c>
      <c r="DC13" s="51">
        <v>72.313592210154354</v>
      </c>
      <c r="DD13" s="51">
        <v>78.387069490699346</v>
      </c>
      <c r="DE13" s="51">
        <v>78.602119626349165</v>
      </c>
      <c r="DF13" s="51">
        <v>73.752692745757798</v>
      </c>
      <c r="DG13" s="51">
        <v>83.547879405722213</v>
      </c>
      <c r="DH13" s="51">
        <v>83.503907327525539</v>
      </c>
      <c r="DI13" s="51">
        <v>78.613874212598617</v>
      </c>
      <c r="DJ13" s="51">
        <v>84.44378335995809</v>
      </c>
      <c r="DK13" s="51">
        <v>99.750138839482375</v>
      </c>
      <c r="DL13" s="51">
        <v>105.03906219657873</v>
      </c>
      <c r="DM13" s="51">
        <v>99.293316437974454</v>
      </c>
      <c r="DN13" s="51">
        <v>99.500062770675214</v>
      </c>
      <c r="DO13" s="51">
        <v>105.48518640736854</v>
      </c>
      <c r="DP13" s="51">
        <v>100.67811831746415</v>
      </c>
      <c r="DQ13" s="51">
        <v>99.399758335520318</v>
      </c>
      <c r="DR13" s="51">
        <v>96.948606721750821</v>
      </c>
      <c r="DS13" s="51">
        <v>100.16492177494911</v>
      </c>
      <c r="DT13" s="51">
        <v>93.71478516129126</v>
      </c>
      <c r="DU13" s="51">
        <v>98.358860599646135</v>
      </c>
      <c r="DV13" s="51">
        <v>93.895453861627317</v>
      </c>
      <c r="DW13" s="51">
        <v>95.801101112955905</v>
      </c>
      <c r="DX13" s="51">
        <v>94.763715108118745</v>
      </c>
      <c r="DY13" s="51">
        <v>91.363739896190964</v>
      </c>
      <c r="DZ13" s="51">
        <v>78.37242848256507</v>
      </c>
      <c r="EA13" s="51">
        <v>62.855627340706505</v>
      </c>
      <c r="EB13" s="51">
        <v>76.2709863073989</v>
      </c>
      <c r="EC13" s="51">
        <v>75.109765411676804</v>
      </c>
      <c r="ED13" s="51">
        <v>63.421906731549242</v>
      </c>
      <c r="EE13" s="51">
        <v>52.645567977984946</v>
      </c>
      <c r="EF13" s="51">
        <v>57.988075479528867</v>
      </c>
      <c r="EG13" s="51">
        <v>53.091066859260685</v>
      </c>
      <c r="EH13" s="51">
        <v>61.164305447657249</v>
      </c>
      <c r="EI13" s="51">
        <v>65.433498105927981</v>
      </c>
      <c r="EJ13" s="51">
        <v>61.98782724208835</v>
      </c>
      <c r="EK13" s="51">
        <v>62.365613749231557</v>
      </c>
      <c r="EL13" s="51">
        <v>71.841175289722571</v>
      </c>
      <c r="EM13" s="51">
        <v>72.552604501298049</v>
      </c>
      <c r="EN13" s="51">
        <v>80.720602284686748</v>
      </c>
      <c r="EO13" s="51">
        <v>86.465970955333987</v>
      </c>
      <c r="EP13" s="51">
        <v>74.731015316233425</v>
      </c>
      <c r="EQ13" s="51">
        <v>67.631468429643334</v>
      </c>
      <c r="ER13" s="51">
        <v>76.549807389405345</v>
      </c>
      <c r="ES13" s="51">
        <v>75.770060798825824</v>
      </c>
      <c r="ET13" s="51">
        <v>79.22600262177933</v>
      </c>
      <c r="EU13" s="51">
        <v>63.134304759635469</v>
      </c>
    </row>
    <row r="14" spans="1:151" s="54" customFormat="1" ht="18" customHeight="1" x14ac:dyDescent="0.25">
      <c r="A14" s="50" t="s">
        <v>97</v>
      </c>
      <c r="B14" s="52" t="s">
        <v>8</v>
      </c>
      <c r="C14" s="51">
        <v>18.890000000000004</v>
      </c>
      <c r="D14" s="51">
        <v>18.890000000000004</v>
      </c>
      <c r="E14" s="51">
        <v>18.890000000000004</v>
      </c>
      <c r="F14" s="51">
        <v>18.890000000000004</v>
      </c>
      <c r="G14" s="51">
        <v>23.200000000000003</v>
      </c>
      <c r="H14" s="51">
        <v>23.200000000000003</v>
      </c>
      <c r="I14" s="51">
        <v>23.200000000000003</v>
      </c>
      <c r="J14" s="51">
        <v>24.644444444444446</v>
      </c>
      <c r="K14" s="51">
        <v>31.76</v>
      </c>
      <c r="L14" s="51">
        <v>31.76</v>
      </c>
      <c r="M14" s="51">
        <v>31.76</v>
      </c>
      <c r="N14" s="51">
        <v>31.76</v>
      </c>
      <c r="O14" s="51">
        <v>28.960000000000004</v>
      </c>
      <c r="P14" s="51">
        <v>34.96</v>
      </c>
      <c r="Q14" s="51">
        <v>34.96</v>
      </c>
      <c r="R14" s="51">
        <v>34.86</v>
      </c>
      <c r="S14" s="51">
        <v>34.86</v>
      </c>
      <c r="T14" s="51">
        <v>35.86</v>
      </c>
      <c r="U14" s="51">
        <v>35.86</v>
      </c>
      <c r="V14" s="51">
        <v>35.86</v>
      </c>
      <c r="W14" s="51">
        <v>35.86</v>
      </c>
      <c r="X14" s="51">
        <v>36.86</v>
      </c>
      <c r="Y14" s="51">
        <v>36.880000000000003</v>
      </c>
      <c r="Z14" s="51">
        <v>36.89</v>
      </c>
      <c r="AA14" s="51">
        <v>36.884999999999998</v>
      </c>
      <c r="AB14" s="51">
        <v>36.884999999999998</v>
      </c>
      <c r="AC14" s="51">
        <v>32.884999999999998</v>
      </c>
      <c r="AD14" s="51">
        <v>32.884999999999998</v>
      </c>
      <c r="AE14" s="51">
        <v>32.884999999999998</v>
      </c>
      <c r="AF14" s="51">
        <v>32.884999999999998</v>
      </c>
      <c r="AG14" s="51">
        <v>32.884999999999998</v>
      </c>
      <c r="AH14" s="51">
        <v>32.884999999999998</v>
      </c>
      <c r="AI14" s="51">
        <v>30.885000000000002</v>
      </c>
      <c r="AJ14" s="51">
        <v>30.885000000000002</v>
      </c>
      <c r="AK14" s="51">
        <v>30.884999999999998</v>
      </c>
      <c r="AL14" s="51">
        <v>32.885000000000005</v>
      </c>
      <c r="AM14" s="51">
        <v>32.885000000000005</v>
      </c>
      <c r="AN14" s="51">
        <v>32.885000000000005</v>
      </c>
      <c r="AO14" s="51">
        <v>32.885000000000005</v>
      </c>
      <c r="AP14" s="51">
        <v>32.885000000000005</v>
      </c>
      <c r="AQ14" s="51">
        <v>32.885000000000005</v>
      </c>
      <c r="AR14" s="51">
        <v>32.885000000000005</v>
      </c>
      <c r="AS14" s="51">
        <v>32.885000000000005</v>
      </c>
      <c r="AT14" s="51">
        <v>32.885000000000005</v>
      </c>
      <c r="AU14" s="51">
        <v>32.885000000000005</v>
      </c>
      <c r="AV14" s="51">
        <v>32.885000000000005</v>
      </c>
      <c r="AW14" s="51">
        <v>32.885000000000005</v>
      </c>
      <c r="AX14" s="51">
        <v>32.885000000000005</v>
      </c>
      <c r="AY14" s="51">
        <v>32.885000000000005</v>
      </c>
      <c r="AZ14" s="51">
        <v>32.885000000000005</v>
      </c>
      <c r="BA14" s="51">
        <v>32.885000000000005</v>
      </c>
      <c r="BB14" s="51">
        <v>32.885000000000005</v>
      </c>
      <c r="BC14" s="51">
        <v>32.885000000000005</v>
      </c>
      <c r="BD14" s="51">
        <v>32.885000000000005</v>
      </c>
      <c r="BE14" s="51">
        <v>32.885000000000005</v>
      </c>
      <c r="BF14" s="51">
        <v>32.885000000000005</v>
      </c>
      <c r="BG14" s="51">
        <v>32.885000000000005</v>
      </c>
      <c r="BH14" s="51">
        <v>32.885000000000005</v>
      </c>
      <c r="BI14" s="51">
        <v>32.885000000000005</v>
      </c>
      <c r="BJ14" s="51">
        <v>32.885000000000005</v>
      </c>
      <c r="BK14" s="51">
        <v>32.885000000000005</v>
      </c>
      <c r="BL14" s="51">
        <v>33.968870967741935</v>
      </c>
      <c r="BM14" s="51">
        <v>34.984999999999992</v>
      </c>
      <c r="BN14" s="51">
        <v>34.984999999999992</v>
      </c>
      <c r="BO14" s="51">
        <v>34.984999999999992</v>
      </c>
      <c r="BP14" s="51">
        <v>34.984999999999992</v>
      </c>
      <c r="BQ14" s="51">
        <v>34.984999999999992</v>
      </c>
      <c r="BR14" s="51">
        <v>34.984999999999992</v>
      </c>
      <c r="BS14" s="51">
        <v>34.984999999999992</v>
      </c>
      <c r="BT14" s="51">
        <v>34.984999999999992</v>
      </c>
      <c r="BU14" s="51">
        <v>34.984999999999992</v>
      </c>
      <c r="BV14" s="51">
        <v>34.984999999999992</v>
      </c>
      <c r="BW14" s="51">
        <v>34.984999999999999</v>
      </c>
      <c r="BX14" s="51">
        <v>34.984999999999999</v>
      </c>
      <c r="BY14" s="51">
        <v>34.984999999999992</v>
      </c>
      <c r="BZ14" s="51">
        <v>34.984999999999992</v>
      </c>
      <c r="CA14" s="51">
        <v>36.384999999999998</v>
      </c>
      <c r="CB14" s="51">
        <v>39.184999999999995</v>
      </c>
      <c r="CC14" s="51">
        <v>39.184999999999995</v>
      </c>
      <c r="CD14" s="51">
        <v>39.184999999999995</v>
      </c>
      <c r="CE14" s="51">
        <v>39.184999999999995</v>
      </c>
      <c r="CF14" s="51">
        <v>39.184999999999995</v>
      </c>
      <c r="CG14" s="51">
        <v>41.964999999999996</v>
      </c>
      <c r="CH14" s="51">
        <v>41.964999999999996</v>
      </c>
      <c r="CI14" s="51">
        <v>41.964999999999996</v>
      </c>
      <c r="CJ14" s="51">
        <v>41.964999999999996</v>
      </c>
      <c r="CK14" s="51">
        <v>41.964999999999996</v>
      </c>
      <c r="CL14" s="51">
        <v>41.964999999999996</v>
      </c>
      <c r="CM14" s="51">
        <v>41.964999999999996</v>
      </c>
      <c r="CN14" s="51">
        <v>46.964999999999996</v>
      </c>
      <c r="CO14" s="51">
        <v>47.664999999999999</v>
      </c>
      <c r="CP14" s="51">
        <v>47.664999999999999</v>
      </c>
      <c r="CQ14" s="51">
        <v>47.664999999999999</v>
      </c>
      <c r="CR14" s="51">
        <v>48.372999999999998</v>
      </c>
      <c r="CS14" s="51">
        <v>48.372999999999998</v>
      </c>
      <c r="CT14" s="51">
        <v>48.372999999999998</v>
      </c>
      <c r="CU14" s="51">
        <v>48.372999999999998</v>
      </c>
      <c r="CV14" s="51">
        <v>48.988999999999997</v>
      </c>
      <c r="CW14" s="51">
        <v>50.538999999999994</v>
      </c>
      <c r="CX14" s="51">
        <v>50.538999999999994</v>
      </c>
      <c r="CY14" s="51">
        <v>50.538999999999994</v>
      </c>
      <c r="CZ14" s="51">
        <v>50.538999999999994</v>
      </c>
      <c r="DA14" s="51">
        <v>52.548999999999992</v>
      </c>
      <c r="DB14" s="51">
        <v>52.569000000000003</v>
      </c>
      <c r="DC14" s="51">
        <v>52.569000000000003</v>
      </c>
      <c r="DD14" s="51">
        <v>52.569000000000003</v>
      </c>
      <c r="DE14" s="51">
        <v>53.128999999999998</v>
      </c>
      <c r="DF14" s="51">
        <v>56.128999999999998</v>
      </c>
      <c r="DG14" s="51">
        <v>56.128999999999998</v>
      </c>
      <c r="DH14" s="51">
        <v>56.128999999999998</v>
      </c>
      <c r="DI14" s="51">
        <v>56.128999999999998</v>
      </c>
      <c r="DJ14" s="51">
        <v>59.128999999999998</v>
      </c>
      <c r="DK14" s="51">
        <v>59.128999999999998</v>
      </c>
      <c r="DL14" s="51">
        <v>59.128999999999998</v>
      </c>
      <c r="DM14" s="51">
        <v>59.128999999999998</v>
      </c>
      <c r="DN14" s="51">
        <v>59.128999999999998</v>
      </c>
      <c r="DO14" s="51">
        <v>59.128999999999998</v>
      </c>
      <c r="DP14" s="51">
        <v>59.128999999999998</v>
      </c>
      <c r="DQ14" s="51">
        <v>60.462333333333333</v>
      </c>
      <c r="DR14" s="51">
        <v>61.128999999999998</v>
      </c>
      <c r="DS14" s="51">
        <v>61.128999999999998</v>
      </c>
      <c r="DT14" s="51">
        <v>61.128999999999998</v>
      </c>
      <c r="DU14" s="51">
        <v>64.129000000000005</v>
      </c>
      <c r="DV14" s="51">
        <v>64.129000000000005</v>
      </c>
      <c r="DW14" s="51">
        <v>64.129000000000005</v>
      </c>
      <c r="DX14" s="51">
        <v>64.129000000000005</v>
      </c>
      <c r="DY14" s="51">
        <v>67.129000000000005</v>
      </c>
      <c r="DZ14" s="51">
        <v>67.129000000000005</v>
      </c>
      <c r="EA14" s="51">
        <v>67.129000000000005</v>
      </c>
      <c r="EB14" s="51">
        <v>67.129000000000005</v>
      </c>
      <c r="EC14" s="51">
        <v>67.129000000000005</v>
      </c>
      <c r="ED14" s="51">
        <v>67.129000000000005</v>
      </c>
      <c r="EE14" s="51">
        <v>67.129000000000005</v>
      </c>
      <c r="EF14" s="51">
        <v>67.129000000000005</v>
      </c>
      <c r="EG14" s="51">
        <v>67.284000000000006</v>
      </c>
      <c r="EH14" s="51">
        <v>67.284000000000006</v>
      </c>
      <c r="EI14" s="51">
        <v>67.284000000000006</v>
      </c>
      <c r="EJ14" s="51">
        <v>67.284000000000006</v>
      </c>
      <c r="EK14" s="51">
        <v>66.483999999999995</v>
      </c>
      <c r="EL14" s="51">
        <v>66.483999999999995</v>
      </c>
      <c r="EM14" s="51">
        <v>66.483999999999995</v>
      </c>
      <c r="EN14" s="51">
        <v>66.483999999999995</v>
      </c>
      <c r="EO14" s="51">
        <v>69.955292600552653</v>
      </c>
      <c r="EP14" s="51">
        <v>73.455292600552653</v>
      </c>
      <c r="EQ14" s="51">
        <v>73.455292600552653</v>
      </c>
      <c r="ER14" s="51">
        <v>73.455292600552653</v>
      </c>
      <c r="ES14" s="51">
        <v>77.25529260055265</v>
      </c>
      <c r="ET14" s="51">
        <v>77.25529260055265</v>
      </c>
      <c r="EU14" s="51">
        <v>77.25529260055265</v>
      </c>
    </row>
    <row r="15" spans="1:151" s="54" customFormat="1" ht="18" customHeight="1" x14ac:dyDescent="0.25">
      <c r="A15" s="50" t="s">
        <v>59</v>
      </c>
      <c r="B15" s="52" t="s">
        <v>8</v>
      </c>
      <c r="C15" s="51">
        <v>0</v>
      </c>
      <c r="D15" s="51">
        <v>0</v>
      </c>
      <c r="E15" s="51">
        <v>0</v>
      </c>
      <c r="F15" s="51">
        <v>0</v>
      </c>
      <c r="G15" s="51">
        <v>0</v>
      </c>
      <c r="H15" s="51">
        <v>0</v>
      </c>
      <c r="I15" s="51">
        <v>0</v>
      </c>
      <c r="J15" s="51">
        <v>0</v>
      </c>
      <c r="K15" s="51">
        <v>0</v>
      </c>
      <c r="L15" s="51">
        <v>0</v>
      </c>
      <c r="M15" s="51">
        <v>0</v>
      </c>
      <c r="N15" s="51">
        <v>0</v>
      </c>
      <c r="O15" s="51">
        <v>0</v>
      </c>
      <c r="P15" s="51">
        <v>0</v>
      </c>
      <c r="Q15" s="51">
        <v>0</v>
      </c>
      <c r="R15" s="51">
        <v>7.2999999999999989</v>
      </c>
      <c r="S15" s="51">
        <v>7.7272727272727266</v>
      </c>
      <c r="T15" s="51">
        <v>8.0909090909090899</v>
      </c>
      <c r="U15" s="51">
        <v>8.0909090909090899</v>
      </c>
      <c r="V15" s="51">
        <v>8.0909090909090899</v>
      </c>
      <c r="W15" s="51">
        <v>8.0909090909090899</v>
      </c>
      <c r="X15" s="51">
        <v>7.9727272727272736</v>
      </c>
      <c r="Y15" s="51">
        <v>7.9272727272727268</v>
      </c>
      <c r="Z15" s="51">
        <v>7.8545454545454545</v>
      </c>
      <c r="AA15" s="51">
        <v>7.8090909090909095</v>
      </c>
      <c r="AB15" s="51">
        <v>8.1090909090909076</v>
      </c>
      <c r="AC15" s="51">
        <v>8.1181818181818173</v>
      </c>
      <c r="AD15" s="51">
        <v>9.9111111111111114</v>
      </c>
      <c r="AE15" s="51">
        <v>10.011111111111111</v>
      </c>
      <c r="AF15" s="51">
        <v>10.044444444444444</v>
      </c>
      <c r="AG15" s="51">
        <v>10.277777777777779</v>
      </c>
      <c r="AH15" s="51">
        <v>11.733333333333333</v>
      </c>
      <c r="AI15" s="51">
        <v>10.855555555555556</v>
      </c>
      <c r="AJ15" s="51">
        <v>10.255555555555555</v>
      </c>
      <c r="AK15" s="51">
        <v>10.322222222222223</v>
      </c>
      <c r="AL15" s="51">
        <v>10.666666666666666</v>
      </c>
      <c r="AM15" s="51">
        <v>10.533333333333333</v>
      </c>
      <c r="AN15" s="51">
        <v>10.555555555555555</v>
      </c>
      <c r="AO15" s="51">
        <v>10.788888888888888</v>
      </c>
      <c r="AP15" s="51">
        <v>11.044444444444444</v>
      </c>
      <c r="AQ15" s="51">
        <v>10.966666666666667</v>
      </c>
      <c r="AR15" s="51">
        <v>10.833333333333334</v>
      </c>
      <c r="AS15" s="51">
        <v>10.411111111111111</v>
      </c>
      <c r="AT15" s="51">
        <v>10.18888888888889</v>
      </c>
      <c r="AU15" s="51">
        <v>9.81111111111111</v>
      </c>
      <c r="AV15" s="51">
        <v>9.8444444444444432</v>
      </c>
      <c r="AW15" s="51">
        <v>10.144444444444444</v>
      </c>
      <c r="AX15" s="51">
        <v>10.177777777777777</v>
      </c>
      <c r="AY15" s="51">
        <v>10.100000000000001</v>
      </c>
      <c r="AZ15" s="51">
        <v>10.100000000000001</v>
      </c>
      <c r="BA15" s="51">
        <v>9.8888888888888893</v>
      </c>
      <c r="BB15" s="51">
        <v>9.9111111111111114</v>
      </c>
      <c r="BC15" s="51">
        <v>10.011111111111111</v>
      </c>
      <c r="BD15" s="51">
        <v>10.022222222222222</v>
      </c>
      <c r="BE15" s="51">
        <v>10.022222222222222</v>
      </c>
      <c r="BF15" s="51">
        <v>10.122222222222222</v>
      </c>
      <c r="BG15" s="51">
        <v>10.100000000000001</v>
      </c>
      <c r="BH15" s="51">
        <v>10.022222222222222</v>
      </c>
      <c r="BI15" s="51">
        <v>10.022222222222222</v>
      </c>
      <c r="BJ15" s="51">
        <v>10.111111111111111</v>
      </c>
      <c r="BK15" s="51">
        <v>9.8888888888888893</v>
      </c>
      <c r="BL15" s="51">
        <v>9.3222222222222229</v>
      </c>
      <c r="BM15" s="51">
        <v>9.31111111111111</v>
      </c>
      <c r="BN15" s="51">
        <v>9.1999999999999993</v>
      </c>
      <c r="BO15" s="51">
        <v>8.9888888888888889</v>
      </c>
      <c r="BP15" s="51">
        <v>8.9333333333333336</v>
      </c>
      <c r="BQ15" s="51">
        <v>9.6444444444444439</v>
      </c>
      <c r="BR15" s="51">
        <v>10.288888888888888</v>
      </c>
      <c r="BS15" s="51">
        <v>10.788888888888888</v>
      </c>
      <c r="BT15" s="51">
        <v>11.266666666666667</v>
      </c>
      <c r="BU15" s="51">
        <v>12.766666666666667</v>
      </c>
      <c r="BV15" s="51">
        <v>12.733333333333333</v>
      </c>
      <c r="BW15" s="51">
        <v>11.600000000000001</v>
      </c>
      <c r="BX15" s="51">
        <v>12.355555555555556</v>
      </c>
      <c r="BY15" s="51">
        <v>11.844444444444443</v>
      </c>
      <c r="BZ15" s="51">
        <v>10.744444444444445</v>
      </c>
      <c r="CA15" s="51">
        <v>10.777777777777779</v>
      </c>
      <c r="CB15" s="51">
        <v>11.866666666666667</v>
      </c>
      <c r="CC15" s="51">
        <v>11.577777777777778</v>
      </c>
      <c r="CD15" s="51">
        <v>11.511111111111111</v>
      </c>
      <c r="CE15" s="51">
        <v>12.244444444444445</v>
      </c>
      <c r="CF15" s="51">
        <v>11.033333333333333</v>
      </c>
      <c r="CG15" s="51">
        <v>11.822222222222223</v>
      </c>
      <c r="CH15" s="51">
        <v>11.577777777777778</v>
      </c>
      <c r="CI15" s="51">
        <v>12.2</v>
      </c>
      <c r="CJ15" s="51">
        <v>13.155555555555557</v>
      </c>
      <c r="CK15" s="51">
        <v>13.244444444444445</v>
      </c>
      <c r="CL15" s="51">
        <v>13.155555555555557</v>
      </c>
      <c r="CM15" s="51">
        <v>13.144444444444444</v>
      </c>
      <c r="CN15" s="51">
        <v>14.088888888888889</v>
      </c>
      <c r="CO15" s="51">
        <v>15.955555555555556</v>
      </c>
      <c r="CP15" s="51">
        <v>15.47777777777778</v>
      </c>
      <c r="CQ15" s="51">
        <v>16.233333333333334</v>
      </c>
      <c r="CR15" s="51">
        <v>18.657041711534887</v>
      </c>
      <c r="CS15" s="51">
        <v>18.506872914525999</v>
      </c>
      <c r="CT15" s="51">
        <v>15.655555555555557</v>
      </c>
      <c r="CU15" s="51">
        <v>15.811111111111112</v>
      </c>
      <c r="CV15" s="51">
        <v>17.088888888888889</v>
      </c>
      <c r="CW15" s="51">
        <v>17.399999999999999</v>
      </c>
      <c r="CX15" s="51">
        <v>18.333333333333332</v>
      </c>
      <c r="CY15" s="51">
        <v>19.066666666666666</v>
      </c>
      <c r="CZ15" s="51">
        <v>21.522222222222226</v>
      </c>
      <c r="DA15" s="51">
        <v>22.5</v>
      </c>
      <c r="DB15" s="51">
        <v>17.433333333333334</v>
      </c>
      <c r="DC15" s="51">
        <v>17.277777777777779</v>
      </c>
      <c r="DD15" s="51">
        <v>17.822222222222219</v>
      </c>
      <c r="DE15" s="51">
        <v>18.166666666666668</v>
      </c>
      <c r="DF15" s="51">
        <v>17.988888888888891</v>
      </c>
      <c r="DG15" s="51">
        <v>19.244444444444444</v>
      </c>
      <c r="DH15" s="51">
        <v>19.5</v>
      </c>
      <c r="DI15" s="51">
        <v>19.233333333333334</v>
      </c>
      <c r="DJ15" s="51">
        <v>24.130434782608699</v>
      </c>
      <c r="DK15" s="51">
        <v>26.478260869565219</v>
      </c>
      <c r="DL15" s="51">
        <v>27.534782608695654</v>
      </c>
      <c r="DM15" s="51">
        <v>26.582608695652173</v>
      </c>
      <c r="DN15" s="51">
        <v>26.804347826086957</v>
      </c>
      <c r="DO15" s="51">
        <v>27.4304347826087</v>
      </c>
      <c r="DP15" s="51">
        <v>27.534782608695654</v>
      </c>
      <c r="DQ15" s="51">
        <v>27.260869565217391</v>
      </c>
      <c r="DR15" s="51">
        <v>27.026086956521741</v>
      </c>
      <c r="DS15" s="51">
        <v>27.456521739130437</v>
      </c>
      <c r="DT15" s="51">
        <v>26.752173913043482</v>
      </c>
      <c r="DU15" s="51">
        <v>28.252173913043475</v>
      </c>
      <c r="DV15" s="51">
        <v>27.273913043478263</v>
      </c>
      <c r="DW15" s="51">
        <v>27.547826086956523</v>
      </c>
      <c r="DX15" s="51">
        <v>27.456521739130437</v>
      </c>
      <c r="DY15" s="51">
        <v>27.704347826086956</v>
      </c>
      <c r="DZ15" s="51">
        <v>26.139130434782608</v>
      </c>
      <c r="EA15" s="51">
        <v>23.321739130434782</v>
      </c>
      <c r="EB15" s="51">
        <v>25.382608695652177</v>
      </c>
      <c r="EC15" s="51">
        <v>25.813043478260866</v>
      </c>
      <c r="ED15" s="51">
        <v>23.934782608695652</v>
      </c>
      <c r="EE15" s="51">
        <v>22.043478260869566</v>
      </c>
      <c r="EF15" s="51">
        <v>23.230434782608697</v>
      </c>
      <c r="EG15" s="51">
        <v>22.865217391304352</v>
      </c>
      <c r="EH15" s="51">
        <v>23.791304347826085</v>
      </c>
      <c r="EI15" s="51">
        <v>24.756521739130438</v>
      </c>
      <c r="EJ15" s="51">
        <v>24.273913043478263</v>
      </c>
      <c r="EK15" s="51">
        <v>23.895652173913042</v>
      </c>
      <c r="EL15" s="51">
        <v>25.343478260869567</v>
      </c>
      <c r="EM15" s="51">
        <v>26.086956521739133</v>
      </c>
      <c r="EN15" s="51">
        <v>26.882608695652173</v>
      </c>
      <c r="EO15" s="51">
        <v>28.408695652173918</v>
      </c>
      <c r="EP15" s="51">
        <v>28.252173913043475</v>
      </c>
      <c r="EQ15" s="51">
        <v>26.243478260869566</v>
      </c>
      <c r="ER15" s="51">
        <v>27.795652173913041</v>
      </c>
      <c r="ES15" s="51">
        <v>27.547826086956523</v>
      </c>
      <c r="ET15" s="51">
        <v>27.913043478260875</v>
      </c>
      <c r="EU15" s="51">
        <v>27.247826086956525</v>
      </c>
    </row>
    <row r="16" spans="1:151" s="54" customFormat="1" ht="17.25" x14ac:dyDescent="0.25">
      <c r="A16" s="50" t="s">
        <v>98</v>
      </c>
      <c r="B16" s="52" t="s">
        <v>8</v>
      </c>
      <c r="C16" s="51">
        <v>0</v>
      </c>
      <c r="D16" s="51">
        <v>0</v>
      </c>
      <c r="E16" s="51">
        <v>0</v>
      </c>
      <c r="F16" s="51">
        <v>0</v>
      </c>
      <c r="G16" s="51">
        <v>0</v>
      </c>
      <c r="H16" s="51">
        <v>0</v>
      </c>
      <c r="I16" s="51">
        <v>0</v>
      </c>
      <c r="J16" s="51">
        <v>0</v>
      </c>
      <c r="K16" s="51">
        <v>0</v>
      </c>
      <c r="L16" s="51">
        <v>0</v>
      </c>
      <c r="M16" s="51">
        <v>0</v>
      </c>
      <c r="N16" s="51">
        <v>0</v>
      </c>
      <c r="O16" s="51">
        <v>0</v>
      </c>
      <c r="P16" s="51">
        <v>0</v>
      </c>
      <c r="Q16" s="51">
        <v>0</v>
      </c>
      <c r="R16" s="51">
        <v>0</v>
      </c>
      <c r="S16" s="51">
        <v>0</v>
      </c>
      <c r="T16" s="51">
        <v>0</v>
      </c>
      <c r="U16" s="51">
        <v>0</v>
      </c>
      <c r="V16" s="51">
        <v>0</v>
      </c>
      <c r="W16" s="51">
        <v>0</v>
      </c>
      <c r="X16" s="51">
        <v>0</v>
      </c>
      <c r="Y16" s="51">
        <v>0</v>
      </c>
      <c r="Z16" s="51">
        <v>0</v>
      </c>
      <c r="AA16" s="51">
        <v>0</v>
      </c>
      <c r="AB16" s="51">
        <v>0</v>
      </c>
      <c r="AC16" s="51">
        <v>0</v>
      </c>
      <c r="AD16" s="51">
        <v>0</v>
      </c>
      <c r="AE16" s="51">
        <v>0</v>
      </c>
      <c r="AF16" s="51">
        <v>0</v>
      </c>
      <c r="AG16" s="51">
        <v>0</v>
      </c>
      <c r="AH16" s="51">
        <v>0</v>
      </c>
      <c r="AI16" s="51">
        <v>0</v>
      </c>
      <c r="AJ16" s="51">
        <v>0</v>
      </c>
      <c r="AK16" s="51">
        <v>0</v>
      </c>
      <c r="AL16" s="51">
        <v>0</v>
      </c>
      <c r="AM16" s="51">
        <v>0</v>
      </c>
      <c r="AN16" s="51">
        <v>0</v>
      </c>
      <c r="AO16" s="51">
        <v>0</v>
      </c>
      <c r="AP16" s="51">
        <v>0</v>
      </c>
      <c r="AQ16" s="51">
        <v>0</v>
      </c>
      <c r="AR16" s="51">
        <v>0</v>
      </c>
      <c r="AS16" s="51">
        <v>0</v>
      </c>
      <c r="AT16" s="51">
        <v>0</v>
      </c>
      <c r="AU16" s="51">
        <v>0</v>
      </c>
      <c r="AV16" s="51">
        <v>0</v>
      </c>
      <c r="AW16" s="51">
        <v>0</v>
      </c>
      <c r="AX16" s="51">
        <v>0</v>
      </c>
      <c r="AY16" s="51">
        <v>0</v>
      </c>
      <c r="AZ16" s="51">
        <v>0</v>
      </c>
      <c r="BA16" s="51">
        <v>0</v>
      </c>
      <c r="BB16" s="51">
        <v>0</v>
      </c>
      <c r="BC16" s="51">
        <v>0</v>
      </c>
      <c r="BD16" s="51">
        <v>0</v>
      </c>
      <c r="BE16" s="51">
        <v>0</v>
      </c>
      <c r="BF16" s="51">
        <v>0</v>
      </c>
      <c r="BG16" s="51">
        <v>0</v>
      </c>
      <c r="BH16" s="51">
        <v>0</v>
      </c>
      <c r="BI16" s="51">
        <v>0</v>
      </c>
      <c r="BJ16" s="51">
        <v>0</v>
      </c>
      <c r="BK16" s="51">
        <v>0</v>
      </c>
      <c r="BL16" s="51">
        <v>0</v>
      </c>
      <c r="BM16" s="51">
        <v>0</v>
      </c>
      <c r="BN16" s="51">
        <v>0</v>
      </c>
      <c r="BO16" s="51">
        <v>0</v>
      </c>
      <c r="BP16" s="51">
        <v>0</v>
      </c>
      <c r="BQ16" s="51">
        <v>0</v>
      </c>
      <c r="BR16" s="51">
        <v>0</v>
      </c>
      <c r="BS16" s="51">
        <v>0</v>
      </c>
      <c r="BT16" s="51">
        <v>0</v>
      </c>
      <c r="BU16" s="51">
        <v>0</v>
      </c>
      <c r="BV16" s="51">
        <v>0</v>
      </c>
      <c r="BW16" s="51">
        <v>0</v>
      </c>
      <c r="BX16" s="51">
        <v>0</v>
      </c>
      <c r="BY16" s="51">
        <v>0</v>
      </c>
      <c r="BZ16" s="51">
        <v>0</v>
      </c>
      <c r="CA16" s="51">
        <v>0</v>
      </c>
      <c r="CB16" s="51">
        <v>0</v>
      </c>
      <c r="CC16" s="51">
        <v>0</v>
      </c>
      <c r="CD16" s="51">
        <v>0</v>
      </c>
      <c r="CE16" s="51">
        <v>0</v>
      </c>
      <c r="CF16" s="51">
        <v>0</v>
      </c>
      <c r="CG16" s="51">
        <v>0</v>
      </c>
      <c r="CH16" s="51">
        <v>0</v>
      </c>
      <c r="CI16" s="51">
        <v>0</v>
      </c>
      <c r="CJ16" s="51">
        <v>0</v>
      </c>
      <c r="CK16" s="51">
        <v>0</v>
      </c>
      <c r="CL16" s="51">
        <v>0</v>
      </c>
      <c r="CM16" s="51">
        <v>0</v>
      </c>
      <c r="CN16" s="51">
        <v>0</v>
      </c>
      <c r="CO16" s="51">
        <v>0</v>
      </c>
      <c r="CP16" s="51">
        <v>0</v>
      </c>
      <c r="CQ16" s="51">
        <v>0</v>
      </c>
      <c r="CR16" s="51">
        <v>0</v>
      </c>
      <c r="CS16" s="51">
        <v>0</v>
      </c>
      <c r="CT16" s="51">
        <v>0</v>
      </c>
      <c r="CU16" s="51">
        <v>0</v>
      </c>
      <c r="CV16" s="51">
        <v>0</v>
      </c>
      <c r="CW16" s="51">
        <v>0</v>
      </c>
      <c r="CX16" s="51">
        <v>0</v>
      </c>
      <c r="CY16" s="51">
        <v>0</v>
      </c>
      <c r="CZ16" s="51">
        <v>0</v>
      </c>
      <c r="DA16" s="51">
        <v>0</v>
      </c>
      <c r="DB16" s="51">
        <v>0</v>
      </c>
      <c r="DC16" s="51">
        <v>0</v>
      </c>
      <c r="DD16" s="51">
        <v>0</v>
      </c>
      <c r="DE16" s="51">
        <v>0</v>
      </c>
      <c r="DF16" s="51">
        <v>0</v>
      </c>
      <c r="DG16" s="51">
        <v>0</v>
      </c>
      <c r="DH16" s="51">
        <v>0</v>
      </c>
      <c r="DI16" s="51">
        <v>2.0920900000000002</v>
      </c>
      <c r="DJ16" s="51">
        <v>2.3469599999999997</v>
      </c>
      <c r="DK16" s="51">
        <v>2.4255</v>
      </c>
      <c r="DL16" s="51">
        <v>2.4255</v>
      </c>
      <c r="DM16" s="51">
        <v>2.2222200000000001</v>
      </c>
      <c r="DN16" s="51">
        <v>1.7544060000000001</v>
      </c>
      <c r="DO16" s="51">
        <v>1.155</v>
      </c>
      <c r="DP16" s="51">
        <v>1.155</v>
      </c>
      <c r="DQ16" s="51">
        <v>0.93323999999999996</v>
      </c>
      <c r="DR16" s="51">
        <v>0.8085</v>
      </c>
      <c r="DS16" s="51">
        <v>0.80850000000000011</v>
      </c>
      <c r="DT16" s="51">
        <v>0.8085</v>
      </c>
      <c r="DU16" s="51">
        <v>0.49087500000000001</v>
      </c>
      <c r="DV16" s="51">
        <v>0.46200000000000002</v>
      </c>
      <c r="DW16" s="51">
        <v>0.46200000000000002</v>
      </c>
      <c r="DX16" s="51">
        <v>0.46200000000000002</v>
      </c>
      <c r="DY16" s="51">
        <v>0.46200000000000002</v>
      </c>
      <c r="DZ16" s="51">
        <v>0.48895</v>
      </c>
      <c r="EA16" s="51">
        <v>0.57750000000000001</v>
      </c>
      <c r="EB16" s="51">
        <v>0.57750000000000001</v>
      </c>
      <c r="EC16" s="51">
        <v>0.57750000000000001</v>
      </c>
      <c r="ED16" s="51">
        <v>0.78695599999999999</v>
      </c>
      <c r="EE16" s="51">
        <v>1.0164440000000001</v>
      </c>
      <c r="EF16" s="51">
        <v>1.64703</v>
      </c>
      <c r="EG16" s="51">
        <v>2.0790000000000002</v>
      </c>
      <c r="EH16" s="51">
        <v>2.0790000000000002</v>
      </c>
      <c r="EI16" s="51">
        <v>2.4393333333333334</v>
      </c>
      <c r="EJ16" s="51">
        <v>2.6194999999999999</v>
      </c>
      <c r="EK16" s="51">
        <v>2.6774373333333337</v>
      </c>
      <c r="EL16" s="51">
        <v>2.90672</v>
      </c>
      <c r="EM16" s="51">
        <v>4.0425000000000004</v>
      </c>
      <c r="EN16" s="51">
        <v>4.0425000000000004</v>
      </c>
      <c r="EO16" s="51">
        <v>4.3505000000000003</v>
      </c>
      <c r="EP16" s="51">
        <v>4.62</v>
      </c>
      <c r="EQ16" s="51">
        <v>5.7595999999999998</v>
      </c>
      <c r="ER16" s="51">
        <v>5.7750000000000012</v>
      </c>
      <c r="ES16" s="51">
        <v>5.7750000000000012</v>
      </c>
      <c r="ET16" s="51">
        <v>5.7750000000000012</v>
      </c>
      <c r="EU16" s="51">
        <v>5.7750000000000012</v>
      </c>
    </row>
    <row r="17" spans="1:151" s="54" customFormat="1" ht="15" x14ac:dyDescent="0.25">
      <c r="A17" s="50" t="s">
        <v>60</v>
      </c>
      <c r="B17" s="52" t="s">
        <v>8</v>
      </c>
      <c r="C17" s="51">
        <v>18.631801945266186</v>
      </c>
      <c r="D17" s="51">
        <v>19.412659337136986</v>
      </c>
      <c r="E17" s="51">
        <v>17.778132673561025</v>
      </c>
      <c r="F17" s="51">
        <v>16.99114095749966</v>
      </c>
      <c r="G17" s="51">
        <v>15.036043682039313</v>
      </c>
      <c r="H17" s="51">
        <v>15.15614022295453</v>
      </c>
      <c r="I17" s="51">
        <v>23.131319147918006</v>
      </c>
      <c r="J17" s="51">
        <v>25.3344549810095</v>
      </c>
      <c r="K17" s="51">
        <v>18.287839680752363</v>
      </c>
      <c r="L17" s="51">
        <v>24.500195130093935</v>
      </c>
      <c r="M17" s="51">
        <v>21.727774184986529</v>
      </c>
      <c r="N17" s="51">
        <v>21.060373181629572</v>
      </c>
      <c r="O17" s="51">
        <v>24.832377480652454</v>
      </c>
      <c r="P17" s="51">
        <v>26.856805577560873</v>
      </c>
      <c r="Q17" s="51">
        <v>23.453494832804786</v>
      </c>
      <c r="R17" s="51">
        <v>18.107040957425852</v>
      </c>
      <c r="S17" s="51">
        <v>19.238329990082097</v>
      </c>
      <c r="T17" s="51">
        <v>16.155050865269867</v>
      </c>
      <c r="U17" s="51">
        <v>15.677368119578016</v>
      </c>
      <c r="V17" s="51">
        <v>19.715844748662715</v>
      </c>
      <c r="W17" s="51">
        <v>22.228869084615326</v>
      </c>
      <c r="X17" s="51">
        <v>20.854215939271718</v>
      </c>
      <c r="Y17" s="51">
        <v>20.079838810277788</v>
      </c>
      <c r="Z17" s="51">
        <v>20.840081248579725</v>
      </c>
      <c r="AA17" s="51">
        <v>18.969538913883525</v>
      </c>
      <c r="AB17" s="51">
        <v>16.818298713740461</v>
      </c>
      <c r="AC17" s="51">
        <v>16.821615284882153</v>
      </c>
      <c r="AD17" s="51">
        <v>19.477795230228615</v>
      </c>
      <c r="AE17" s="51">
        <v>18.773984319193225</v>
      </c>
      <c r="AF17" s="51">
        <v>14.894971643690006</v>
      </c>
      <c r="AG17" s="51">
        <v>19.548003823351031</v>
      </c>
      <c r="AH17" s="51">
        <v>11.573402763424134</v>
      </c>
      <c r="AI17" s="51">
        <v>15.603801830343002</v>
      </c>
      <c r="AJ17" s="51">
        <v>18.877444912365711</v>
      </c>
      <c r="AK17" s="51">
        <v>17.41421491181346</v>
      </c>
      <c r="AL17" s="51">
        <v>19.632684571469539</v>
      </c>
      <c r="AM17" s="51">
        <v>18.97007897025437</v>
      </c>
      <c r="AN17" s="51">
        <v>20.997525643402067</v>
      </c>
      <c r="AO17" s="51">
        <v>17.84641501961665</v>
      </c>
      <c r="AP17" s="51">
        <v>21.137335354013004</v>
      </c>
      <c r="AQ17" s="51">
        <v>22.622070000721777</v>
      </c>
      <c r="AR17" s="51">
        <v>21.942653150584732</v>
      </c>
      <c r="AS17" s="51">
        <v>20.020735583037123</v>
      </c>
      <c r="AT17" s="51">
        <v>21.158601896191485</v>
      </c>
      <c r="AU17" s="51">
        <v>22.425020909015256</v>
      </c>
      <c r="AV17" s="51">
        <v>20.643663798331094</v>
      </c>
      <c r="AW17" s="51">
        <v>21.669549597163613</v>
      </c>
      <c r="AX17" s="51">
        <v>24.246567710147122</v>
      </c>
      <c r="AY17" s="51">
        <v>24.825153216383711</v>
      </c>
      <c r="AZ17" s="51">
        <v>24.369679719416116</v>
      </c>
      <c r="BA17" s="51">
        <v>22.167918759174018</v>
      </c>
      <c r="BB17" s="51">
        <v>24.354670955377344</v>
      </c>
      <c r="BC17" s="51">
        <v>24.956640175169927</v>
      </c>
      <c r="BD17" s="51">
        <v>24.123235597471922</v>
      </c>
      <c r="BE17" s="51">
        <v>23.352377431394491</v>
      </c>
      <c r="BF17" s="51">
        <v>25.562880151357401</v>
      </c>
      <c r="BG17" s="51">
        <v>23.004214894981764</v>
      </c>
      <c r="BH17" s="51">
        <v>20.778204696107764</v>
      </c>
      <c r="BI17" s="51">
        <v>23.502453948879733</v>
      </c>
      <c r="BJ17" s="51">
        <v>22.806649045002686</v>
      </c>
      <c r="BK17" s="51">
        <v>21.836107955637587</v>
      </c>
      <c r="BL17" s="51">
        <v>18.925210870686108</v>
      </c>
      <c r="BM17" s="51">
        <v>15.120266827476176</v>
      </c>
      <c r="BN17" s="51">
        <v>17.204398409040444</v>
      </c>
      <c r="BO17" s="51">
        <v>18.371267334247747</v>
      </c>
      <c r="BP17" s="51">
        <v>15.496997615373161</v>
      </c>
      <c r="BQ17" s="51">
        <v>10.730273190700434</v>
      </c>
      <c r="BR17" s="51">
        <v>14.300640525261457</v>
      </c>
      <c r="BS17" s="51">
        <v>10.643458851397355</v>
      </c>
      <c r="BT17" s="51">
        <v>12.170003042388387</v>
      </c>
      <c r="BU17" s="51">
        <v>13.161359403412987</v>
      </c>
      <c r="BV17" s="51">
        <v>15.368304968716394</v>
      </c>
      <c r="BW17" s="51">
        <v>10.635942351546092</v>
      </c>
      <c r="BX17" s="51">
        <v>13.065523477946236</v>
      </c>
      <c r="BY17" s="51">
        <v>15.815825734446392</v>
      </c>
      <c r="BZ17" s="51">
        <v>13.650163296840326</v>
      </c>
      <c r="CA17" s="51">
        <v>9.9690978008601761</v>
      </c>
      <c r="CB17" s="51">
        <v>11.927516797642895</v>
      </c>
      <c r="CC17" s="51">
        <v>11.579482304531439</v>
      </c>
      <c r="CD17" s="51">
        <v>12.109901784825233</v>
      </c>
      <c r="CE17" s="51">
        <v>12.546180905663462</v>
      </c>
      <c r="CF17" s="51">
        <v>12.471053217518445</v>
      </c>
      <c r="CG17" s="51">
        <v>11.422707866957253</v>
      </c>
      <c r="CH17" s="51">
        <v>10.275447146929025</v>
      </c>
      <c r="CI17" s="51">
        <v>12.440887046926861</v>
      </c>
      <c r="CJ17" s="51">
        <v>13.489237756468995</v>
      </c>
      <c r="CK17" s="51">
        <v>13.669830974979114</v>
      </c>
      <c r="CL17" s="51">
        <v>14.080152060964053</v>
      </c>
      <c r="CM17" s="51">
        <v>12.408511045018976</v>
      </c>
      <c r="CN17" s="51">
        <v>10.368609937126003</v>
      </c>
      <c r="CO17" s="51">
        <v>10.806407084981643</v>
      </c>
      <c r="CP17" s="51">
        <v>13.132124617175542</v>
      </c>
      <c r="CQ17" s="51">
        <v>16.451357754294506</v>
      </c>
      <c r="CR17" s="51">
        <v>13.486900474963662</v>
      </c>
      <c r="CS17" s="51">
        <v>15.706452663782031</v>
      </c>
      <c r="CT17" s="51">
        <v>13.607591022083902</v>
      </c>
      <c r="CU17" s="51">
        <v>13.275198608439666</v>
      </c>
      <c r="CV17" s="51">
        <v>11.459027548011377</v>
      </c>
      <c r="CW17" s="51">
        <v>16.337749703812349</v>
      </c>
      <c r="CX17" s="51">
        <v>14.838663098257726</v>
      </c>
      <c r="CY17" s="51">
        <v>11.69874401389427</v>
      </c>
      <c r="CZ17" s="51">
        <v>11.709993931766036</v>
      </c>
      <c r="DA17" s="51">
        <v>10.542995497304673</v>
      </c>
      <c r="DB17" s="51">
        <v>8.7263421397893097</v>
      </c>
      <c r="DC17" s="51">
        <v>13.339630012067872</v>
      </c>
      <c r="DD17" s="51">
        <v>11.621708287078405</v>
      </c>
      <c r="DE17" s="51">
        <v>13.602213706984188</v>
      </c>
      <c r="DF17" s="51">
        <v>14.029418365353337</v>
      </c>
      <c r="DG17" s="51">
        <v>14.278676149833345</v>
      </c>
      <c r="DH17" s="51">
        <v>16.36709267247447</v>
      </c>
      <c r="DI17" s="51">
        <v>17.031702454068053</v>
      </c>
      <c r="DJ17" s="51">
        <v>14.949821857433221</v>
      </c>
      <c r="DK17" s="51">
        <v>15.217100290952445</v>
      </c>
      <c r="DL17" s="51">
        <v>16.971655194725628</v>
      </c>
      <c r="DM17" s="51">
        <v>16.572854866373362</v>
      </c>
      <c r="DN17" s="51">
        <v>18.312183403237839</v>
      </c>
      <c r="DO17" s="51">
        <v>17.100378810022804</v>
      </c>
      <c r="DP17" s="51">
        <v>22.603099073840198</v>
      </c>
      <c r="DQ17" s="51">
        <v>20.943798765928975</v>
      </c>
      <c r="DR17" s="51">
        <v>21.28780632172743</v>
      </c>
      <c r="DS17" s="51">
        <v>20.941056485920484</v>
      </c>
      <c r="DT17" s="51">
        <v>22.695540925665298</v>
      </c>
      <c r="DU17" s="51">
        <v>25.369090487310388</v>
      </c>
      <c r="DV17" s="51">
        <v>23.339633094894424</v>
      </c>
      <c r="DW17" s="51">
        <v>23.260072800087585</v>
      </c>
      <c r="DX17" s="51">
        <v>23.688763152750838</v>
      </c>
      <c r="DY17" s="51">
        <v>25.74091227772206</v>
      </c>
      <c r="DZ17" s="51">
        <v>28.270491082652299</v>
      </c>
      <c r="EA17" s="51">
        <v>24.916133528858708</v>
      </c>
      <c r="EB17" s="51">
        <v>25.239904996948965</v>
      </c>
      <c r="EC17" s="51">
        <v>29.270691110062316</v>
      </c>
      <c r="ED17" s="51">
        <v>28.227354659755122</v>
      </c>
      <c r="EE17" s="51">
        <v>26.165509761145479</v>
      </c>
      <c r="EF17" s="51">
        <v>28.105459737862439</v>
      </c>
      <c r="EG17" s="51">
        <v>29.980715749434999</v>
      </c>
      <c r="EH17" s="51">
        <v>28.081390204516659</v>
      </c>
      <c r="EI17" s="51">
        <v>29.886646821608267</v>
      </c>
      <c r="EJ17" s="51">
        <v>29.93475971443339</v>
      </c>
      <c r="EK17" s="51">
        <v>27.777296743522086</v>
      </c>
      <c r="EL17" s="51">
        <v>27.724626449407907</v>
      </c>
      <c r="EM17" s="51">
        <v>30.833938976962827</v>
      </c>
      <c r="EN17" s="51">
        <v>27.970289019661095</v>
      </c>
      <c r="EO17" s="51">
        <v>28.619540791939485</v>
      </c>
      <c r="EP17" s="51">
        <v>35.541518170170463</v>
      </c>
      <c r="EQ17" s="51">
        <v>28.110160708934487</v>
      </c>
      <c r="ER17" s="51">
        <v>29.524247836128978</v>
      </c>
      <c r="ES17" s="51">
        <v>24.851820513665018</v>
      </c>
      <c r="ET17" s="51">
        <v>23.830661299407168</v>
      </c>
      <c r="EU17" s="51">
        <v>35.487576552855373</v>
      </c>
    </row>
    <row r="18" spans="1:151" ht="14.25" customHeight="1" x14ac:dyDescent="0.25">
      <c r="A18" s="48" t="s">
        <v>38</v>
      </c>
      <c r="B18" s="24" t="s">
        <v>8</v>
      </c>
      <c r="C18" s="49">
        <v>58.5</v>
      </c>
      <c r="D18" s="49">
        <v>58.5</v>
      </c>
      <c r="E18" s="49">
        <v>58.5</v>
      </c>
      <c r="F18" s="49">
        <v>58.5</v>
      </c>
      <c r="G18" s="49">
        <v>58.5</v>
      </c>
      <c r="H18" s="49">
        <v>58.5</v>
      </c>
      <c r="I18" s="49">
        <v>64.521505376344081</v>
      </c>
      <c r="J18" s="49">
        <v>68.5</v>
      </c>
      <c r="K18" s="49">
        <v>68.5</v>
      </c>
      <c r="L18" s="49">
        <v>75.577777777777783</v>
      </c>
      <c r="M18" s="49">
        <v>75.719354838709705</v>
      </c>
      <c r="N18" s="49">
        <v>69.902150537634398</v>
      </c>
      <c r="O18" s="49">
        <v>69.14946236559139</v>
      </c>
      <c r="P18" s="49">
        <v>63.166666666666657</v>
      </c>
      <c r="Q18" s="49">
        <v>58.633333333333326</v>
      </c>
      <c r="R18" s="49">
        <v>68.400000000000006</v>
      </c>
      <c r="S18" s="49">
        <v>72.163636363636371</v>
      </c>
      <c r="T18" s="49">
        <v>75.272727272727266</v>
      </c>
      <c r="U18" s="49">
        <v>75.272727272727266</v>
      </c>
      <c r="V18" s="49">
        <v>75.272727272727266</v>
      </c>
      <c r="W18" s="49">
        <v>77.258181818181811</v>
      </c>
      <c r="X18" s="49">
        <v>77.258181818181811</v>
      </c>
      <c r="Y18" s="49">
        <v>77.258181818181811</v>
      </c>
      <c r="Z18" s="49">
        <v>76.680000000000007</v>
      </c>
      <c r="AA18" s="49">
        <v>75.338181818181823</v>
      </c>
      <c r="AB18" s="49">
        <v>75.338181818181823</v>
      </c>
      <c r="AC18" s="49">
        <v>75.338181818181823</v>
      </c>
      <c r="AD18" s="49">
        <v>69.677777777777777</v>
      </c>
      <c r="AE18" s="49">
        <v>64.184493386153463</v>
      </c>
      <c r="AF18" s="49">
        <v>64.117530683011907</v>
      </c>
      <c r="AG18" s="49">
        <v>75.106088762996379</v>
      </c>
      <c r="AH18" s="49">
        <v>78.717750704865921</v>
      </c>
      <c r="AI18" s="49">
        <v>62.625354682436537</v>
      </c>
      <c r="AJ18" s="49">
        <v>52.493978859941997</v>
      </c>
      <c r="AK18" s="49">
        <v>51.99344756810936</v>
      </c>
      <c r="AL18" s="49">
        <v>57.104738535761818</v>
      </c>
      <c r="AM18" s="49">
        <v>53.931754851347847</v>
      </c>
      <c r="AN18" s="49">
        <v>55.761746338988779</v>
      </c>
      <c r="AO18" s="49">
        <v>58.054782207775425</v>
      </c>
      <c r="AP18" s="49">
        <v>58.514725672222767</v>
      </c>
      <c r="AQ18" s="49">
        <v>57.4495648502946</v>
      </c>
      <c r="AR18" s="49">
        <v>55.883052554682294</v>
      </c>
      <c r="AS18" s="49">
        <v>55.110428301744626</v>
      </c>
      <c r="AT18" s="49">
        <v>52.804626146278437</v>
      </c>
      <c r="AU18" s="49">
        <v>51.000000000000007</v>
      </c>
      <c r="AV18" s="49">
        <v>51.100000000000009</v>
      </c>
      <c r="AW18" s="49">
        <v>52.2</v>
      </c>
      <c r="AX18" s="49">
        <v>52.2</v>
      </c>
      <c r="AY18" s="49">
        <v>51.600000000000009</v>
      </c>
      <c r="AZ18" s="49">
        <v>51.5</v>
      </c>
      <c r="BA18" s="49">
        <v>50.099999999999994</v>
      </c>
      <c r="BB18" s="49">
        <v>49.8</v>
      </c>
      <c r="BC18" s="49">
        <v>52.400000000000006</v>
      </c>
      <c r="BD18" s="49">
        <v>52.7</v>
      </c>
      <c r="BE18" s="49">
        <v>53</v>
      </c>
      <c r="BF18" s="49">
        <v>55</v>
      </c>
      <c r="BG18" s="49">
        <v>56.400000000000006</v>
      </c>
      <c r="BH18" s="49">
        <v>54.8</v>
      </c>
      <c r="BI18" s="49">
        <v>53.9</v>
      </c>
      <c r="BJ18" s="49">
        <v>55.399999999999991</v>
      </c>
      <c r="BK18" s="49">
        <v>53</v>
      </c>
      <c r="BL18" s="49">
        <v>47</v>
      </c>
      <c r="BM18" s="49">
        <v>46.79999999999999</v>
      </c>
      <c r="BN18" s="49">
        <v>46.3</v>
      </c>
      <c r="BO18" s="49">
        <v>45.499999999999993</v>
      </c>
      <c r="BP18" s="49">
        <v>45.199999999999996</v>
      </c>
      <c r="BQ18" s="49">
        <v>51.500000000000007</v>
      </c>
      <c r="BR18" s="49">
        <v>57.199999999999996</v>
      </c>
      <c r="BS18" s="49">
        <v>60.5</v>
      </c>
      <c r="BT18" s="49">
        <v>65.3</v>
      </c>
      <c r="BU18" s="49">
        <v>77</v>
      </c>
      <c r="BV18" s="49">
        <v>88.8</v>
      </c>
      <c r="BW18" s="49">
        <v>70.2</v>
      </c>
      <c r="BX18" s="49">
        <v>73</v>
      </c>
      <c r="BY18" s="49">
        <v>75.899999999999991</v>
      </c>
      <c r="BZ18" s="49">
        <v>69</v>
      </c>
      <c r="CA18" s="49">
        <v>61.452198323322406</v>
      </c>
      <c r="CB18" s="49">
        <v>65.599999999999994</v>
      </c>
      <c r="CC18" s="49">
        <v>64.5</v>
      </c>
      <c r="CD18" s="49">
        <v>65.400000000000006</v>
      </c>
      <c r="CE18" s="49">
        <v>70.8</v>
      </c>
      <c r="CF18" s="49">
        <v>59.29999999999999</v>
      </c>
      <c r="CG18" s="49">
        <v>60.2</v>
      </c>
      <c r="CH18" s="49">
        <v>58.199999999999996</v>
      </c>
      <c r="CI18" s="49">
        <v>63.7</v>
      </c>
      <c r="CJ18" s="49">
        <v>71.599999999999994</v>
      </c>
      <c r="CK18" s="49">
        <v>76.399999999999991</v>
      </c>
      <c r="CL18" s="49">
        <v>80.199999999999989</v>
      </c>
      <c r="CM18" s="49">
        <v>79</v>
      </c>
      <c r="CN18" s="49">
        <v>86.199999999999989</v>
      </c>
      <c r="CO18" s="49">
        <v>97.5</v>
      </c>
      <c r="CP18" s="49">
        <v>98</v>
      </c>
      <c r="CQ18" s="49">
        <v>106</v>
      </c>
      <c r="CR18" s="49">
        <v>125.45357789724299</v>
      </c>
      <c r="CS18" s="49">
        <v>121.867314574031</v>
      </c>
      <c r="CT18" s="49">
        <v>99.800000000000011</v>
      </c>
      <c r="CU18" s="49">
        <v>94.800000000000011</v>
      </c>
      <c r="CV18" s="49">
        <v>99.3</v>
      </c>
      <c r="CW18" s="49">
        <v>105.8</v>
      </c>
      <c r="CX18" s="49">
        <v>118.5</v>
      </c>
      <c r="CY18" s="49">
        <v>125.5</v>
      </c>
      <c r="CZ18" s="49">
        <v>161.80000000000001</v>
      </c>
      <c r="DA18" s="49">
        <v>170.20000000000002</v>
      </c>
      <c r="DB18" s="49">
        <v>124.39999999999999</v>
      </c>
      <c r="DC18" s="49">
        <v>100.5</v>
      </c>
      <c r="DD18" s="49">
        <v>99.800000000000011</v>
      </c>
      <c r="DE18" s="49">
        <v>104.1</v>
      </c>
      <c r="DF18" s="49">
        <v>103.5</v>
      </c>
      <c r="DG18" s="49">
        <v>110.60000000000001</v>
      </c>
      <c r="DH18" s="49">
        <v>116.7</v>
      </c>
      <c r="DI18" s="49">
        <v>116.8</v>
      </c>
      <c r="DJ18" s="49">
        <v>124.70000000000002</v>
      </c>
      <c r="DK18" s="49">
        <v>143.69999999999999</v>
      </c>
      <c r="DL18" s="49">
        <v>155.30000000000004</v>
      </c>
      <c r="DM18" s="49">
        <v>143.30000000000001</v>
      </c>
      <c r="DN18" s="49">
        <v>151.80000000000001</v>
      </c>
      <c r="DO18" s="49">
        <v>152.10000000000005</v>
      </c>
      <c r="DP18" s="49">
        <v>149.60000000000002</v>
      </c>
      <c r="DQ18" s="49">
        <v>149.10000000000002</v>
      </c>
      <c r="DR18" s="49">
        <v>150</v>
      </c>
      <c r="DS18" s="49">
        <v>147.69999999999999</v>
      </c>
      <c r="DT18" s="49">
        <v>141.19999999999999</v>
      </c>
      <c r="DU18" s="49">
        <v>150.60000000000002</v>
      </c>
      <c r="DV18" s="49">
        <v>148.90000000000003</v>
      </c>
      <c r="DW18" s="49">
        <v>146.10000000000002</v>
      </c>
      <c r="DX18" s="49">
        <v>144.20000000000002</v>
      </c>
      <c r="DY18" s="49">
        <v>143.30000000000004</v>
      </c>
      <c r="DZ18" s="49">
        <v>132.30000000000001</v>
      </c>
      <c r="EA18" s="49">
        <v>109.80000000000001</v>
      </c>
      <c r="EB18" s="49">
        <v>121.6</v>
      </c>
      <c r="EC18" s="49">
        <v>118.80000000000001</v>
      </c>
      <c r="ED18" s="49">
        <v>108.19999999999999</v>
      </c>
      <c r="EE18" s="49">
        <v>89</v>
      </c>
      <c r="EF18" s="49">
        <v>100.90000000000002</v>
      </c>
      <c r="EG18" s="49">
        <v>102.80000000000003</v>
      </c>
      <c r="EH18" s="49">
        <v>111.50000000000003</v>
      </c>
      <c r="EI18" s="49">
        <v>118.9</v>
      </c>
      <c r="EJ18" s="49">
        <v>115.4</v>
      </c>
      <c r="EK18" s="49">
        <v>112.20000000000002</v>
      </c>
      <c r="EL18" s="49">
        <v>124.60000000000002</v>
      </c>
      <c r="EM18" s="49">
        <v>131.30000000000001</v>
      </c>
      <c r="EN18" s="49">
        <v>137.60000000000002</v>
      </c>
      <c r="EO18" s="49">
        <v>150.29999999999998</v>
      </c>
      <c r="EP18" s="49">
        <v>153.9</v>
      </c>
      <c r="EQ18" s="49">
        <v>145.19999999999999</v>
      </c>
      <c r="ER18" s="49">
        <v>151.1</v>
      </c>
      <c r="ES18" s="49">
        <v>142.20000000000005</v>
      </c>
      <c r="ET18" s="49">
        <v>142</v>
      </c>
      <c r="EU18" s="49">
        <v>138.19999999999999</v>
      </c>
    </row>
    <row r="19" spans="1:151" s="54" customFormat="1" ht="18" customHeight="1" x14ac:dyDescent="0.25">
      <c r="A19" s="50" t="s">
        <v>99</v>
      </c>
      <c r="B19" s="52" t="s">
        <v>8</v>
      </c>
      <c r="C19" s="51">
        <v>36.033894480754675</v>
      </c>
      <c r="D19" s="51">
        <v>33.616749595682776</v>
      </c>
      <c r="E19" s="51">
        <v>33.310954107585793</v>
      </c>
      <c r="F19" s="51">
        <v>34.480922760786065</v>
      </c>
      <c r="G19" s="51">
        <v>32.615990069268612</v>
      </c>
      <c r="H19" s="51">
        <v>32.937318095187315</v>
      </c>
      <c r="I19" s="51">
        <v>37.582511948839084</v>
      </c>
      <c r="J19" s="51">
        <v>40.338675673538248</v>
      </c>
      <c r="K19" s="51">
        <v>43.782232635525084</v>
      </c>
      <c r="L19" s="51">
        <v>45.077666396097925</v>
      </c>
      <c r="M19" s="51">
        <v>41.232419910581797</v>
      </c>
      <c r="N19" s="51">
        <v>36.625273143544533</v>
      </c>
      <c r="O19" s="51">
        <v>39.802592362103717</v>
      </c>
      <c r="P19" s="51">
        <v>25.348681706302923</v>
      </c>
      <c r="Q19" s="51">
        <v>17.765346740649747</v>
      </c>
      <c r="R19" s="51">
        <v>20.920041182196076</v>
      </c>
      <c r="S19" s="51">
        <v>24.362592290599704</v>
      </c>
      <c r="T19" s="51">
        <v>25.414852983287066</v>
      </c>
      <c r="U19" s="51">
        <v>25.770406749365655</v>
      </c>
      <c r="V19" s="51">
        <v>24.671925416576972</v>
      </c>
      <c r="W19" s="51">
        <v>21.540852780830882</v>
      </c>
      <c r="X19" s="51">
        <v>21.714630049896961</v>
      </c>
      <c r="Y19" s="51">
        <v>20.379379952857928</v>
      </c>
      <c r="Z19" s="51">
        <v>18.46936119868575</v>
      </c>
      <c r="AA19" s="51">
        <v>22.663501738790437</v>
      </c>
      <c r="AB19" s="51">
        <v>25.697848498493556</v>
      </c>
      <c r="AC19" s="51">
        <v>25.950524529020768</v>
      </c>
      <c r="AD19" s="51">
        <v>26.888427151330454</v>
      </c>
      <c r="AE19" s="51">
        <v>30.539699333863268</v>
      </c>
      <c r="AF19" s="51">
        <v>28.252214203511286</v>
      </c>
      <c r="AG19" s="51">
        <v>25.568527423298963</v>
      </c>
      <c r="AH19" s="51">
        <v>43.315352284471892</v>
      </c>
      <c r="AI19" s="51">
        <v>42.442766449949424</v>
      </c>
      <c r="AJ19" s="51">
        <v>35.412126294634987</v>
      </c>
      <c r="AK19" s="51">
        <v>29.135486369600063</v>
      </c>
      <c r="AL19" s="51">
        <v>31.738194729557868</v>
      </c>
      <c r="AM19" s="51">
        <v>32.541622037139732</v>
      </c>
      <c r="AN19" s="51">
        <v>28.909392236264416</v>
      </c>
      <c r="AO19" s="51">
        <v>32.991940924757579</v>
      </c>
      <c r="AP19" s="51">
        <v>32.192738681815165</v>
      </c>
      <c r="AQ19" s="51">
        <v>32.534934012381264</v>
      </c>
      <c r="AR19" s="51">
        <v>31.53196368241812</v>
      </c>
      <c r="AS19" s="51">
        <v>29.54052724076103</v>
      </c>
      <c r="AT19" s="51">
        <v>28.099041649714191</v>
      </c>
      <c r="AU19" s="51">
        <v>26.332471529468968</v>
      </c>
      <c r="AV19" s="51">
        <v>24.000310230815909</v>
      </c>
      <c r="AW19" s="51">
        <v>23.383471631110933</v>
      </c>
      <c r="AX19" s="51">
        <v>23.514480600825589</v>
      </c>
      <c r="AY19" s="51">
        <v>23.336572597087038</v>
      </c>
      <c r="AZ19" s="51">
        <v>23.039691805214925</v>
      </c>
      <c r="BA19" s="51">
        <v>22.762715774343288</v>
      </c>
      <c r="BB19" s="51">
        <v>21.395285719855458</v>
      </c>
      <c r="BC19" s="51">
        <v>24.436764846331002</v>
      </c>
      <c r="BD19" s="51">
        <v>25.935956574337848</v>
      </c>
      <c r="BE19" s="51">
        <v>24.784861112761984</v>
      </c>
      <c r="BF19" s="51">
        <v>26.725475826016083</v>
      </c>
      <c r="BG19" s="51">
        <v>28.993341968562753</v>
      </c>
      <c r="BH19" s="51">
        <v>26.065337236807366</v>
      </c>
      <c r="BI19" s="51">
        <v>23.211197593663016</v>
      </c>
      <c r="BJ19" s="51">
        <v>24.563894242941881</v>
      </c>
      <c r="BK19" s="51">
        <v>23.491828915144456</v>
      </c>
      <c r="BL19" s="51">
        <v>20.563985112599433</v>
      </c>
      <c r="BM19" s="51">
        <v>20.336371385305995</v>
      </c>
      <c r="BN19" s="51">
        <v>20.035305304670768</v>
      </c>
      <c r="BO19" s="51">
        <v>18.075798498490911</v>
      </c>
      <c r="BP19" s="51">
        <v>18.59360430664999</v>
      </c>
      <c r="BQ19" s="51">
        <v>26.750905096559286</v>
      </c>
      <c r="BR19" s="51">
        <v>32.109475924840758</v>
      </c>
      <c r="BS19" s="51">
        <v>40.420095831713603</v>
      </c>
      <c r="BT19" s="51">
        <v>39.569636455616759</v>
      </c>
      <c r="BU19" s="51">
        <v>54.133778652786042</v>
      </c>
      <c r="BV19" s="51">
        <v>55.330229942917896</v>
      </c>
      <c r="BW19" s="51">
        <v>43.07473907242229</v>
      </c>
      <c r="BX19" s="51">
        <v>49.857268075149186</v>
      </c>
      <c r="BY19" s="51">
        <v>47.148300226166597</v>
      </c>
      <c r="BZ19" s="51">
        <v>38.291021376643499</v>
      </c>
      <c r="CA19" s="51">
        <v>37.439558851682328</v>
      </c>
      <c r="CB19" s="51">
        <v>41.346375714506173</v>
      </c>
      <c r="CC19" s="51">
        <v>41.702524075262687</v>
      </c>
      <c r="CD19" s="51">
        <v>42.855522000747861</v>
      </c>
      <c r="CE19" s="51">
        <v>44.901600211518883</v>
      </c>
      <c r="CF19" s="51">
        <v>35.854194751238616</v>
      </c>
      <c r="CG19" s="51">
        <v>36.876746541794283</v>
      </c>
      <c r="CH19" s="51">
        <v>37.327027944140092</v>
      </c>
      <c r="CI19" s="51">
        <v>38.963471642506661</v>
      </c>
      <c r="CJ19" s="51">
        <v>44.033131808801279</v>
      </c>
      <c r="CK19" s="51">
        <v>50.140312623620297</v>
      </c>
      <c r="CL19" s="51">
        <v>51.768990633663755</v>
      </c>
      <c r="CM19" s="51">
        <v>51.405784255701967</v>
      </c>
      <c r="CN19" s="51">
        <v>59.330303497982392</v>
      </c>
      <c r="CO19" s="51">
        <v>69.369539513961712</v>
      </c>
      <c r="CP19" s="51">
        <v>71.084587218365542</v>
      </c>
      <c r="CQ19" s="51">
        <v>78.568511021359953</v>
      </c>
      <c r="CR19" s="51">
        <v>96.068117348088862</v>
      </c>
      <c r="CS19" s="51">
        <v>92.952739073717851</v>
      </c>
      <c r="CT19" s="51">
        <v>72.160125708823273</v>
      </c>
      <c r="CU19" s="51">
        <v>69.857809309166001</v>
      </c>
      <c r="CV19" s="51">
        <v>76.105064493030795</v>
      </c>
      <c r="CW19" s="51">
        <v>79.792444388866642</v>
      </c>
      <c r="CX19" s="51">
        <v>91.294293611119073</v>
      </c>
      <c r="CY19" s="51">
        <v>98.797558275472184</v>
      </c>
      <c r="CZ19" s="51">
        <v>132.06341783925018</v>
      </c>
      <c r="DA19" s="51">
        <v>137.49852554068701</v>
      </c>
      <c r="DB19" s="51">
        <v>97.210582312291379</v>
      </c>
      <c r="DC19" s="51">
        <v>75.013288622208222</v>
      </c>
      <c r="DD19" s="51">
        <v>75.798069187336523</v>
      </c>
      <c r="DE19" s="51">
        <v>76.94220232572242</v>
      </c>
      <c r="DF19" s="51">
        <v>75.58105890612093</v>
      </c>
      <c r="DG19" s="51">
        <v>80.535768450034737</v>
      </c>
      <c r="DH19" s="51">
        <v>86.033413088941344</v>
      </c>
      <c r="DI19" s="51">
        <v>82.401066017737548</v>
      </c>
      <c r="DJ19" s="51">
        <v>87.598549231280444</v>
      </c>
      <c r="DK19" s="51">
        <v>106.13337264716802</v>
      </c>
      <c r="DL19" s="51">
        <v>110.65956534374408</v>
      </c>
      <c r="DM19" s="51">
        <v>101.01817267303697</v>
      </c>
      <c r="DN19" s="51">
        <v>108.09226101563853</v>
      </c>
      <c r="DO19" s="51">
        <v>109.05633131154531</v>
      </c>
      <c r="DP19" s="51">
        <v>104.21013682362272</v>
      </c>
      <c r="DQ19" s="51">
        <v>104.82963021697485</v>
      </c>
      <c r="DR19" s="51">
        <v>103.77635570917049</v>
      </c>
      <c r="DS19" s="51">
        <v>103.30395684590734</v>
      </c>
      <c r="DT19" s="51">
        <v>96.627628309613783</v>
      </c>
      <c r="DU19" s="51">
        <v>104.45855082882885</v>
      </c>
      <c r="DV19" s="51">
        <v>100.53538556313599</v>
      </c>
      <c r="DW19" s="51">
        <v>98.294268087268563</v>
      </c>
      <c r="DX19" s="51">
        <v>94.81580975662601</v>
      </c>
      <c r="DY19" s="51">
        <v>92.335041997611512</v>
      </c>
      <c r="DZ19" s="51">
        <v>80.424992089350937</v>
      </c>
      <c r="EA19" s="51">
        <v>63.837140240149282</v>
      </c>
      <c r="EB19" s="51">
        <v>71.880080731288956</v>
      </c>
      <c r="EC19" s="51">
        <v>68.358163854568147</v>
      </c>
      <c r="ED19" s="51">
        <v>59.810941373292508</v>
      </c>
      <c r="EE19" s="51">
        <v>44.317990842190902</v>
      </c>
      <c r="EF19" s="51">
        <v>53.903682762617137</v>
      </c>
      <c r="EG19" s="51">
        <v>52.154993879618587</v>
      </c>
      <c r="EH19" s="51">
        <v>58.349675086991319</v>
      </c>
      <c r="EI19" s="51">
        <v>62.098563205918495</v>
      </c>
      <c r="EJ19" s="51">
        <v>59.147982550603125</v>
      </c>
      <c r="EK19" s="51">
        <v>60.413110274267652</v>
      </c>
      <c r="EL19" s="51">
        <v>71.046052581932287</v>
      </c>
      <c r="EM19" s="51">
        <v>73.571499246387546</v>
      </c>
      <c r="EN19" s="51">
        <v>82.62885987746651</v>
      </c>
      <c r="EO19" s="51">
        <v>89.380047453440355</v>
      </c>
      <c r="EP19" s="51">
        <v>84.602210750452002</v>
      </c>
      <c r="EQ19" s="51">
        <v>76.421932547212421</v>
      </c>
      <c r="ER19" s="51">
        <v>81.348959656758851</v>
      </c>
      <c r="ES19" s="51">
        <v>79.883084721031025</v>
      </c>
      <c r="ET19" s="51">
        <v>81.357816718780342</v>
      </c>
      <c r="EU19" s="51">
        <v>69.058158910648046</v>
      </c>
    </row>
    <row r="20" spans="1:151" s="54" customFormat="1" ht="18" customHeight="1" x14ac:dyDescent="0.25">
      <c r="A20" s="50" t="s">
        <v>100</v>
      </c>
      <c r="B20" s="52" t="s">
        <v>8</v>
      </c>
      <c r="C20" s="51">
        <v>7.63</v>
      </c>
      <c r="D20" s="51">
        <v>7.63</v>
      </c>
      <c r="E20" s="51">
        <v>7.63</v>
      </c>
      <c r="F20" s="51">
        <v>7.63</v>
      </c>
      <c r="G20" s="51">
        <v>7.63</v>
      </c>
      <c r="H20" s="51">
        <v>7.63</v>
      </c>
      <c r="I20" s="51">
        <v>7.63</v>
      </c>
      <c r="J20" s="51">
        <v>7.63</v>
      </c>
      <c r="K20" s="51">
        <v>7.63</v>
      </c>
      <c r="L20" s="51">
        <v>7.63</v>
      </c>
      <c r="M20" s="51">
        <v>7.63</v>
      </c>
      <c r="N20" s="51">
        <v>7.63</v>
      </c>
      <c r="O20" s="51">
        <v>7.63</v>
      </c>
      <c r="P20" s="51">
        <v>7.63</v>
      </c>
      <c r="Q20" s="51">
        <v>7.63</v>
      </c>
      <c r="R20" s="51">
        <v>23.529999999999998</v>
      </c>
      <c r="S20" s="51">
        <v>23.529999999999998</v>
      </c>
      <c r="T20" s="51">
        <v>23.529999999999998</v>
      </c>
      <c r="U20" s="51">
        <v>23.529999999999998</v>
      </c>
      <c r="V20" s="51">
        <v>23.529999999999998</v>
      </c>
      <c r="W20" s="51">
        <v>23.529999999999998</v>
      </c>
      <c r="X20" s="51">
        <v>23.529999999999998</v>
      </c>
      <c r="Y20" s="51">
        <v>23.549999999999997</v>
      </c>
      <c r="Z20" s="51">
        <v>23.56</v>
      </c>
      <c r="AA20" s="51">
        <v>23.554999999999996</v>
      </c>
      <c r="AB20" s="51">
        <v>23.554999999999996</v>
      </c>
      <c r="AC20" s="51">
        <v>16.554999999999996</v>
      </c>
      <c r="AD20" s="51">
        <v>13.221666666666666</v>
      </c>
      <c r="AE20" s="51">
        <v>11.554999999999998</v>
      </c>
      <c r="AF20" s="51">
        <v>11.554999999999998</v>
      </c>
      <c r="AG20" s="51">
        <v>11.554999999999998</v>
      </c>
      <c r="AH20" s="51">
        <v>11.554999999999998</v>
      </c>
      <c r="AI20" s="51">
        <v>0.35500000000000004</v>
      </c>
      <c r="AJ20" s="51">
        <v>0.35500000000000004</v>
      </c>
      <c r="AK20" s="51">
        <v>0.35500000000000004</v>
      </c>
      <c r="AL20" s="51">
        <v>0.35500000000000004</v>
      </c>
      <c r="AM20" s="51">
        <v>0.35500000000000004</v>
      </c>
      <c r="AN20" s="51">
        <v>0.35500000000000004</v>
      </c>
      <c r="AO20" s="51">
        <v>0.35500000000000004</v>
      </c>
      <c r="AP20" s="51">
        <v>0.35500000000000004</v>
      </c>
      <c r="AQ20" s="51">
        <v>0.35500000000000004</v>
      </c>
      <c r="AR20" s="51">
        <v>0.35500000000000004</v>
      </c>
      <c r="AS20" s="51">
        <v>0.35500000000000004</v>
      </c>
      <c r="AT20" s="51">
        <v>0.35500000000000004</v>
      </c>
      <c r="AU20" s="51">
        <v>0.35500000000000004</v>
      </c>
      <c r="AV20" s="51">
        <v>0.35500000000000004</v>
      </c>
      <c r="AW20" s="51">
        <v>0.35500000000000004</v>
      </c>
      <c r="AX20" s="51">
        <v>0.35500000000000004</v>
      </c>
      <c r="AY20" s="51">
        <v>0.35500000000000004</v>
      </c>
      <c r="AZ20" s="51">
        <v>0.35500000000000004</v>
      </c>
      <c r="BA20" s="51">
        <v>0.35500000000000004</v>
      </c>
      <c r="BB20" s="51">
        <v>0.35500000000000004</v>
      </c>
      <c r="BC20" s="51">
        <v>0.35500000000000004</v>
      </c>
      <c r="BD20" s="51">
        <v>0.35500000000000004</v>
      </c>
      <c r="BE20" s="51">
        <v>0.35500000000000004</v>
      </c>
      <c r="BF20" s="51">
        <v>0.35500000000000004</v>
      </c>
      <c r="BG20" s="51">
        <v>0.35500000000000004</v>
      </c>
      <c r="BH20" s="51">
        <v>0.35500000000000004</v>
      </c>
      <c r="BI20" s="51">
        <v>0.35500000000000004</v>
      </c>
      <c r="BJ20" s="51">
        <v>0.35500000000000004</v>
      </c>
      <c r="BK20" s="51">
        <v>0.35500000000000004</v>
      </c>
      <c r="BL20" s="51">
        <v>0.35500000000000004</v>
      </c>
      <c r="BM20" s="51">
        <v>0.35500000000000004</v>
      </c>
      <c r="BN20" s="51">
        <v>0.35500000000000004</v>
      </c>
      <c r="BO20" s="51">
        <v>0.35500000000000004</v>
      </c>
      <c r="BP20" s="51">
        <v>0.35500000000000004</v>
      </c>
      <c r="BQ20" s="51">
        <v>0.35500000000000004</v>
      </c>
      <c r="BR20" s="51">
        <v>0.35500000000000004</v>
      </c>
      <c r="BS20" s="51">
        <v>0.35500000000000004</v>
      </c>
      <c r="BT20" s="51">
        <v>0.35500000000000004</v>
      </c>
      <c r="BU20" s="51">
        <v>0.35500000000000004</v>
      </c>
      <c r="BV20" s="51">
        <v>0.35500000000000004</v>
      </c>
      <c r="BW20" s="51">
        <v>0.35500000000000004</v>
      </c>
      <c r="BX20" s="51">
        <v>0.35500000000000004</v>
      </c>
      <c r="BY20" s="51">
        <v>0.35500000000000004</v>
      </c>
      <c r="BZ20" s="51">
        <v>0.35500000000000004</v>
      </c>
      <c r="CA20" s="51">
        <v>0.35500000000000004</v>
      </c>
      <c r="CB20" s="51">
        <v>0.35500000000000004</v>
      </c>
      <c r="CC20" s="51">
        <v>0.35500000000000004</v>
      </c>
      <c r="CD20" s="51">
        <v>0.35500000000000004</v>
      </c>
      <c r="CE20" s="51">
        <v>0.35500000000000004</v>
      </c>
      <c r="CF20" s="51">
        <v>0.35500000000000004</v>
      </c>
      <c r="CG20" s="51">
        <v>0.35500000000000004</v>
      </c>
      <c r="CH20" s="51">
        <v>0.35500000000000004</v>
      </c>
      <c r="CI20" s="51">
        <v>0.35500000000000004</v>
      </c>
      <c r="CJ20" s="51">
        <v>0.35500000000000004</v>
      </c>
      <c r="CK20" s="51">
        <v>0.35500000000000004</v>
      </c>
      <c r="CL20" s="51">
        <v>0.35500000000000004</v>
      </c>
      <c r="CM20" s="51">
        <v>0.35500000000000004</v>
      </c>
      <c r="CN20" s="51">
        <v>0.35500000000000004</v>
      </c>
      <c r="CO20" s="51">
        <v>0.35500000000000004</v>
      </c>
      <c r="CP20" s="51">
        <v>0.35500000000000004</v>
      </c>
      <c r="CQ20" s="51">
        <v>0.35500000000000004</v>
      </c>
      <c r="CR20" s="51">
        <v>0.35500000000000004</v>
      </c>
      <c r="CS20" s="51">
        <v>0.35500000000000004</v>
      </c>
      <c r="CT20" s="51">
        <v>0.35500000000000004</v>
      </c>
      <c r="CU20" s="51">
        <v>0.35500000000000004</v>
      </c>
      <c r="CV20" s="51">
        <v>0.35500000000000004</v>
      </c>
      <c r="CW20" s="51">
        <v>0.35500000000000004</v>
      </c>
      <c r="CX20" s="51">
        <v>0.35500000000000004</v>
      </c>
      <c r="CY20" s="51">
        <v>0.35500000000000004</v>
      </c>
      <c r="CZ20" s="51">
        <v>0.35500000000000004</v>
      </c>
      <c r="DA20" s="51">
        <v>0.35500000000000004</v>
      </c>
      <c r="DB20" s="51">
        <v>0.375</v>
      </c>
      <c r="DC20" s="51">
        <v>0.375</v>
      </c>
      <c r="DD20" s="51">
        <v>0.375</v>
      </c>
      <c r="DE20" s="51">
        <v>0.375</v>
      </c>
      <c r="DF20" s="51">
        <v>0.375</v>
      </c>
      <c r="DG20" s="51">
        <v>0.375</v>
      </c>
      <c r="DH20" s="51">
        <v>0.375</v>
      </c>
      <c r="DI20" s="51">
        <v>0.375</v>
      </c>
      <c r="DJ20" s="51">
        <v>0.375</v>
      </c>
      <c r="DK20" s="51">
        <v>0.375</v>
      </c>
      <c r="DL20" s="51">
        <v>0.375</v>
      </c>
      <c r="DM20" s="51">
        <v>0.375</v>
      </c>
      <c r="DN20" s="51">
        <v>0.375</v>
      </c>
      <c r="DO20" s="51">
        <v>0.375</v>
      </c>
      <c r="DP20" s="51">
        <v>0.375</v>
      </c>
      <c r="DQ20" s="51">
        <v>0.375</v>
      </c>
      <c r="DR20" s="51">
        <v>0.375</v>
      </c>
      <c r="DS20" s="51">
        <v>0.375</v>
      </c>
      <c r="DT20" s="51">
        <v>0.375</v>
      </c>
      <c r="DU20" s="51">
        <v>0.375</v>
      </c>
      <c r="DV20" s="51">
        <v>0.375</v>
      </c>
      <c r="DW20" s="51">
        <v>0.375</v>
      </c>
      <c r="DX20" s="51">
        <v>0.375</v>
      </c>
      <c r="DY20" s="51">
        <v>0.375</v>
      </c>
      <c r="DZ20" s="51">
        <v>0.375</v>
      </c>
      <c r="EA20" s="51">
        <v>0.375</v>
      </c>
      <c r="EB20" s="51">
        <v>0.375</v>
      </c>
      <c r="EC20" s="51">
        <v>0.375</v>
      </c>
      <c r="ED20" s="51">
        <v>0.375</v>
      </c>
      <c r="EE20" s="51">
        <v>0.375</v>
      </c>
      <c r="EF20" s="51">
        <v>0.375</v>
      </c>
      <c r="EG20" s="51">
        <v>0.53</v>
      </c>
      <c r="EH20" s="51">
        <v>0.53</v>
      </c>
      <c r="EI20" s="51">
        <v>0.53</v>
      </c>
      <c r="EJ20" s="51">
        <v>0.53</v>
      </c>
      <c r="EK20" s="51">
        <v>0.63</v>
      </c>
      <c r="EL20" s="51">
        <v>0.63</v>
      </c>
      <c r="EM20" s="51">
        <v>0.63</v>
      </c>
      <c r="EN20" s="51">
        <v>0.63</v>
      </c>
      <c r="EO20" s="51">
        <v>4.1012926005526564</v>
      </c>
      <c r="EP20" s="51">
        <v>4.1012926005526564</v>
      </c>
      <c r="EQ20" s="51">
        <v>4.1012926005526564</v>
      </c>
      <c r="ER20" s="51">
        <v>4.1012926005526564</v>
      </c>
      <c r="ES20" s="51">
        <v>4.4012926005526563</v>
      </c>
      <c r="ET20" s="51">
        <v>4.4012926005526563</v>
      </c>
      <c r="EU20" s="51">
        <v>4.4012926005526563</v>
      </c>
    </row>
    <row r="21" spans="1:151" s="54" customFormat="1" ht="18" customHeight="1" x14ac:dyDescent="0.25">
      <c r="A21" s="50" t="s">
        <v>59</v>
      </c>
      <c r="B21" s="52" t="s">
        <v>8</v>
      </c>
      <c r="C21" s="51">
        <v>0</v>
      </c>
      <c r="D21" s="51">
        <v>0</v>
      </c>
      <c r="E21" s="51">
        <v>0</v>
      </c>
      <c r="F21" s="51">
        <v>0</v>
      </c>
      <c r="G21" s="51">
        <v>0</v>
      </c>
      <c r="H21" s="51">
        <v>0</v>
      </c>
      <c r="I21" s="51">
        <v>0</v>
      </c>
      <c r="J21" s="51">
        <v>0</v>
      </c>
      <c r="K21" s="51">
        <v>0</v>
      </c>
      <c r="L21" s="51">
        <v>0</v>
      </c>
      <c r="M21" s="51">
        <v>0</v>
      </c>
      <c r="N21" s="51">
        <v>0</v>
      </c>
      <c r="O21" s="51">
        <v>0</v>
      </c>
      <c r="P21" s="51">
        <v>0</v>
      </c>
      <c r="Q21" s="51">
        <v>0</v>
      </c>
      <c r="R21" s="51">
        <v>5.7</v>
      </c>
      <c r="S21" s="51">
        <v>6.0136363636363646</v>
      </c>
      <c r="T21" s="51">
        <v>6.2727272727272725</v>
      </c>
      <c r="U21" s="51">
        <v>6.2727272727272725</v>
      </c>
      <c r="V21" s="51">
        <v>6.2727272727272725</v>
      </c>
      <c r="W21" s="51">
        <v>6.4381818181818176</v>
      </c>
      <c r="X21" s="51">
        <v>6.4381818181818176</v>
      </c>
      <c r="Y21" s="51">
        <v>6.4381818181818176</v>
      </c>
      <c r="Z21" s="51">
        <v>6.3900000000000006</v>
      </c>
      <c r="AA21" s="51">
        <v>6.2781818181818183</v>
      </c>
      <c r="AB21" s="51">
        <v>6.2781818181818183</v>
      </c>
      <c r="AC21" s="51">
        <v>6.2781818181818183</v>
      </c>
      <c r="AD21" s="51">
        <v>6.9677777777777781</v>
      </c>
      <c r="AE21" s="51">
        <v>7.1316103762392737</v>
      </c>
      <c r="AF21" s="51">
        <v>7.1241700758902118</v>
      </c>
      <c r="AG21" s="51">
        <v>8.3451209736662655</v>
      </c>
      <c r="AH21" s="51">
        <v>8.7464167449851029</v>
      </c>
      <c r="AI21" s="51">
        <v>6.9583727424929496</v>
      </c>
      <c r="AJ21" s="51">
        <v>5.832664317771334</v>
      </c>
      <c r="AK21" s="51">
        <v>5.7770497297899297</v>
      </c>
      <c r="AL21" s="51">
        <v>6.3449709484179806</v>
      </c>
      <c r="AM21" s="51">
        <v>5.9924172057053164</v>
      </c>
      <c r="AN21" s="51">
        <v>6.1957495932209756</v>
      </c>
      <c r="AO21" s="51">
        <v>6.4505313564194919</v>
      </c>
      <c r="AP21" s="51">
        <v>6.5016361858025293</v>
      </c>
      <c r="AQ21" s="51">
        <v>6.3832849833660674</v>
      </c>
      <c r="AR21" s="51">
        <v>6.2092280616313653</v>
      </c>
      <c r="AS21" s="51">
        <v>6.1233809224160698</v>
      </c>
      <c r="AT21" s="51">
        <v>5.8671806829198259</v>
      </c>
      <c r="AU21" s="51">
        <v>5.666666666666667</v>
      </c>
      <c r="AV21" s="51">
        <v>5.677777777777778</v>
      </c>
      <c r="AW21" s="51">
        <v>5.8000000000000007</v>
      </c>
      <c r="AX21" s="51">
        <v>5.8000000000000007</v>
      </c>
      <c r="AY21" s="51">
        <v>5.7333333333333334</v>
      </c>
      <c r="AZ21" s="51">
        <v>5.7222222222222223</v>
      </c>
      <c r="BA21" s="51">
        <v>5.5666666666666664</v>
      </c>
      <c r="BB21" s="51">
        <v>5.5333333333333332</v>
      </c>
      <c r="BC21" s="51">
        <v>5.822222222222222</v>
      </c>
      <c r="BD21" s="51">
        <v>5.8555555555555561</v>
      </c>
      <c r="BE21" s="51">
        <v>5.8888888888888893</v>
      </c>
      <c r="BF21" s="51">
        <v>6.1111111111111107</v>
      </c>
      <c r="BG21" s="51">
        <v>6.2666666666666666</v>
      </c>
      <c r="BH21" s="51">
        <v>6.0888888888888886</v>
      </c>
      <c r="BI21" s="51">
        <v>5.9888888888888889</v>
      </c>
      <c r="BJ21" s="51">
        <v>6.155555555555555</v>
      </c>
      <c r="BK21" s="51">
        <v>5.8888888888888893</v>
      </c>
      <c r="BL21" s="51">
        <v>5.2222222222222223</v>
      </c>
      <c r="BM21" s="51">
        <v>5.1999999999999993</v>
      </c>
      <c r="BN21" s="51">
        <v>5.1444444444444439</v>
      </c>
      <c r="BO21" s="51">
        <v>5.0555555555555554</v>
      </c>
      <c r="BP21" s="51">
        <v>5.0222222222222221</v>
      </c>
      <c r="BQ21" s="51">
        <v>5.7222222222222223</v>
      </c>
      <c r="BR21" s="51">
        <v>6.3555555555555561</v>
      </c>
      <c r="BS21" s="51">
        <v>6.7222222222222223</v>
      </c>
      <c r="BT21" s="51">
        <v>7.2555555555555555</v>
      </c>
      <c r="BU21" s="51">
        <v>8.5555555555555554</v>
      </c>
      <c r="BV21" s="51">
        <v>9.8666666666666671</v>
      </c>
      <c r="BW21" s="51">
        <v>7.8000000000000007</v>
      </c>
      <c r="BX21" s="51">
        <v>8.1111111111111107</v>
      </c>
      <c r="BY21" s="51">
        <v>8.4333333333333336</v>
      </c>
      <c r="BZ21" s="51">
        <v>7.666666666666667</v>
      </c>
      <c r="CA21" s="51">
        <v>6.8280220359247119</v>
      </c>
      <c r="CB21" s="51">
        <v>7.2888888888888879</v>
      </c>
      <c r="CC21" s="51">
        <v>7.166666666666667</v>
      </c>
      <c r="CD21" s="51">
        <v>7.2666666666666675</v>
      </c>
      <c r="CE21" s="51">
        <v>7.8666666666666663</v>
      </c>
      <c r="CF21" s="51">
        <v>6.5888888888888886</v>
      </c>
      <c r="CG21" s="51">
        <v>6.6888888888888891</v>
      </c>
      <c r="CH21" s="51">
        <v>6.4666666666666668</v>
      </c>
      <c r="CI21" s="51">
        <v>7.0777777777777784</v>
      </c>
      <c r="CJ21" s="51">
        <v>7.9555555555555548</v>
      </c>
      <c r="CK21" s="51">
        <v>8.4888888888888889</v>
      </c>
      <c r="CL21" s="51">
        <v>8.9111111111111114</v>
      </c>
      <c r="CM21" s="51">
        <v>8.7777777777777786</v>
      </c>
      <c r="CN21" s="51">
        <v>9.5777777777777775</v>
      </c>
      <c r="CO21" s="51">
        <v>10.833333333333334</v>
      </c>
      <c r="CP21" s="51">
        <v>10.888888888888889</v>
      </c>
      <c r="CQ21" s="51">
        <v>11.777777777777779</v>
      </c>
      <c r="CR21" s="51">
        <v>13.939286433027</v>
      </c>
      <c r="CS21" s="51">
        <v>13.54081273044789</v>
      </c>
      <c r="CT21" s="51">
        <v>11.08888888888889</v>
      </c>
      <c r="CU21" s="51">
        <v>10.533333333333335</v>
      </c>
      <c r="CV21" s="51">
        <v>11.033333333333333</v>
      </c>
      <c r="CW21" s="51">
        <v>11.755555555555555</v>
      </c>
      <c r="CX21" s="51">
        <v>13.166666666666666</v>
      </c>
      <c r="CY21" s="51">
        <v>13.944444444444445</v>
      </c>
      <c r="CZ21" s="51">
        <v>17.977777777777778</v>
      </c>
      <c r="DA21" s="51">
        <v>18.911111111111111</v>
      </c>
      <c r="DB21" s="51">
        <v>13.822222222222221</v>
      </c>
      <c r="DC21" s="51">
        <v>11.166666666666666</v>
      </c>
      <c r="DD21" s="51">
        <v>11.08888888888889</v>
      </c>
      <c r="DE21" s="51">
        <v>11.566666666666666</v>
      </c>
      <c r="DF21" s="51">
        <v>11.5</v>
      </c>
      <c r="DG21" s="51">
        <v>12.28888888888889</v>
      </c>
      <c r="DH21" s="51">
        <v>12.966666666666667</v>
      </c>
      <c r="DI21" s="51">
        <v>12.977777777777778</v>
      </c>
      <c r="DJ21" s="51">
        <v>16.265217391304347</v>
      </c>
      <c r="DK21" s="51">
        <v>18.743478260869562</v>
      </c>
      <c r="DL21" s="51">
        <v>20.256521739130434</v>
      </c>
      <c r="DM21" s="51">
        <v>18.69130434782609</v>
      </c>
      <c r="DN21" s="51">
        <v>19.8</v>
      </c>
      <c r="DO21" s="51">
        <v>19.839130434782611</v>
      </c>
      <c r="DP21" s="51">
        <v>19.513043478260872</v>
      </c>
      <c r="DQ21" s="51">
        <v>19.447826086956521</v>
      </c>
      <c r="DR21" s="51">
        <v>19.565217391304348</v>
      </c>
      <c r="DS21" s="51">
        <v>19.265217391304347</v>
      </c>
      <c r="DT21" s="51">
        <v>18.417391304347824</v>
      </c>
      <c r="DU21" s="51">
        <v>19.643478260869568</v>
      </c>
      <c r="DV21" s="51">
        <v>19.421739130434784</v>
      </c>
      <c r="DW21" s="51">
        <v>19.056521739130435</v>
      </c>
      <c r="DX21" s="51">
        <v>18.808695652173913</v>
      </c>
      <c r="DY21" s="51">
        <v>18.69130434782609</v>
      </c>
      <c r="DZ21" s="51">
        <v>17.256521739130438</v>
      </c>
      <c r="EA21" s="51">
        <v>14.321739130434786</v>
      </c>
      <c r="EB21" s="51">
        <v>15.86086956521739</v>
      </c>
      <c r="EC21" s="51">
        <v>15.495652173913046</v>
      </c>
      <c r="ED21" s="51">
        <v>14.11304347826087</v>
      </c>
      <c r="EE21" s="51">
        <v>11.608695652173914</v>
      </c>
      <c r="EF21" s="51">
        <v>13.160869565217393</v>
      </c>
      <c r="EG21" s="51">
        <v>13.408695652173913</v>
      </c>
      <c r="EH21" s="51">
        <v>14.543478260869565</v>
      </c>
      <c r="EI21" s="51">
        <v>15.508695652173914</v>
      </c>
      <c r="EJ21" s="51">
        <v>15.052173913043479</v>
      </c>
      <c r="EK21" s="51">
        <v>14.634782608695652</v>
      </c>
      <c r="EL21" s="51">
        <v>16.252173913043482</v>
      </c>
      <c r="EM21" s="51">
        <v>17.126086956521739</v>
      </c>
      <c r="EN21" s="51">
        <v>17.947826086956521</v>
      </c>
      <c r="EO21" s="51">
        <v>19.604347826086958</v>
      </c>
      <c r="EP21" s="51">
        <v>20.073913043478264</v>
      </c>
      <c r="EQ21" s="51">
        <v>18.939130434782609</v>
      </c>
      <c r="ER21" s="51">
        <v>19.708695652173915</v>
      </c>
      <c r="ES21" s="51">
        <v>18.547826086956526</v>
      </c>
      <c r="ET21" s="51">
        <v>18.521739130434785</v>
      </c>
      <c r="EU21" s="51">
        <v>18.026086956521738</v>
      </c>
    </row>
    <row r="22" spans="1:151" s="54" customFormat="1" ht="18" customHeight="1" x14ac:dyDescent="0.25">
      <c r="A22" s="50" t="s">
        <v>101</v>
      </c>
      <c r="B22" s="52" t="s">
        <v>8</v>
      </c>
      <c r="C22" s="51">
        <v>0</v>
      </c>
      <c r="D22" s="51">
        <v>0</v>
      </c>
      <c r="E22" s="51">
        <v>0</v>
      </c>
      <c r="F22" s="51">
        <v>0</v>
      </c>
      <c r="G22" s="51">
        <v>0</v>
      </c>
      <c r="H22" s="51">
        <v>0</v>
      </c>
      <c r="I22" s="51">
        <v>0</v>
      </c>
      <c r="J22" s="51">
        <v>0</v>
      </c>
      <c r="K22" s="51">
        <v>0</v>
      </c>
      <c r="L22" s="51">
        <v>0</v>
      </c>
      <c r="M22" s="51">
        <v>0</v>
      </c>
      <c r="N22" s="51">
        <v>0</v>
      </c>
      <c r="O22" s="51">
        <v>0</v>
      </c>
      <c r="P22" s="51">
        <v>0</v>
      </c>
      <c r="Q22" s="51">
        <v>0</v>
      </c>
      <c r="R22" s="51">
        <v>0</v>
      </c>
      <c r="S22" s="51">
        <v>0</v>
      </c>
      <c r="T22" s="51">
        <v>0</v>
      </c>
      <c r="U22" s="51">
        <v>0</v>
      </c>
      <c r="V22" s="51">
        <v>0</v>
      </c>
      <c r="W22" s="51">
        <v>0</v>
      </c>
      <c r="X22" s="51">
        <v>0</v>
      </c>
      <c r="Y22" s="51">
        <v>0</v>
      </c>
      <c r="Z22" s="51">
        <v>0</v>
      </c>
      <c r="AA22" s="51">
        <v>0</v>
      </c>
      <c r="AB22" s="51">
        <v>0</v>
      </c>
      <c r="AC22" s="51">
        <v>0</v>
      </c>
      <c r="AD22" s="51">
        <v>0</v>
      </c>
      <c r="AE22" s="51">
        <v>0</v>
      </c>
      <c r="AF22" s="51">
        <v>0</v>
      </c>
      <c r="AG22" s="51">
        <v>0</v>
      </c>
      <c r="AH22" s="51">
        <v>0</v>
      </c>
      <c r="AI22" s="51">
        <v>0</v>
      </c>
      <c r="AJ22" s="51">
        <v>0</v>
      </c>
      <c r="AK22" s="51">
        <v>0</v>
      </c>
      <c r="AL22" s="51">
        <v>0</v>
      </c>
      <c r="AM22" s="51">
        <v>0</v>
      </c>
      <c r="AN22" s="51">
        <v>0</v>
      </c>
      <c r="AO22" s="51">
        <v>0</v>
      </c>
      <c r="AP22" s="51">
        <v>0</v>
      </c>
      <c r="AQ22" s="51">
        <v>0</v>
      </c>
      <c r="AR22" s="51">
        <v>0</v>
      </c>
      <c r="AS22" s="51">
        <v>0</v>
      </c>
      <c r="AT22" s="51">
        <v>0</v>
      </c>
      <c r="AU22" s="51">
        <v>0</v>
      </c>
      <c r="AV22" s="51">
        <v>0</v>
      </c>
      <c r="AW22" s="51">
        <v>0</v>
      </c>
      <c r="AX22" s="51">
        <v>0</v>
      </c>
      <c r="AY22" s="51">
        <v>0</v>
      </c>
      <c r="AZ22" s="51">
        <v>0</v>
      </c>
      <c r="BA22" s="51">
        <v>0</v>
      </c>
      <c r="BB22" s="51">
        <v>0</v>
      </c>
      <c r="BC22" s="51">
        <v>0</v>
      </c>
      <c r="BD22" s="51">
        <v>0</v>
      </c>
      <c r="BE22" s="51">
        <v>0</v>
      </c>
      <c r="BF22" s="51">
        <v>0</v>
      </c>
      <c r="BG22" s="51">
        <v>0</v>
      </c>
      <c r="BH22" s="51">
        <v>0</v>
      </c>
      <c r="BI22" s="51">
        <v>0</v>
      </c>
      <c r="BJ22" s="51">
        <v>0</v>
      </c>
      <c r="BK22" s="51">
        <v>0</v>
      </c>
      <c r="BL22" s="51">
        <v>0</v>
      </c>
      <c r="BM22" s="51">
        <v>0</v>
      </c>
      <c r="BN22" s="51">
        <v>0</v>
      </c>
      <c r="BO22" s="51">
        <v>0</v>
      </c>
      <c r="BP22" s="51">
        <v>0</v>
      </c>
      <c r="BQ22" s="51">
        <v>0</v>
      </c>
      <c r="BR22" s="51">
        <v>0</v>
      </c>
      <c r="BS22" s="51">
        <v>0</v>
      </c>
      <c r="BT22" s="51">
        <v>0</v>
      </c>
      <c r="BU22" s="51">
        <v>0</v>
      </c>
      <c r="BV22" s="51">
        <v>0</v>
      </c>
      <c r="BW22" s="51">
        <v>0</v>
      </c>
      <c r="BX22" s="51">
        <v>0</v>
      </c>
      <c r="BY22" s="51">
        <v>0</v>
      </c>
      <c r="BZ22" s="51">
        <v>0</v>
      </c>
      <c r="CA22" s="51">
        <v>0</v>
      </c>
      <c r="CB22" s="51">
        <v>0</v>
      </c>
      <c r="CC22" s="51">
        <v>0</v>
      </c>
      <c r="CD22" s="51">
        <v>0</v>
      </c>
      <c r="CE22" s="51">
        <v>0</v>
      </c>
      <c r="CF22" s="51">
        <v>0</v>
      </c>
      <c r="CG22" s="51">
        <v>0</v>
      </c>
      <c r="CH22" s="51">
        <v>0</v>
      </c>
      <c r="CI22" s="51">
        <v>0</v>
      </c>
      <c r="CJ22" s="51">
        <v>0</v>
      </c>
      <c r="CK22" s="51">
        <v>0</v>
      </c>
      <c r="CL22" s="51">
        <v>0</v>
      </c>
      <c r="CM22" s="51">
        <v>0</v>
      </c>
      <c r="CN22" s="51">
        <v>0</v>
      </c>
      <c r="CO22" s="51">
        <v>0</v>
      </c>
      <c r="CP22" s="51">
        <v>0</v>
      </c>
      <c r="CQ22" s="51">
        <v>0</v>
      </c>
      <c r="CR22" s="51">
        <v>0</v>
      </c>
      <c r="CS22" s="51">
        <v>0</v>
      </c>
      <c r="CT22" s="51">
        <v>0</v>
      </c>
      <c r="CU22" s="51">
        <v>0</v>
      </c>
      <c r="CV22" s="51">
        <v>0</v>
      </c>
      <c r="CW22" s="51">
        <v>0</v>
      </c>
      <c r="CX22" s="51">
        <v>0</v>
      </c>
      <c r="CY22" s="51">
        <v>0</v>
      </c>
      <c r="CZ22" s="51">
        <v>0</v>
      </c>
      <c r="DA22" s="51">
        <v>0</v>
      </c>
      <c r="DB22" s="51">
        <v>0</v>
      </c>
      <c r="DC22" s="51">
        <v>0</v>
      </c>
      <c r="DD22" s="51">
        <v>0</v>
      </c>
      <c r="DE22" s="51">
        <v>0</v>
      </c>
      <c r="DF22" s="51">
        <v>0</v>
      </c>
      <c r="DG22" s="51">
        <v>0</v>
      </c>
      <c r="DH22" s="51">
        <v>0</v>
      </c>
      <c r="DI22" s="51">
        <v>2.4181300000000001</v>
      </c>
      <c r="DJ22" s="51">
        <v>2.7127199999999996</v>
      </c>
      <c r="DK22" s="51">
        <v>2.8035000000000001</v>
      </c>
      <c r="DL22" s="51">
        <v>2.8035000000000001</v>
      </c>
      <c r="DM22" s="51">
        <v>2.56854</v>
      </c>
      <c r="DN22" s="51">
        <v>2.0278259999999997</v>
      </c>
      <c r="DO22" s="51">
        <v>1.335</v>
      </c>
      <c r="DP22" s="51">
        <v>1.335</v>
      </c>
      <c r="DQ22" s="51">
        <v>1.0786800000000001</v>
      </c>
      <c r="DR22" s="51">
        <v>0.9345</v>
      </c>
      <c r="DS22" s="51">
        <v>0.93450000000000022</v>
      </c>
      <c r="DT22" s="51">
        <v>0.9345</v>
      </c>
      <c r="DU22" s="51">
        <v>0.56737500000000007</v>
      </c>
      <c r="DV22" s="51">
        <v>0.53400000000000003</v>
      </c>
      <c r="DW22" s="51">
        <v>0.53400000000000003</v>
      </c>
      <c r="DX22" s="51">
        <v>0.53400000000000003</v>
      </c>
      <c r="DY22" s="51">
        <v>0.53400000000000003</v>
      </c>
      <c r="DZ22" s="51">
        <v>0.56515000000000004</v>
      </c>
      <c r="EA22" s="51">
        <v>0.66749999999999998</v>
      </c>
      <c r="EB22" s="51">
        <v>0.66749999999999998</v>
      </c>
      <c r="EC22" s="51">
        <v>0.66749999999999998</v>
      </c>
      <c r="ED22" s="51">
        <v>0.90959599999999996</v>
      </c>
      <c r="EE22" s="51">
        <v>1.174844</v>
      </c>
      <c r="EF22" s="51">
        <v>1.9037100000000002</v>
      </c>
      <c r="EG22" s="51">
        <v>2.403</v>
      </c>
      <c r="EH22" s="51">
        <v>2.403</v>
      </c>
      <c r="EI22" s="51">
        <v>2.8195333333333337</v>
      </c>
      <c r="EJ22" s="51">
        <v>3.0278000000000005</v>
      </c>
      <c r="EK22" s="51">
        <v>3.0947560000000003</v>
      </c>
      <c r="EL22" s="51">
        <v>3.3597399999999999</v>
      </c>
      <c r="EM22" s="51">
        <v>4.6725000000000003</v>
      </c>
      <c r="EN22" s="51">
        <v>4.6725000000000003</v>
      </c>
      <c r="EO22" s="51">
        <v>5.0285000000000002</v>
      </c>
      <c r="EP22" s="51">
        <v>5.34</v>
      </c>
      <c r="EQ22" s="51">
        <v>6.6571999999999996</v>
      </c>
      <c r="ER22" s="51">
        <v>6.6749999999999998</v>
      </c>
      <c r="ES22" s="51">
        <v>6.6749999999999998</v>
      </c>
      <c r="ET22" s="51">
        <v>6.6749999999999998</v>
      </c>
      <c r="EU22" s="51">
        <v>6.6749999999999998</v>
      </c>
    </row>
    <row r="23" spans="1:151" s="54" customFormat="1" ht="14.25" customHeight="1" x14ac:dyDescent="0.25">
      <c r="A23" s="50" t="s">
        <v>60</v>
      </c>
      <c r="B23" s="52" t="s">
        <v>8</v>
      </c>
      <c r="C23" s="51">
        <v>14.836105519245322</v>
      </c>
      <c r="D23" s="51">
        <v>17.253250404317221</v>
      </c>
      <c r="E23" s="51">
        <v>17.559045892414204</v>
      </c>
      <c r="F23" s="51">
        <v>16.389077239213933</v>
      </c>
      <c r="G23" s="51">
        <v>18.254009930731385</v>
      </c>
      <c r="H23" s="51">
        <v>17.932681904812682</v>
      </c>
      <c r="I23" s="51">
        <v>19.308993427504994</v>
      </c>
      <c r="J23" s="51">
        <v>20.53132432646175</v>
      </c>
      <c r="K23" s="51">
        <v>17.087767364474914</v>
      </c>
      <c r="L23" s="51">
        <v>22.870111381679862</v>
      </c>
      <c r="M23" s="51">
        <v>26.856934928127899</v>
      </c>
      <c r="N23" s="51">
        <v>25.646877394089863</v>
      </c>
      <c r="O23" s="51">
        <v>21.716870003487671</v>
      </c>
      <c r="P23" s="51">
        <v>30.187984960363739</v>
      </c>
      <c r="Q23" s="51">
        <v>33.237986592683576</v>
      </c>
      <c r="R23" s="51">
        <v>18.249958817803925</v>
      </c>
      <c r="S23" s="51">
        <v>18.257407709400301</v>
      </c>
      <c r="T23" s="51">
        <v>20.055147016712933</v>
      </c>
      <c r="U23" s="51">
        <v>19.699593250634344</v>
      </c>
      <c r="V23" s="51">
        <v>20.798074583423027</v>
      </c>
      <c r="W23" s="51">
        <v>25.74914721916911</v>
      </c>
      <c r="X23" s="51">
        <v>25.575369950103031</v>
      </c>
      <c r="Y23" s="51">
        <v>26.890620047142068</v>
      </c>
      <c r="Z23" s="51">
        <v>28.260638801314254</v>
      </c>
      <c r="AA23" s="51">
        <v>22.841498261209573</v>
      </c>
      <c r="AB23" s="51">
        <v>19.807151501506453</v>
      </c>
      <c r="AC23" s="51">
        <v>26.554475470979241</v>
      </c>
      <c r="AD23" s="51">
        <v>22.599906182002883</v>
      </c>
      <c r="AE23" s="51">
        <v>14.958183676050922</v>
      </c>
      <c r="AF23" s="51">
        <v>17.186146403610408</v>
      </c>
      <c r="AG23" s="51">
        <v>29.637440366031161</v>
      </c>
      <c r="AH23" s="51">
        <v>15.100981675408931</v>
      </c>
      <c r="AI23" s="51">
        <v>12.869215489994168</v>
      </c>
      <c r="AJ23" s="51">
        <v>10.894188247535681</v>
      </c>
      <c r="AK23" s="51">
        <v>16.725911468719371</v>
      </c>
      <c r="AL23" s="51">
        <v>18.666572857785972</v>
      </c>
      <c r="AM23" s="51">
        <v>15.042715608502803</v>
      </c>
      <c r="AN23" s="51">
        <v>20.301604509503385</v>
      </c>
      <c r="AO23" s="51">
        <v>18.25730992659836</v>
      </c>
      <c r="AP23" s="51">
        <v>19.465350804605073</v>
      </c>
      <c r="AQ23" s="51">
        <v>18.176345854547272</v>
      </c>
      <c r="AR23" s="51">
        <v>17.786860810632806</v>
      </c>
      <c r="AS23" s="51">
        <v>19.091520138567525</v>
      </c>
      <c r="AT23" s="51">
        <v>18.483403813644419</v>
      </c>
      <c r="AU23" s="51">
        <v>18.645861803864371</v>
      </c>
      <c r="AV23" s="51">
        <v>21.066911991406318</v>
      </c>
      <c r="AW23" s="51">
        <v>22.661528368889069</v>
      </c>
      <c r="AX23" s="51">
        <v>22.530519399174413</v>
      </c>
      <c r="AY23" s="51">
        <v>22.175094069579632</v>
      </c>
      <c r="AZ23" s="51">
        <v>22.383085972562856</v>
      </c>
      <c r="BA23" s="51">
        <v>21.415617558990039</v>
      </c>
      <c r="BB23" s="51">
        <v>22.516380946811204</v>
      </c>
      <c r="BC23" s="51">
        <v>21.786012931446777</v>
      </c>
      <c r="BD23" s="51">
        <v>20.553487870106597</v>
      </c>
      <c r="BE23" s="51">
        <v>21.971249998349126</v>
      </c>
      <c r="BF23" s="51">
        <v>21.808413062872798</v>
      </c>
      <c r="BG23" s="51">
        <v>20.784991364770583</v>
      </c>
      <c r="BH23" s="51">
        <v>22.290773874303738</v>
      </c>
      <c r="BI23" s="51">
        <v>24.344913517448092</v>
      </c>
      <c r="BJ23" s="51">
        <v>24.325550201502555</v>
      </c>
      <c r="BK23" s="51">
        <v>23.264282195966654</v>
      </c>
      <c r="BL23" s="51">
        <v>20.858792665178349</v>
      </c>
      <c r="BM23" s="51">
        <v>20.908628614693995</v>
      </c>
      <c r="BN23" s="51">
        <v>20.76525025088478</v>
      </c>
      <c r="BO23" s="51">
        <v>22.013645945953527</v>
      </c>
      <c r="BP23" s="51">
        <v>21.229173471127783</v>
      </c>
      <c r="BQ23" s="51">
        <v>18.671872681218495</v>
      </c>
      <c r="BR23" s="51">
        <v>18.379968519603686</v>
      </c>
      <c r="BS23" s="51">
        <v>13.002681946064179</v>
      </c>
      <c r="BT23" s="51">
        <v>18.119807988827688</v>
      </c>
      <c r="BU23" s="51">
        <v>13.955665791658397</v>
      </c>
      <c r="BV23" s="51">
        <v>23.248103390415437</v>
      </c>
      <c r="BW23" s="51">
        <v>18.970260927577712</v>
      </c>
      <c r="BX23" s="51">
        <v>14.676620813739696</v>
      </c>
      <c r="BY23" s="51">
        <v>19.963366440500067</v>
      </c>
      <c r="BZ23" s="51">
        <v>22.68731195668984</v>
      </c>
      <c r="CA23" s="51">
        <v>16.82961743571537</v>
      </c>
      <c r="CB23" s="51">
        <v>16.609735396604925</v>
      </c>
      <c r="CC23" s="51">
        <v>15.275809258070652</v>
      </c>
      <c r="CD23" s="51">
        <v>14.922811332585475</v>
      </c>
      <c r="CE23" s="51">
        <v>17.676733121814451</v>
      </c>
      <c r="CF23" s="51">
        <v>16.501916359872489</v>
      </c>
      <c r="CG23" s="51">
        <v>16.279364569316833</v>
      </c>
      <c r="CH23" s="51">
        <v>14.051305389193239</v>
      </c>
      <c r="CI23" s="51">
        <v>17.303750579715569</v>
      </c>
      <c r="CJ23" s="51">
        <v>19.256312635643162</v>
      </c>
      <c r="CK23" s="51">
        <v>17.415798487490811</v>
      </c>
      <c r="CL23" s="51">
        <v>19.164898255225133</v>
      </c>
      <c r="CM23" s="51">
        <v>18.461437966520258</v>
      </c>
      <c r="CN23" s="51">
        <v>16.936918724239824</v>
      </c>
      <c r="CO23" s="51">
        <v>16.942127152704956</v>
      </c>
      <c r="CP23" s="51">
        <v>15.671523892745569</v>
      </c>
      <c r="CQ23" s="51">
        <v>15.298711200862272</v>
      </c>
      <c r="CR23" s="51">
        <v>15.091174116127135</v>
      </c>
      <c r="CS23" s="51">
        <v>15.018762769865262</v>
      </c>
      <c r="CT23" s="51">
        <v>16.195985402287846</v>
      </c>
      <c r="CU23" s="51">
        <v>14.053857357500675</v>
      </c>
      <c r="CV23" s="51">
        <v>11.806602173635866</v>
      </c>
      <c r="CW23" s="51">
        <v>13.897000055577791</v>
      </c>
      <c r="CX23" s="51">
        <v>13.684039722214251</v>
      </c>
      <c r="CY23" s="51">
        <v>12.402997280083369</v>
      </c>
      <c r="CZ23" s="51">
        <v>11.403804382972055</v>
      </c>
      <c r="DA23" s="51">
        <v>13.435363348201889</v>
      </c>
      <c r="DB23" s="51">
        <v>12.99219546548639</v>
      </c>
      <c r="DC23" s="51">
        <v>13.945044711125107</v>
      </c>
      <c r="DD23" s="51">
        <v>12.5380419237746</v>
      </c>
      <c r="DE23" s="51">
        <v>15.216131007610912</v>
      </c>
      <c r="DF23" s="51">
        <v>16.04394109387907</v>
      </c>
      <c r="DG23" s="51">
        <v>17.40034266107638</v>
      </c>
      <c r="DH23" s="51">
        <v>17.32492024439199</v>
      </c>
      <c r="DI23" s="51">
        <v>18.628026204484669</v>
      </c>
      <c r="DJ23" s="51">
        <v>17.748513377415222</v>
      </c>
      <c r="DK23" s="51">
        <v>15.644649091962421</v>
      </c>
      <c r="DL23" s="51">
        <v>21.2054129171255</v>
      </c>
      <c r="DM23" s="51">
        <v>20.646982979136965</v>
      </c>
      <c r="DN23" s="51">
        <v>21.504912984361496</v>
      </c>
      <c r="DO23" s="51">
        <v>21.494538253672118</v>
      </c>
      <c r="DP23" s="51">
        <v>24.166819698116427</v>
      </c>
      <c r="DQ23" s="51">
        <v>23.36886369606863</v>
      </c>
      <c r="DR23" s="51">
        <v>25.348926899525182</v>
      </c>
      <c r="DS23" s="51">
        <v>23.821325762788319</v>
      </c>
      <c r="DT23" s="51">
        <v>24.845480386038389</v>
      </c>
      <c r="DU23" s="51">
        <v>25.555595910301591</v>
      </c>
      <c r="DV23" s="51">
        <v>28.033875306429238</v>
      </c>
      <c r="DW23" s="51">
        <v>27.840210173601008</v>
      </c>
      <c r="DX23" s="51">
        <v>29.666494591200092</v>
      </c>
      <c r="DY23" s="51">
        <v>31.364653654562431</v>
      </c>
      <c r="DZ23" s="51">
        <v>33.678336171518637</v>
      </c>
      <c r="EA23" s="51">
        <v>30.598620629415947</v>
      </c>
      <c r="EB23" s="51">
        <v>32.816549703493649</v>
      </c>
      <c r="EC23" s="51">
        <v>33.903683971518817</v>
      </c>
      <c r="ED23" s="51">
        <v>32.991419148446624</v>
      </c>
      <c r="EE23" s="51">
        <v>31.523469505635184</v>
      </c>
      <c r="EF23" s="51">
        <v>31.556737672165482</v>
      </c>
      <c r="EG23" s="51">
        <v>34.303310468207513</v>
      </c>
      <c r="EH23" s="51">
        <v>35.673846652139126</v>
      </c>
      <c r="EI23" s="51">
        <v>37.943207808574257</v>
      </c>
      <c r="EJ23" s="51">
        <v>37.642043536353391</v>
      </c>
      <c r="EK23" s="51">
        <v>33.427351117036707</v>
      </c>
      <c r="EL23" s="51">
        <v>33.31203350502426</v>
      </c>
      <c r="EM23" s="51">
        <v>35.299913797090724</v>
      </c>
      <c r="EN23" s="51">
        <v>31.720814035576979</v>
      </c>
      <c r="EO23" s="51">
        <v>32.185812119920016</v>
      </c>
      <c r="EP23" s="51">
        <v>39.78258360551709</v>
      </c>
      <c r="EQ23" s="51">
        <v>39.080444417452313</v>
      </c>
      <c r="ER23" s="51">
        <v>39.266052090514577</v>
      </c>
      <c r="ES23" s="51">
        <v>32.692796591459825</v>
      </c>
      <c r="ET23" s="51">
        <v>31.044151550232229</v>
      </c>
      <c r="EU23" s="51">
        <v>40.039461532277556</v>
      </c>
    </row>
    <row r="24" spans="1:151" ht="15" x14ac:dyDescent="0.25">
      <c r="A24" s="4"/>
      <c r="B24" s="40"/>
      <c r="DM24" s="38"/>
      <c r="DN24" s="38"/>
      <c r="DO24" s="38"/>
      <c r="DP24" s="38"/>
      <c r="DQ24" s="38"/>
      <c r="DR24" s="38"/>
      <c r="DS24" s="38"/>
      <c r="DT24" s="38"/>
      <c r="DU24" s="38"/>
      <c r="DV24" s="38"/>
      <c r="DW24" s="38"/>
      <c r="DX24" s="38"/>
      <c r="DY24" s="38"/>
      <c r="DZ24" s="38"/>
      <c r="EA24" s="38"/>
      <c r="EB24" s="38"/>
      <c r="EC24" s="38"/>
      <c r="ED24" s="38"/>
      <c r="EE24" s="38"/>
      <c r="EF24" s="38"/>
      <c r="EG24" s="38"/>
      <c r="EH24" s="38"/>
      <c r="EI24" s="38"/>
      <c r="EJ24" s="38"/>
      <c r="EK24" s="38"/>
      <c r="EL24" s="38"/>
      <c r="EM24" s="38"/>
      <c r="EN24" s="38"/>
      <c r="EO24" s="38"/>
      <c r="EP24" s="38"/>
      <c r="EQ24" s="38"/>
      <c r="ER24" s="38"/>
      <c r="ES24" s="38"/>
      <c r="ET24" s="38"/>
      <c r="EU24" s="38"/>
    </row>
    <row r="25" spans="1:151" ht="15" x14ac:dyDescent="0.25">
      <c r="A25" s="11" t="s">
        <v>163</v>
      </c>
      <c r="B25" s="53"/>
      <c r="C25" s="3"/>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row>
    <row r="26" spans="1:151" ht="14.25" customHeight="1" x14ac:dyDescent="0.25">
      <c r="A26" s="48" t="s">
        <v>11</v>
      </c>
      <c r="B26" s="24" t="s">
        <v>8</v>
      </c>
      <c r="C26" s="49">
        <f>C12*C$39</f>
        <v>235.25848486272727</v>
      </c>
      <c r="D26" s="49">
        <f t="shared" ref="D26:BO26" si="127">D12*D$39</f>
        <v>233.00637844025889</v>
      </c>
      <c r="E26" s="49">
        <f t="shared" si="127"/>
        <v>231.13415774677333</v>
      </c>
      <c r="F26" s="49">
        <f t="shared" si="127"/>
        <v>228.9599583465093</v>
      </c>
      <c r="G26" s="49">
        <f t="shared" si="127"/>
        <v>227.36837929435953</v>
      </c>
      <c r="H26" s="49">
        <f t="shared" si="127"/>
        <v>222.50724800534255</v>
      </c>
      <c r="I26" s="49">
        <f t="shared" si="127"/>
        <v>250.94113038296589</v>
      </c>
      <c r="J26" s="49">
        <f t="shared" si="127"/>
        <v>265.19943518925436</v>
      </c>
      <c r="K26" s="49">
        <f t="shared" si="127"/>
        <v>256.50968848472229</v>
      </c>
      <c r="L26" s="49">
        <f t="shared" si="127"/>
        <v>269.3646564852354</v>
      </c>
      <c r="M26" s="49">
        <f t="shared" si="127"/>
        <v>253.05276607682353</v>
      </c>
      <c r="N26" s="49">
        <f t="shared" si="127"/>
        <v>232.30298491019451</v>
      </c>
      <c r="O26" s="49">
        <f t="shared" si="127"/>
        <v>225.34058825699017</v>
      </c>
      <c r="P26" s="49">
        <f t="shared" si="127"/>
        <v>200.7529046379625</v>
      </c>
      <c r="Q26" s="49">
        <f t="shared" si="127"/>
        <v>184.46264850015439</v>
      </c>
      <c r="R26" s="49">
        <f t="shared" si="127"/>
        <v>181.33787656270439</v>
      </c>
      <c r="S26" s="49">
        <f t="shared" si="127"/>
        <v>187.54911372048082</v>
      </c>
      <c r="T26" s="49">
        <f t="shared" si="127"/>
        <v>190.14478458168264</v>
      </c>
      <c r="U26" s="49">
        <f t="shared" si="127"/>
        <v>187.17562808650402</v>
      </c>
      <c r="V26" s="49">
        <f t="shared" si="127"/>
        <v>183.39545940408266</v>
      </c>
      <c r="W26" s="49">
        <f t="shared" si="127"/>
        <v>180.1973424819758</v>
      </c>
      <c r="X26" s="49">
        <f t="shared" si="127"/>
        <v>176.18795052392556</v>
      </c>
      <c r="Y26" s="49">
        <f t="shared" si="127"/>
        <v>173.62949479785431</v>
      </c>
      <c r="Z26" s="49">
        <f t="shared" si="127"/>
        <v>170.02561625272475</v>
      </c>
      <c r="AA26" s="49">
        <f t="shared" si="127"/>
        <v>167.20244466888181</v>
      </c>
      <c r="AB26" s="49">
        <f t="shared" si="127"/>
        <v>171.58915489503565</v>
      </c>
      <c r="AC26" s="49">
        <f t="shared" si="127"/>
        <v>162.58955904535162</v>
      </c>
      <c r="AD26" s="49">
        <f t="shared" si="127"/>
        <v>163.7459940076169</v>
      </c>
      <c r="AE26" s="49">
        <f t="shared" si="127"/>
        <v>163.86950619544714</v>
      </c>
      <c r="AF26" s="49">
        <f t="shared" si="127"/>
        <v>161.57781316449524</v>
      </c>
      <c r="AG26" s="49">
        <f t="shared" si="127"/>
        <v>163.69580872303027</v>
      </c>
      <c r="AH26" s="49">
        <f t="shared" si="127"/>
        <v>184.88352874488922</v>
      </c>
      <c r="AI26" s="49">
        <f t="shared" si="127"/>
        <v>169.99360089126932</v>
      </c>
      <c r="AJ26" s="49">
        <f t="shared" si="127"/>
        <v>160.45597308510534</v>
      </c>
      <c r="AK26" s="49">
        <f t="shared" si="127"/>
        <v>160.93036526103461</v>
      </c>
      <c r="AL26" s="49">
        <f t="shared" si="127"/>
        <v>166.4470054088149</v>
      </c>
      <c r="AM26" s="49">
        <f t="shared" si="127"/>
        <v>163.64551239965303</v>
      </c>
      <c r="AN26" s="49">
        <f t="shared" si="127"/>
        <v>163.56033419305601</v>
      </c>
      <c r="AO26" s="49">
        <f t="shared" si="127"/>
        <v>166.59287641821578</v>
      </c>
      <c r="AP26" s="49">
        <f t="shared" si="127"/>
        <v>170.09406425858802</v>
      </c>
      <c r="AQ26" s="49">
        <f t="shared" si="127"/>
        <v>168.74948021727391</v>
      </c>
      <c r="AR26" s="49">
        <f t="shared" si="127"/>
        <v>165.69014234044036</v>
      </c>
      <c r="AS26" s="49">
        <f t="shared" si="127"/>
        <v>158.41168914331547</v>
      </c>
      <c r="AT26" s="49">
        <f t="shared" si="127"/>
        <v>154.7645181098562</v>
      </c>
      <c r="AU26" s="49">
        <f t="shared" si="127"/>
        <v>149.02624808179172</v>
      </c>
      <c r="AV26" s="49">
        <f t="shared" si="127"/>
        <v>148.93681879034605</v>
      </c>
      <c r="AW26" s="49">
        <f t="shared" si="127"/>
        <v>151.66282232433323</v>
      </c>
      <c r="AX26" s="49">
        <f t="shared" si="127"/>
        <v>150.38496648525577</v>
      </c>
      <c r="AY26" s="49">
        <f t="shared" si="127"/>
        <v>147.51378551400254</v>
      </c>
      <c r="AZ26" s="49">
        <f t="shared" si="127"/>
        <v>146.10889222865333</v>
      </c>
      <c r="BA26" s="49">
        <f t="shared" si="127"/>
        <v>142.78294348998341</v>
      </c>
      <c r="BB26" s="49">
        <f t="shared" si="127"/>
        <v>142.29225132785416</v>
      </c>
      <c r="BC26" s="49">
        <f t="shared" si="127"/>
        <v>143.05188681991737</v>
      </c>
      <c r="BD26" s="49">
        <f t="shared" si="127"/>
        <v>142.14092288914193</v>
      </c>
      <c r="BE26" s="49">
        <f t="shared" si="127"/>
        <v>141.34905150527166</v>
      </c>
      <c r="BF26" s="49">
        <f t="shared" si="127"/>
        <v>141.70680386333623</v>
      </c>
      <c r="BG26" s="49">
        <f t="shared" si="127"/>
        <v>141.78774210795657</v>
      </c>
      <c r="BH26" s="49">
        <f t="shared" si="127"/>
        <v>140.56595414783393</v>
      </c>
      <c r="BI26" s="49">
        <f t="shared" si="127"/>
        <v>139.91997103090745</v>
      </c>
      <c r="BJ26" s="49">
        <f t="shared" si="127"/>
        <v>140.386754603778</v>
      </c>
      <c r="BK26" s="49">
        <f t="shared" si="127"/>
        <v>137.05078156768903</v>
      </c>
      <c r="BL26" s="49">
        <f t="shared" si="127"/>
        <v>128.61058266639381</v>
      </c>
      <c r="BM26" s="49">
        <f t="shared" si="127"/>
        <v>127.76104690131572</v>
      </c>
      <c r="BN26" s="49">
        <f t="shared" si="127"/>
        <v>127.27117709273439</v>
      </c>
      <c r="BO26" s="49">
        <f t="shared" si="127"/>
        <v>124.69139013249433</v>
      </c>
      <c r="BP26" s="49">
        <f t="shared" ref="BP26:DL26" si="128">BP12*BP$39</f>
        <v>123.6948121894651</v>
      </c>
      <c r="BQ26" s="49">
        <f t="shared" si="128"/>
        <v>133.00912888622938</v>
      </c>
      <c r="BR26" s="49">
        <f t="shared" si="128"/>
        <v>141.61473450728661</v>
      </c>
      <c r="BS26" s="49">
        <f t="shared" si="128"/>
        <v>147.47052325932651</v>
      </c>
      <c r="BT26" s="49">
        <f t="shared" si="128"/>
        <v>152.94427303079175</v>
      </c>
      <c r="BU26" s="49">
        <f t="shared" si="128"/>
        <v>170.96016430321038</v>
      </c>
      <c r="BV26" s="49">
        <f t="shared" si="128"/>
        <v>168.55761194641659</v>
      </c>
      <c r="BW26" s="49">
        <f t="shared" si="128"/>
        <v>153.84926875420584</v>
      </c>
      <c r="BX26" s="49">
        <f t="shared" si="128"/>
        <v>162.46950333451497</v>
      </c>
      <c r="BY26" s="49">
        <f t="shared" si="128"/>
        <v>154.86621393254771</v>
      </c>
      <c r="BZ26" s="49">
        <f t="shared" si="128"/>
        <v>139.69224682028596</v>
      </c>
      <c r="CA26" s="49">
        <f t="shared" si="128"/>
        <v>139.34060761852558</v>
      </c>
      <c r="CB26" s="49">
        <f t="shared" si="128"/>
        <v>151.85861290260868</v>
      </c>
      <c r="CC26" s="49">
        <f t="shared" si="128"/>
        <v>147.48016387305302</v>
      </c>
      <c r="CD26" s="49">
        <f t="shared" si="128"/>
        <v>145.69272629546722</v>
      </c>
      <c r="CE26" s="49">
        <f t="shared" si="128"/>
        <v>154.40973981560583</v>
      </c>
      <c r="CF26" s="49">
        <f t="shared" si="128"/>
        <v>139.1369071115214</v>
      </c>
      <c r="CG26" s="49">
        <f t="shared" si="128"/>
        <v>148.40944883006344</v>
      </c>
      <c r="CH26" s="49">
        <f t="shared" si="128"/>
        <v>144.29427376420153</v>
      </c>
      <c r="CI26" s="49">
        <f t="shared" si="128"/>
        <v>151.50358494345556</v>
      </c>
      <c r="CJ26" s="49">
        <f t="shared" si="128"/>
        <v>162.06186325137202</v>
      </c>
      <c r="CK26" s="49">
        <f t="shared" si="128"/>
        <v>162.14706321944197</v>
      </c>
      <c r="CL26" s="49">
        <f t="shared" si="128"/>
        <v>159.64726929358648</v>
      </c>
      <c r="CM26" s="49">
        <f t="shared" si="128"/>
        <v>158.81647901630203</v>
      </c>
      <c r="CN26" s="49">
        <f t="shared" si="128"/>
        <v>168.75508037274994</v>
      </c>
      <c r="CO26" s="49">
        <f t="shared" si="128"/>
        <v>188.98849447172043</v>
      </c>
      <c r="CP26" s="49">
        <f t="shared" si="128"/>
        <v>182.08328928392979</v>
      </c>
      <c r="CQ26" s="49">
        <f t="shared" si="128"/>
        <v>189.84272114315593</v>
      </c>
      <c r="CR26" s="49">
        <f t="shared" si="128"/>
        <v>214.91971739158421</v>
      </c>
      <c r="CS26" s="49">
        <f t="shared" si="128"/>
        <v>211.70789328195093</v>
      </c>
      <c r="CT26" s="49">
        <f t="shared" si="128"/>
        <v>179.4468752436897</v>
      </c>
      <c r="CU26" s="49">
        <f t="shared" si="128"/>
        <v>180.3327041783227</v>
      </c>
      <c r="CV26" s="49">
        <f t="shared" si="128"/>
        <v>192.99547766836349</v>
      </c>
      <c r="CW26" s="49">
        <f t="shared" si="128"/>
        <v>195.55046870451361</v>
      </c>
      <c r="CX26" s="49">
        <f t="shared" si="128"/>
        <v>203.6555062905625</v>
      </c>
      <c r="CY26" s="49">
        <f t="shared" si="128"/>
        <v>210.38160002322394</v>
      </c>
      <c r="CZ26" s="49">
        <f t="shared" si="128"/>
        <v>233.6712090738628</v>
      </c>
      <c r="DA26" s="49">
        <f t="shared" si="128"/>
        <v>240.65799445553554</v>
      </c>
      <c r="DB26" s="49">
        <f t="shared" si="128"/>
        <v>187.33508733411273</v>
      </c>
      <c r="DC26" s="49">
        <f t="shared" si="128"/>
        <v>185.14538792741487</v>
      </c>
      <c r="DD26" s="49">
        <f t="shared" si="128"/>
        <v>189.91953526610854</v>
      </c>
      <c r="DE26" s="49">
        <f t="shared" si="128"/>
        <v>191.1149260484944</v>
      </c>
      <c r="DF26" s="49">
        <f t="shared" si="128"/>
        <v>189.59097312248426</v>
      </c>
      <c r="DG26" s="49">
        <f t="shared" si="128"/>
        <v>202.08413931127791</v>
      </c>
      <c r="DH26" s="49">
        <f t="shared" si="128"/>
        <v>204.39506098707631</v>
      </c>
      <c r="DI26" s="49">
        <f t="shared" si="128"/>
        <v>199.4224180238144</v>
      </c>
      <c r="DJ26" s="49">
        <f t="shared" si="128"/>
        <v>208.25825859818744</v>
      </c>
      <c r="DK26" s="49">
        <f t="shared" si="128"/>
        <v>226.72655499885033</v>
      </c>
      <c r="DL26" s="49">
        <f t="shared" si="128"/>
        <v>233.53170132223588</v>
      </c>
      <c r="DM26" s="49">
        <f t="shared" ref="DM26:DN26" si="129">DM12*DM$39</f>
        <v>224.48587541204424</v>
      </c>
      <c r="DN26" s="49">
        <f t="shared" si="129"/>
        <v>227.14032126859729</v>
      </c>
      <c r="DO26" s="49">
        <f t="shared" ref="DO26:DP26" si="130">DO12*DO$39</f>
        <v>231.24761445851712</v>
      </c>
      <c r="DP26" s="49">
        <f t="shared" si="130"/>
        <v>231.33234454608467</v>
      </c>
      <c r="DQ26" s="49">
        <f t="shared" ref="DQ26:DR26" si="131">DQ12*DQ$39</f>
        <v>228.44431770241695</v>
      </c>
      <c r="DR26" s="49">
        <f t="shared" si="131"/>
        <v>226.86432577354648</v>
      </c>
      <c r="DS26" s="49">
        <f t="shared" ref="DS26:DT26" si="132">DS12*DS$39</f>
        <v>229.49592166076846</v>
      </c>
      <c r="DT26" s="49">
        <f t="shared" si="132"/>
        <v>223.22832859607078</v>
      </c>
      <c r="DU26" s="49">
        <f t="shared" ref="DU26:DV26" si="133">DU12*DU$39</f>
        <v>233.56012673176409</v>
      </c>
      <c r="DV26" s="49">
        <f t="shared" si="133"/>
        <v>225.28307275214166</v>
      </c>
      <c r="DW26" s="49">
        <f t="shared" ref="DW26:DX26" si="134">DW12*DW$39</f>
        <v>226.78202418610823</v>
      </c>
      <c r="DX26" s="49">
        <f t="shared" si="134"/>
        <v>225.4629389370227</v>
      </c>
      <c r="DY26" s="49">
        <f t="shared" ref="DY26:EA26" si="135">DY12*DY$39</f>
        <v>226.73903722269435</v>
      </c>
      <c r="DZ26" s="49">
        <f t="shared" si="135"/>
        <v>214.28636393342944</v>
      </c>
      <c r="EA26" s="49">
        <f t="shared" si="135"/>
        <v>191.50961274080598</v>
      </c>
      <c r="EB26" s="49">
        <f t="shared" ref="EB26:EC26" si="136">EB12*EB$39</f>
        <v>207.564252022913</v>
      </c>
      <c r="EC26" s="49">
        <f t="shared" si="136"/>
        <v>210.38282195013437</v>
      </c>
      <c r="ED26" s="49">
        <f t="shared" ref="ED26:EE26" si="137">ED12*ED$39</f>
        <v>196.05152255920473</v>
      </c>
      <c r="EE26" s="49">
        <f t="shared" si="137"/>
        <v>180.25878001989872</v>
      </c>
      <c r="EF26" s="49">
        <f t="shared" ref="EF26:EG26" si="138">EF12*EF$39</f>
        <v>189.17678541507405</v>
      </c>
      <c r="EG26" s="49">
        <f t="shared" si="138"/>
        <v>185.58658662098321</v>
      </c>
      <c r="EH26" s="49">
        <f t="shared" ref="EH26:EJ26" si="139">EH12*EH$39</f>
        <v>192.30789590261267</v>
      </c>
      <c r="EI26" s="49">
        <f t="shared" si="139"/>
        <v>198.15120002187388</v>
      </c>
      <c r="EJ26" s="49">
        <f t="shared" si="139"/>
        <v>194.28840002144747</v>
      </c>
      <c r="EK26" s="49">
        <f t="shared" ref="EK26:EM26" si="140">EK12*EK$39</f>
        <v>190.32933508594544</v>
      </c>
      <c r="EL26" s="49">
        <f t="shared" si="140"/>
        <v>201.63936381709749</v>
      </c>
      <c r="EM26" s="49">
        <f t="shared" si="140"/>
        <v>206.52818991097919</v>
      </c>
      <c r="EN26" s="49">
        <f t="shared" ref="EN26:EO26" si="141">EN12*EN$39</f>
        <v>211.98857142857142</v>
      </c>
      <c r="EO26" s="49">
        <f t="shared" si="141"/>
        <v>222.05390625000007</v>
      </c>
      <c r="EP26" s="49">
        <f t="shared" ref="EP26" si="142">EP12*EP$39</f>
        <v>220.61502439024389</v>
      </c>
      <c r="EQ26" s="49">
        <f t="shared" ref="EQ26:ER26" si="143">EQ12*EQ$39</f>
        <v>204.72982456140357</v>
      </c>
      <c r="ER26" s="49">
        <f t="shared" si="143"/>
        <v>215.5779069767442</v>
      </c>
      <c r="ES26" s="49">
        <f t="shared" ref="ES26:ET26" si="144">ES12*ES$39</f>
        <v>212.2163618864293</v>
      </c>
      <c r="ET26" s="49">
        <f t="shared" si="144"/>
        <v>214.00000000000006</v>
      </c>
      <c r="EU26" s="49">
        <f t="shared" ref="EU26" si="145">EU12*EU$39</f>
        <v>207.31140684410647</v>
      </c>
    </row>
    <row r="27" spans="1:151" s="54" customFormat="1" ht="18" customHeight="1" x14ac:dyDescent="0.25">
      <c r="A27" s="50" t="s">
        <v>96</v>
      </c>
      <c r="B27" s="52" t="s">
        <v>8</v>
      </c>
      <c r="C27" s="51">
        <f t="shared" ref="C27:BN27" si="146">C13*C$39</f>
        <v>105.44492199562939</v>
      </c>
      <c r="D27" s="51">
        <f t="shared" si="146"/>
        <v>101.75984995824041</v>
      </c>
      <c r="E27" s="51">
        <f t="shared" si="146"/>
        <v>106.49801125191351</v>
      </c>
      <c r="F27" s="51">
        <f t="shared" si="146"/>
        <v>108.14606806629826</v>
      </c>
      <c r="G27" s="51">
        <f t="shared" si="146"/>
        <v>99.520331020629897</v>
      </c>
      <c r="H27" s="51">
        <f t="shared" si="146"/>
        <v>96.999612635980199</v>
      </c>
      <c r="I27" s="51">
        <f t="shared" si="146"/>
        <v>103.77108482457984</v>
      </c>
      <c r="J27" s="51">
        <f t="shared" si="146"/>
        <v>111.376890906729</v>
      </c>
      <c r="K27" s="51">
        <f t="shared" si="146"/>
        <v>108.9492773830773</v>
      </c>
      <c r="L27" s="51">
        <f t="shared" si="146"/>
        <v>111.5051967455472</v>
      </c>
      <c r="M27" s="51">
        <f t="shared" si="146"/>
        <v>106.98914152139163</v>
      </c>
      <c r="N27" s="51">
        <f t="shared" si="146"/>
        <v>91.264704977287167</v>
      </c>
      <c r="O27" s="51">
        <f t="shared" si="146"/>
        <v>84.935885725341947</v>
      </c>
      <c r="P27" s="51">
        <f t="shared" si="146"/>
        <v>43.665521408398618</v>
      </c>
      <c r="Q27" s="51">
        <f t="shared" si="146"/>
        <v>40.794542300031004</v>
      </c>
      <c r="R27" s="51">
        <f t="shared" si="146"/>
        <v>45.239529938331536</v>
      </c>
      <c r="S27" s="51">
        <f t="shared" si="146"/>
        <v>51.133384369016717</v>
      </c>
      <c r="T27" s="51">
        <f t="shared" si="146"/>
        <v>61.730910335133302</v>
      </c>
      <c r="U27" s="51">
        <f t="shared" si="146"/>
        <v>61.771580461907405</v>
      </c>
      <c r="V27" s="51">
        <f t="shared" si="146"/>
        <v>52.202273233577991</v>
      </c>
      <c r="W27" s="51">
        <f t="shared" si="146"/>
        <v>46.203857613704329</v>
      </c>
      <c r="X27" s="51">
        <f t="shared" si="146"/>
        <v>44.223892363109293</v>
      </c>
      <c r="Y27" s="51">
        <f t="shared" si="146"/>
        <v>44.428618706605221</v>
      </c>
      <c r="Z27" s="51">
        <f t="shared" si="146"/>
        <v>40.962345744579302</v>
      </c>
      <c r="AA27" s="51">
        <f t="shared" si="146"/>
        <v>43.282601328997565</v>
      </c>
      <c r="AB27" s="51">
        <f t="shared" si="146"/>
        <v>52.684046179516528</v>
      </c>
      <c r="AC27" s="51">
        <f t="shared" si="146"/>
        <v>55.136502855220407</v>
      </c>
      <c r="AD27" s="51">
        <f t="shared" si="146"/>
        <v>49.428699225106683</v>
      </c>
      <c r="AE27" s="51">
        <f t="shared" si="146"/>
        <v>51.706930333182193</v>
      </c>
      <c r="AF27" s="51">
        <f t="shared" si="146"/>
        <v>58.224464723846779</v>
      </c>
      <c r="AG27" s="51">
        <f t="shared" si="146"/>
        <v>52.717515643569669</v>
      </c>
      <c r="AH27" s="51">
        <f t="shared" si="146"/>
        <v>86.503543367331559</v>
      </c>
      <c r="AI27" s="51">
        <f t="shared" si="146"/>
        <v>70.217001067065112</v>
      </c>
      <c r="AJ27" s="51">
        <f t="shared" si="146"/>
        <v>56.119606154416118</v>
      </c>
      <c r="AK27" s="51">
        <f t="shared" si="146"/>
        <v>59.380642009074016</v>
      </c>
      <c r="AL27" s="51">
        <f t="shared" si="146"/>
        <v>56.896525697496998</v>
      </c>
      <c r="AM27" s="51">
        <f t="shared" si="146"/>
        <v>55.949481817148509</v>
      </c>
      <c r="AN27" s="51">
        <f t="shared" si="146"/>
        <v>52.618080554521384</v>
      </c>
      <c r="AO27" s="51">
        <f t="shared" si="146"/>
        <v>61.043500658784865</v>
      </c>
      <c r="AP27" s="51">
        <f t="shared" si="146"/>
        <v>58.75127729542686</v>
      </c>
      <c r="AQ27" s="51">
        <f t="shared" si="146"/>
        <v>55.097924890812486</v>
      </c>
      <c r="AR27" s="51">
        <f t="shared" si="146"/>
        <v>54.10677622009046</v>
      </c>
      <c r="AS27" s="51">
        <f t="shared" si="146"/>
        <v>51.366559623055359</v>
      </c>
      <c r="AT27" s="51">
        <f t="shared" si="146"/>
        <v>46.357642609869913</v>
      </c>
      <c r="AU27" s="51">
        <f t="shared" si="146"/>
        <v>39.119589239227004</v>
      </c>
      <c r="AV27" s="51">
        <f t="shared" si="146"/>
        <v>42.40646733960962</v>
      </c>
      <c r="AW27" s="51">
        <f t="shared" si="146"/>
        <v>44.18821073730696</v>
      </c>
      <c r="AX27" s="51">
        <f t="shared" si="146"/>
        <v>39.879358784970954</v>
      </c>
      <c r="AY27" s="51">
        <f t="shared" si="146"/>
        <v>37.47052481836694</v>
      </c>
      <c r="AZ27" s="51">
        <f t="shared" si="146"/>
        <v>37.845771874201944</v>
      </c>
      <c r="BA27" s="51">
        <f t="shared" si="146"/>
        <v>38.596623809638032</v>
      </c>
      <c r="BB27" s="51">
        <f t="shared" si="146"/>
        <v>35.173014123070104</v>
      </c>
      <c r="BC27" s="51">
        <f t="shared" si="146"/>
        <v>35.321985627630148</v>
      </c>
      <c r="BD27" s="51">
        <f t="shared" si="146"/>
        <v>36.511531135560702</v>
      </c>
      <c r="BE27" s="51">
        <f t="shared" si="146"/>
        <v>37.516107335008357</v>
      </c>
      <c r="BF27" s="51">
        <f t="shared" si="146"/>
        <v>35.045442195479644</v>
      </c>
      <c r="BG27" s="51">
        <f t="shared" si="146"/>
        <v>38.856369352882858</v>
      </c>
      <c r="BH27" s="51">
        <f t="shared" si="146"/>
        <v>41.31980337081395</v>
      </c>
      <c r="BI27" s="51">
        <f t="shared" si="146"/>
        <v>36.90400688420533</v>
      </c>
      <c r="BJ27" s="51">
        <f t="shared" si="146"/>
        <v>38.872073919298778</v>
      </c>
      <c r="BK27" s="51">
        <f t="shared" si="146"/>
        <v>37.558078594337616</v>
      </c>
      <c r="BL27" s="51">
        <f t="shared" si="146"/>
        <v>33.239007975216772</v>
      </c>
      <c r="BM27" s="51">
        <f t="shared" si="146"/>
        <v>37.175144174368818</v>
      </c>
      <c r="BN27" s="51">
        <f t="shared" si="146"/>
        <v>32.910053946195596</v>
      </c>
      <c r="BO27" s="51">
        <f t="shared" ref="BO27:DL27" si="147">BO13*BO$39</f>
        <v>28.598631201833808</v>
      </c>
      <c r="BP27" s="51">
        <f t="shared" si="147"/>
        <v>32.284759914898409</v>
      </c>
      <c r="BQ27" s="51">
        <f t="shared" si="147"/>
        <v>48.177932825880873</v>
      </c>
      <c r="BR27" s="51">
        <f t="shared" si="147"/>
        <v>50.506406576601542</v>
      </c>
      <c r="BS27" s="51">
        <f t="shared" si="147"/>
        <v>61.786735492453246</v>
      </c>
      <c r="BT27" s="51">
        <f t="shared" si="147"/>
        <v>64.825340063371129</v>
      </c>
      <c r="BU27" s="51">
        <f t="shared" si="147"/>
        <v>80.327431969471874</v>
      </c>
      <c r="BV27" s="51">
        <f t="shared" si="147"/>
        <v>75.767619817962483</v>
      </c>
      <c r="BW27" s="51">
        <f t="shared" si="147"/>
        <v>69.525512641064722</v>
      </c>
      <c r="BX27" s="51">
        <f t="shared" si="147"/>
        <v>74.212797768341446</v>
      </c>
      <c r="BY27" s="51">
        <f t="shared" si="147"/>
        <v>63.856497109035892</v>
      </c>
      <c r="BZ27" s="51">
        <f t="shared" si="147"/>
        <v>53.912817443995223</v>
      </c>
      <c r="CA27" s="51">
        <f t="shared" si="147"/>
        <v>57.270604963748113</v>
      </c>
      <c r="CB27" s="51">
        <f t="shared" si="147"/>
        <v>62.308693027805703</v>
      </c>
      <c r="CC27" s="51">
        <f t="shared" si="147"/>
        <v>59.243630925303933</v>
      </c>
      <c r="CD27" s="51">
        <f t="shared" si="147"/>
        <v>57.368602293949486</v>
      </c>
      <c r="CE27" s="51">
        <f t="shared" si="147"/>
        <v>64.768545034745244</v>
      </c>
      <c r="CF27" s="51">
        <f t="shared" si="147"/>
        <v>51.297960954380194</v>
      </c>
      <c r="CG27" s="51">
        <f t="shared" si="147"/>
        <v>57.452965909179085</v>
      </c>
      <c r="CH27" s="51">
        <f t="shared" si="147"/>
        <v>55.919951130506398</v>
      </c>
      <c r="CI27" s="51">
        <f t="shared" si="147"/>
        <v>59.59984481642195</v>
      </c>
      <c r="CJ27" s="51">
        <f t="shared" si="147"/>
        <v>68.151128948684345</v>
      </c>
      <c r="CK27" s="51">
        <f t="shared" si="147"/>
        <v>68.450987498446807</v>
      </c>
      <c r="CL27" s="51">
        <f t="shared" si="147"/>
        <v>66.33895844763002</v>
      </c>
      <c r="CM27" s="51">
        <f t="shared" si="147"/>
        <v>68.17434916663187</v>
      </c>
      <c r="CN27" s="51">
        <f t="shared" si="147"/>
        <v>73.700588812759548</v>
      </c>
      <c r="CO27" s="51">
        <f t="shared" si="147"/>
        <v>91.036965101677893</v>
      </c>
      <c r="CP27" s="51">
        <f t="shared" si="147"/>
        <v>82.382032156264373</v>
      </c>
      <c r="CQ27" s="51">
        <f t="shared" si="147"/>
        <v>85.436122929006359</v>
      </c>
      <c r="CR27" s="51">
        <f t="shared" si="147"/>
        <v>111.86254033025209</v>
      </c>
      <c r="CS27" s="51">
        <f t="shared" si="147"/>
        <v>106.73681888505843</v>
      </c>
      <c r="CT27" s="51">
        <f t="shared" si="147"/>
        <v>80.571332949023457</v>
      </c>
      <c r="CU27" s="51">
        <f t="shared" si="147"/>
        <v>82.170745039089923</v>
      </c>
      <c r="CV27" s="51">
        <f t="shared" si="147"/>
        <v>95.698506116532883</v>
      </c>
      <c r="CW27" s="51">
        <f t="shared" si="147"/>
        <v>90.311912475436429</v>
      </c>
      <c r="CX27" s="51">
        <f t="shared" si="147"/>
        <v>100.33304956108887</v>
      </c>
      <c r="CY27" s="51">
        <f t="shared" si="147"/>
        <v>110.7023925178527</v>
      </c>
      <c r="CZ27" s="51">
        <f t="shared" si="147"/>
        <v>132.61327740483679</v>
      </c>
      <c r="DA27" s="51">
        <f t="shared" si="147"/>
        <v>138.93751061440679</v>
      </c>
      <c r="DB27" s="51">
        <f t="shared" si="147"/>
        <v>93.334811391114314</v>
      </c>
      <c r="DC27" s="51">
        <f t="shared" si="147"/>
        <v>86.099859049349931</v>
      </c>
      <c r="DD27" s="51">
        <f t="shared" si="147"/>
        <v>92.813190826345249</v>
      </c>
      <c r="DE27" s="51">
        <f t="shared" si="147"/>
        <v>91.877909967245444</v>
      </c>
      <c r="DF27" s="51">
        <f t="shared" si="147"/>
        <v>86.367169784260696</v>
      </c>
      <c r="DG27" s="51">
        <f t="shared" si="147"/>
        <v>97.480954393694091</v>
      </c>
      <c r="DH27" s="51">
        <f t="shared" si="147"/>
        <v>97.252343195833333</v>
      </c>
      <c r="DI27" s="51">
        <f t="shared" si="147"/>
        <v>90.568277791429253</v>
      </c>
      <c r="DJ27" s="51">
        <f t="shared" si="147"/>
        <v>95.060082551283614</v>
      </c>
      <c r="DK27" s="51">
        <f t="shared" si="147"/>
        <v>111.4088932991766</v>
      </c>
      <c r="DL27" s="51">
        <f t="shared" si="147"/>
        <v>116.200620085548</v>
      </c>
      <c r="DM27" s="51">
        <f t="shared" ref="DM27:DN27" si="148">DM13*DM$39</f>
        <v>109.37167351886076</v>
      </c>
      <c r="DN27" s="51">
        <f t="shared" si="148"/>
        <v>109.97798649137111</v>
      </c>
      <c r="DO27" s="51">
        <f t="shared" ref="DO27:DP27" si="149">DO13*DO$39</f>
        <v>115.99238096726565</v>
      </c>
      <c r="DP27" s="51">
        <f t="shared" si="149"/>
        <v>110.32735743660395</v>
      </c>
      <c r="DQ27" s="51">
        <f t="shared" ref="DQ27:DR27" si="150">DQ13*DQ$39</f>
        <v>108.64741613752663</v>
      </c>
      <c r="DR27" s="51">
        <f t="shared" si="150"/>
        <v>106.14951881570811</v>
      </c>
      <c r="DS27" s="51">
        <f t="shared" ref="DS27:DT27" si="151">DS13*DS$39</f>
        <v>109.20399544332882</v>
      </c>
      <c r="DT27" s="51">
        <f t="shared" si="151"/>
        <v>101.99802465282738</v>
      </c>
      <c r="DU27" s="51">
        <f t="shared" ref="DU27:DV27" si="152">DU13*DU$39</f>
        <v>106.06051683677411</v>
      </c>
      <c r="DV27" s="51">
        <f t="shared" si="152"/>
        <v>101.16239293832783</v>
      </c>
      <c r="DW27" s="51">
        <f t="shared" ref="DW27:DX27" si="153">DW13*DW$39</f>
        <v>102.86916491313525</v>
      </c>
      <c r="DX27" s="51">
        <f t="shared" si="153"/>
        <v>101.49978960982038</v>
      </c>
      <c r="DY27" s="51">
        <f t="shared" ref="DY27:EA27" si="154">DY13*DY$39</f>
        <v>97.53166864937387</v>
      </c>
      <c r="DZ27" s="51">
        <f t="shared" si="154"/>
        <v>83.803107445916226</v>
      </c>
      <c r="EA27" s="51">
        <f t="shared" si="154"/>
        <v>67.323584175610279</v>
      </c>
      <c r="EB27" s="51">
        <f t="shared" ref="EB27:EC27" si="155">EB13*EB$39</f>
        <v>81.352159424178268</v>
      </c>
      <c r="EC27" s="51">
        <f t="shared" si="155"/>
        <v>79.847419925827012</v>
      </c>
      <c r="ED27" s="51">
        <f t="shared" ref="ED27:EE27" si="156">ED13*ED$39</f>
        <v>67.760007511324815</v>
      </c>
      <c r="EE27" s="51">
        <f t="shared" si="156"/>
        <v>56.152815722877001</v>
      </c>
      <c r="EF27" s="51">
        <f t="shared" ref="EF27:EG27" si="157">EF13*EF$39</f>
        <v>61.594596920965458</v>
      </c>
      <c r="EG27" s="51">
        <f t="shared" si="157"/>
        <v>56.206445399181924</v>
      </c>
      <c r="EH27" s="51">
        <f t="shared" ref="EH27:EJ27" si="158">EH13*EH$39</f>
        <v>64.486726343112267</v>
      </c>
      <c r="EI27" s="51">
        <f t="shared" si="158"/>
        <v>68.312572030129829</v>
      </c>
      <c r="EJ27" s="51">
        <f t="shared" si="158"/>
        <v>64.715291647884143</v>
      </c>
      <c r="EK27" s="51">
        <f t="shared" ref="EK27:EM27" si="159">EK13*EK$39</f>
        <v>64.792608062871949</v>
      </c>
      <c r="EL27" s="51">
        <f t="shared" si="159"/>
        <v>74.554857855338341</v>
      </c>
      <c r="EM27" s="51">
        <f t="shared" si="159"/>
        <v>74.92079040490124</v>
      </c>
      <c r="EN27" s="51">
        <f t="shared" ref="EN27:EO27" si="160">EN13*EN$39</f>
        <v>83.026905207106367</v>
      </c>
      <c r="EO27" s="51">
        <f t="shared" si="160"/>
        <v>88.15475945055536</v>
      </c>
      <c r="EP27" s="51">
        <f t="shared" ref="EP27" si="161">EP13*EP$39</f>
        <v>76.116273161119707</v>
      </c>
      <c r="EQ27" s="51">
        <f t="shared" ref="EQ27:ER27" si="162">EQ13*EQ$39</f>
        <v>68.817985419637083</v>
      </c>
      <c r="ER27" s="51">
        <f t="shared" si="162"/>
        <v>77.43992142881703</v>
      </c>
      <c r="ES27" s="51">
        <f t="shared" ref="ES27:ET27" si="163">ES13*ES$39</f>
        <v>76.134690542804776</v>
      </c>
      <c r="ET27" s="51">
        <f t="shared" si="163"/>
        <v>79.22600262177933</v>
      </c>
      <c r="EU27" s="51">
        <f t="shared" ref="EU27" si="164">EU13*EU$39</f>
        <v>62.654195978193371</v>
      </c>
    </row>
    <row r="28" spans="1:151" s="54" customFormat="1" ht="18" customHeight="1" x14ac:dyDescent="0.25">
      <c r="A28" s="50" t="s">
        <v>97</v>
      </c>
      <c r="B28" s="52" t="s">
        <v>8</v>
      </c>
      <c r="C28" s="51">
        <f t="shared" ref="C28:BN28" si="165">C14*C$39</f>
        <v>65.353423221425274</v>
      </c>
      <c r="D28" s="51">
        <f t="shared" si="165"/>
        <v>64.7278013049484</v>
      </c>
      <c r="E28" s="51">
        <f t="shared" si="165"/>
        <v>64.207709409361016</v>
      </c>
      <c r="F28" s="51">
        <f t="shared" si="165"/>
        <v>63.603729605375904</v>
      </c>
      <c r="G28" s="51">
        <f t="shared" si="165"/>
        <v>77.572741171016787</v>
      </c>
      <c r="H28" s="51">
        <f t="shared" si="165"/>
        <v>75.914237554763929</v>
      </c>
      <c r="I28" s="51">
        <f t="shared" si="165"/>
        <v>73.694104112465936</v>
      </c>
      <c r="J28" s="51">
        <f t="shared" si="165"/>
        <v>75.849432269473397</v>
      </c>
      <c r="K28" s="51">
        <f t="shared" si="165"/>
        <v>93.640778233043449</v>
      </c>
      <c r="L28" s="51">
        <f t="shared" si="165"/>
        <v>89.114807187198721</v>
      </c>
      <c r="M28" s="51">
        <f t="shared" si="165"/>
        <v>86.729739394963119</v>
      </c>
      <c r="N28" s="51">
        <f t="shared" si="165"/>
        <v>84.803940238480209</v>
      </c>
      <c r="O28" s="51">
        <f t="shared" si="165"/>
        <v>75.589151767441351</v>
      </c>
      <c r="P28" s="51">
        <f t="shared" si="165"/>
        <v>88.839513242318588</v>
      </c>
      <c r="Q28" s="51">
        <f t="shared" si="165"/>
        <v>85.984189220871968</v>
      </c>
      <c r="R28" s="51">
        <f t="shared" si="165"/>
        <v>78.722769327221386</v>
      </c>
      <c r="S28" s="51">
        <f t="shared" si="165"/>
        <v>76.917201227011319</v>
      </c>
      <c r="T28" s="51">
        <f t="shared" si="165"/>
        <v>76.613392978642025</v>
      </c>
      <c r="U28" s="51">
        <f t="shared" si="165"/>
        <v>75.417056440247563</v>
      </c>
      <c r="V28" s="51">
        <f t="shared" si="165"/>
        <v>73.893945777869703</v>
      </c>
      <c r="W28" s="51">
        <f t="shared" si="165"/>
        <v>72.605356195546648</v>
      </c>
      <c r="X28" s="51">
        <f t="shared" si="165"/>
        <v>74.051172819976031</v>
      </c>
      <c r="Y28" s="51">
        <f t="shared" si="165"/>
        <v>73.434125781477846</v>
      </c>
      <c r="Z28" s="51">
        <f t="shared" si="165"/>
        <v>72.595428050497858</v>
      </c>
      <c r="AA28" s="51">
        <f t="shared" si="165"/>
        <v>71.795834361021008</v>
      </c>
      <c r="AB28" s="51">
        <f t="shared" si="165"/>
        <v>70.953654465284629</v>
      </c>
      <c r="AC28" s="51">
        <f t="shared" si="165"/>
        <v>61.10862345983449</v>
      </c>
      <c r="AD28" s="51">
        <f t="shared" si="165"/>
        <v>60.367567409646639</v>
      </c>
      <c r="AE28" s="51">
        <f t="shared" si="165"/>
        <v>59.809641634154048</v>
      </c>
      <c r="AF28" s="51">
        <f t="shared" si="165"/>
        <v>58.777504268964883</v>
      </c>
      <c r="AG28" s="51">
        <f t="shared" si="165"/>
        <v>58.196072106560543</v>
      </c>
      <c r="AH28" s="51">
        <f t="shared" si="165"/>
        <v>57.574761768709109</v>
      </c>
      <c r="AI28" s="51">
        <f t="shared" si="165"/>
        <v>53.738509350326034</v>
      </c>
      <c r="AJ28" s="51">
        <f t="shared" si="165"/>
        <v>53.691037147708343</v>
      </c>
      <c r="AK28" s="51">
        <f t="shared" si="165"/>
        <v>53.501984188235234</v>
      </c>
      <c r="AL28" s="51">
        <f t="shared" si="165"/>
        <v>57.016768467384161</v>
      </c>
      <c r="AM28" s="51">
        <f t="shared" si="165"/>
        <v>56.766694886736182</v>
      </c>
      <c r="AN28" s="51">
        <f t="shared" si="165"/>
        <v>56.617700946722607</v>
      </c>
      <c r="AO28" s="51">
        <f t="shared" si="165"/>
        <v>56.420254799310271</v>
      </c>
      <c r="AP28" s="51">
        <f t="shared" si="165"/>
        <v>56.273071460197869</v>
      </c>
      <c r="AQ28" s="51">
        <f t="shared" si="165"/>
        <v>56.22418092142911</v>
      </c>
      <c r="AR28" s="51">
        <f t="shared" si="165"/>
        <v>55.884311085798785</v>
      </c>
      <c r="AS28" s="51">
        <f t="shared" si="165"/>
        <v>55.596247571802884</v>
      </c>
      <c r="AT28" s="51">
        <f t="shared" si="165"/>
        <v>55.500885256735238</v>
      </c>
      <c r="AU28" s="51">
        <f t="shared" si="165"/>
        <v>55.500885256735238</v>
      </c>
      <c r="AV28" s="51">
        <f t="shared" si="165"/>
        <v>55.279766206778007</v>
      </c>
      <c r="AW28" s="51">
        <f t="shared" si="165"/>
        <v>54.626855554607879</v>
      </c>
      <c r="AX28" s="51">
        <f t="shared" si="165"/>
        <v>53.989188022572456</v>
      </c>
      <c r="AY28" s="51">
        <f t="shared" si="165"/>
        <v>53.36623582649036</v>
      </c>
      <c r="AZ28" s="51">
        <f t="shared" si="165"/>
        <v>52.857985928924798</v>
      </c>
      <c r="BA28" s="51">
        <f t="shared" si="165"/>
        <v>52.757495468180963</v>
      </c>
      <c r="BB28" s="51">
        <f t="shared" si="165"/>
        <v>52.458303642561489</v>
      </c>
      <c r="BC28" s="51">
        <f t="shared" si="165"/>
        <v>52.211557137325009</v>
      </c>
      <c r="BD28" s="51">
        <f t="shared" si="165"/>
        <v>51.821554869284178</v>
      </c>
      <c r="BE28" s="51">
        <f t="shared" si="165"/>
        <v>51.53285541852393</v>
      </c>
      <c r="BF28" s="51">
        <f t="shared" si="165"/>
        <v>51.15288962728664</v>
      </c>
      <c r="BG28" s="51">
        <f t="shared" si="165"/>
        <v>51.294718363257999</v>
      </c>
      <c r="BH28" s="51">
        <f t="shared" si="165"/>
        <v>51.247354791036805</v>
      </c>
      <c r="BI28" s="51">
        <f t="shared" si="165"/>
        <v>51.01184309702208</v>
      </c>
      <c r="BJ28" s="51">
        <f t="shared" si="165"/>
        <v>50.732070605991652</v>
      </c>
      <c r="BK28" s="51">
        <f t="shared" si="165"/>
        <v>50.639493841050054</v>
      </c>
      <c r="BL28" s="51">
        <f t="shared" si="165"/>
        <v>52.070992701797834</v>
      </c>
      <c r="BM28" s="51">
        <f t="shared" si="165"/>
        <v>53.337950189051675</v>
      </c>
      <c r="BN28" s="51">
        <f t="shared" si="165"/>
        <v>53.775146504701844</v>
      </c>
      <c r="BO28" s="51">
        <f t="shared" ref="BO28:DL28" si="166">BO14*BO$39</f>
        <v>53.922475695739344</v>
      </c>
      <c r="BP28" s="51">
        <f t="shared" si="166"/>
        <v>53.824166721995461</v>
      </c>
      <c r="BQ28" s="51">
        <f t="shared" si="166"/>
        <v>53.609727812036098</v>
      </c>
      <c r="BR28" s="51">
        <f t="shared" si="166"/>
        <v>53.503147804939758</v>
      </c>
      <c r="BS28" s="51">
        <f t="shared" si="166"/>
        <v>53.133432092971553</v>
      </c>
      <c r="BT28" s="51">
        <f t="shared" si="166"/>
        <v>52.768790847951166</v>
      </c>
      <c r="BU28" s="51">
        <f t="shared" si="166"/>
        <v>52.054319827222052</v>
      </c>
      <c r="BV28" s="51">
        <f t="shared" si="166"/>
        <v>51.457138341582755</v>
      </c>
      <c r="BW28" s="51">
        <f t="shared" si="166"/>
        <v>51.55571520465412</v>
      </c>
      <c r="BX28" s="51">
        <f t="shared" si="166"/>
        <v>51.115068112931695</v>
      </c>
      <c r="BY28" s="51">
        <f t="shared" si="166"/>
        <v>50.825464300470742</v>
      </c>
      <c r="BZ28" s="51">
        <f t="shared" si="166"/>
        <v>50.53912362986248</v>
      </c>
      <c r="CA28" s="51">
        <f t="shared" si="166"/>
        <v>52.267092868041779</v>
      </c>
      <c r="CB28" s="51">
        <f t="shared" si="166"/>
        <v>55.717038825737085</v>
      </c>
      <c r="CC28" s="51">
        <f t="shared" si="166"/>
        <v>55.460750684890414</v>
      </c>
      <c r="CD28" s="51">
        <f t="shared" si="166"/>
        <v>55.105883010500797</v>
      </c>
      <c r="CE28" s="51">
        <f t="shared" si="166"/>
        <v>54.905132982527348</v>
      </c>
      <c r="CF28" s="51">
        <f t="shared" si="166"/>
        <v>54.905132982527348</v>
      </c>
      <c r="CG28" s="51">
        <f t="shared" si="166"/>
        <v>58.533858272120405</v>
      </c>
      <c r="CH28" s="51">
        <f t="shared" si="166"/>
        <v>58.112372346590369</v>
      </c>
      <c r="CI28" s="51">
        <f t="shared" si="166"/>
        <v>57.903897469509218</v>
      </c>
      <c r="CJ28" s="51">
        <f t="shared" si="166"/>
        <v>57.440254149863392</v>
      </c>
      <c r="CK28" s="51">
        <f t="shared" si="166"/>
        <v>57.084744194663443</v>
      </c>
      <c r="CL28" s="51">
        <f t="shared" si="166"/>
        <v>56.584439661362801</v>
      </c>
      <c r="CM28" s="51">
        <f t="shared" si="166"/>
        <v>56.33756163921484</v>
      </c>
      <c r="CN28" s="51">
        <f t="shared" si="166"/>
        <v>62.504592663298119</v>
      </c>
      <c r="CO28" s="51">
        <f t="shared" si="166"/>
        <v>62.730756190769867</v>
      </c>
      <c r="CP28" s="51">
        <f t="shared" si="166"/>
        <v>62.304378921166638</v>
      </c>
      <c r="CQ28" s="51">
        <f t="shared" si="166"/>
        <v>61.936025347628515</v>
      </c>
      <c r="CR28" s="51">
        <f t="shared" si="166"/>
        <v>61.914731118834752</v>
      </c>
      <c r="CS28" s="51">
        <f t="shared" si="166"/>
        <v>61.484340733698858</v>
      </c>
      <c r="CT28" s="51">
        <f t="shared" si="166"/>
        <v>61.606697630681346</v>
      </c>
      <c r="CU28" s="51">
        <f t="shared" si="166"/>
        <v>61.301713979044308</v>
      </c>
      <c r="CV28" s="51">
        <f t="shared" si="166"/>
        <v>61.473702571491948</v>
      </c>
      <c r="CW28" s="51">
        <f t="shared" si="166"/>
        <v>63.109355925015393</v>
      </c>
      <c r="CX28" s="51">
        <f t="shared" si="166"/>
        <v>62.37906443890143</v>
      </c>
      <c r="CY28" s="51">
        <f t="shared" si="166"/>
        <v>61.960814006839826</v>
      </c>
      <c r="CZ28" s="51">
        <f t="shared" si="166"/>
        <v>60.968039418605827</v>
      </c>
      <c r="DA28" s="51">
        <f t="shared" si="166"/>
        <v>62.45104666984659</v>
      </c>
      <c r="DB28" s="51">
        <f t="shared" si="166"/>
        <v>62.766209089018297</v>
      </c>
      <c r="DC28" s="51">
        <f t="shared" si="166"/>
        <v>62.5910475752815</v>
      </c>
      <c r="DD28" s="51">
        <f t="shared" si="166"/>
        <v>62.24364120576098</v>
      </c>
      <c r="DE28" s="51">
        <f t="shared" si="166"/>
        <v>62.102415327403413</v>
      </c>
      <c r="DF28" s="51">
        <f t="shared" si="166"/>
        <v>65.729164486670285</v>
      </c>
      <c r="DG28" s="51">
        <f t="shared" si="166"/>
        <v>65.489495700939486</v>
      </c>
      <c r="DH28" s="51">
        <f t="shared" si="166"/>
        <v>65.3703155449778</v>
      </c>
      <c r="DI28" s="51">
        <f t="shared" si="166"/>
        <v>64.664245530090568</v>
      </c>
      <c r="DJ28" s="51">
        <f t="shared" si="166"/>
        <v>66.562716608930941</v>
      </c>
      <c r="DK28" s="51">
        <f t="shared" si="166"/>
        <v>66.039972761216831</v>
      </c>
      <c r="DL28" s="51">
        <f t="shared" si="166"/>
        <v>65.41210785164607</v>
      </c>
      <c r="DM28" s="51">
        <f t="shared" ref="DM28:DN28" si="167">DM14*DM$39</f>
        <v>65.130644392731924</v>
      </c>
      <c r="DN28" s="51">
        <f t="shared" si="167"/>
        <v>65.355620711877805</v>
      </c>
      <c r="DO28" s="51">
        <f t="shared" ref="DO28:DP28" si="168">DO14*DO$39</f>
        <v>65.018736069033068</v>
      </c>
      <c r="DP28" s="51">
        <f t="shared" si="168"/>
        <v>64.796069164687069</v>
      </c>
      <c r="DQ28" s="51">
        <f t="shared" ref="DQ28:DR28" si="169">DQ14*DQ$39</f>
        <v>66.087447296791538</v>
      </c>
      <c r="DR28" s="51">
        <f t="shared" si="169"/>
        <v>66.930450628432069</v>
      </c>
      <c r="DS28" s="51">
        <f t="shared" ref="DS28:DT28" si="170">DS14*DS$39</f>
        <v>66.645397601905529</v>
      </c>
      <c r="DT28" s="51">
        <f t="shared" si="170"/>
        <v>66.532055088977103</v>
      </c>
      <c r="DU28" s="51">
        <f t="shared" ref="DU28:DV28" si="171">DU14*DU$39</f>
        <v>69.150403357254405</v>
      </c>
      <c r="DV28" s="51">
        <f t="shared" si="171"/>
        <v>69.092195947021011</v>
      </c>
      <c r="DW28" s="51">
        <f t="shared" ref="DW28:DX28" si="172">DW14*DW$39</f>
        <v>68.860342940487385</v>
      </c>
      <c r="DX28" s="51">
        <f t="shared" si="172"/>
        <v>68.687471786661902</v>
      </c>
      <c r="DY28" s="51">
        <f t="shared" ref="DY28:EA28" si="173">DY14*DY$39</f>
        <v>71.660851364040738</v>
      </c>
      <c r="DZ28" s="51">
        <f t="shared" si="173"/>
        <v>71.780585451532872</v>
      </c>
      <c r="EA28" s="51">
        <f t="shared" si="173"/>
        <v>71.900720322581464</v>
      </c>
      <c r="EB28" s="51">
        <f t="shared" ref="EB28:EC28" si="174">EB14*EB$39</f>
        <v>71.601133987904035</v>
      </c>
      <c r="EC28" s="51">
        <f t="shared" si="174"/>
        <v>71.36325646634954</v>
      </c>
      <c r="ED28" s="51">
        <f t="shared" ref="ED28:EE28" si="175">ED14*ED$39</f>
        <v>71.720668435296204</v>
      </c>
      <c r="EE28" s="51">
        <f t="shared" si="175"/>
        <v>71.601133987904035</v>
      </c>
      <c r="EF28" s="51">
        <f t="shared" ref="EF28:EG28" si="176">EF14*EF$39</f>
        <v>71.304033846875384</v>
      </c>
      <c r="EG28" s="51">
        <f t="shared" si="176"/>
        <v>71.232218449550672</v>
      </c>
      <c r="EH28" s="51">
        <f t="shared" ref="EH28:EJ28" si="177">EH14*EH$39</f>
        <v>70.938840284601937</v>
      </c>
      <c r="EI28" s="51">
        <f t="shared" si="177"/>
        <v>70.244496007754279</v>
      </c>
      <c r="EJ28" s="51">
        <f t="shared" si="177"/>
        <v>70.244496007754279</v>
      </c>
      <c r="EK28" s="51">
        <f t="shared" ref="EK28:EM28" si="178">EK14*EK$39</f>
        <v>69.071263721910469</v>
      </c>
      <c r="EL28" s="51">
        <f t="shared" si="178"/>
        <v>68.995324055666003</v>
      </c>
      <c r="EM28" s="51">
        <f t="shared" si="178"/>
        <v>68.654100890207701</v>
      </c>
      <c r="EN28" s="51">
        <f t="shared" ref="EN28:EO28" si="179">EN14*EN$39</f>
        <v>68.383542857142842</v>
      </c>
      <c r="EO28" s="51">
        <f t="shared" si="179"/>
        <v>71.321606909157197</v>
      </c>
      <c r="EP28" s="51">
        <f t="shared" ref="EP28" si="180">EP14*EP$39</f>
        <v>74.816902902416558</v>
      </c>
      <c r="EQ28" s="51">
        <f t="shared" ref="EQ28:ER28" si="181">EQ14*EQ$39</f>
        <v>74.743981944422003</v>
      </c>
      <c r="ER28" s="51">
        <f t="shared" si="181"/>
        <v>74.309423909861408</v>
      </c>
      <c r="ES28" s="51">
        <f t="shared" ref="ES28:ET28" si="182">ES14*ES$39</f>
        <v>77.627069754549538</v>
      </c>
      <c r="ET28" s="51">
        <f t="shared" si="182"/>
        <v>77.25529260055265</v>
      </c>
      <c r="EU28" s="51">
        <f t="shared" ref="EU28" si="183">EU14*EU$39</f>
        <v>76.66779988115681</v>
      </c>
    </row>
    <row r="29" spans="1:151" s="54" customFormat="1" ht="14.25" customHeight="1" x14ac:dyDescent="0.25">
      <c r="A29" s="50" t="s">
        <v>59</v>
      </c>
      <c r="B29" s="52" t="s">
        <v>8</v>
      </c>
      <c r="C29" s="51">
        <f t="shared" ref="C29:BN29" si="184">C15*C$39</f>
        <v>0</v>
      </c>
      <c r="D29" s="51">
        <f t="shared" si="184"/>
        <v>0</v>
      </c>
      <c r="E29" s="51">
        <f t="shared" si="184"/>
        <v>0</v>
      </c>
      <c r="F29" s="51">
        <f t="shared" si="184"/>
        <v>0</v>
      </c>
      <c r="G29" s="51">
        <f t="shared" si="184"/>
        <v>0</v>
      </c>
      <c r="H29" s="51">
        <f t="shared" si="184"/>
        <v>0</v>
      </c>
      <c r="I29" s="51">
        <f t="shared" si="184"/>
        <v>0</v>
      </c>
      <c r="J29" s="51">
        <f t="shared" si="184"/>
        <v>0</v>
      </c>
      <c r="K29" s="51">
        <f t="shared" si="184"/>
        <v>0</v>
      </c>
      <c r="L29" s="51">
        <f t="shared" si="184"/>
        <v>0</v>
      </c>
      <c r="M29" s="51">
        <f t="shared" si="184"/>
        <v>0</v>
      </c>
      <c r="N29" s="51">
        <f t="shared" si="184"/>
        <v>0</v>
      </c>
      <c r="O29" s="51">
        <f t="shared" si="184"/>
        <v>0</v>
      </c>
      <c r="P29" s="51">
        <f t="shared" si="184"/>
        <v>0</v>
      </c>
      <c r="Q29" s="51">
        <f t="shared" si="184"/>
        <v>0</v>
      </c>
      <c r="R29" s="51">
        <f t="shared" si="184"/>
        <v>16.4852615057004</v>
      </c>
      <c r="S29" s="51">
        <f t="shared" si="184"/>
        <v>17.049919429134619</v>
      </c>
      <c r="T29" s="51">
        <f t="shared" si="184"/>
        <v>17.285889507425694</v>
      </c>
      <c r="U29" s="51">
        <f t="shared" si="184"/>
        <v>17.015966189682182</v>
      </c>
      <c r="V29" s="51">
        <f t="shared" si="184"/>
        <v>16.67231449128024</v>
      </c>
      <c r="W29" s="51">
        <f t="shared" si="184"/>
        <v>16.381576589270527</v>
      </c>
      <c r="X29" s="51">
        <f t="shared" si="184"/>
        <v>16.017086411265964</v>
      </c>
      <c r="Y29" s="51">
        <f t="shared" si="184"/>
        <v>15.784499527077665</v>
      </c>
      <c r="Z29" s="51">
        <f t="shared" si="184"/>
        <v>15.456874204793158</v>
      </c>
      <c r="AA29" s="51">
        <f t="shared" si="184"/>
        <v>15.200222242625617</v>
      </c>
      <c r="AB29" s="51">
        <f t="shared" si="184"/>
        <v>15.599014081366873</v>
      </c>
      <c r="AC29" s="51">
        <f t="shared" si="184"/>
        <v>15.08562918977489</v>
      </c>
      <c r="AD29" s="51">
        <f t="shared" si="184"/>
        <v>18.193999334179651</v>
      </c>
      <c r="AE29" s="51">
        <f t="shared" si="184"/>
        <v>18.207722910605241</v>
      </c>
      <c r="AF29" s="51">
        <f t="shared" si="184"/>
        <v>17.953090351610584</v>
      </c>
      <c r="AG29" s="51">
        <f t="shared" si="184"/>
        <v>18.188423191447811</v>
      </c>
      <c r="AH29" s="51">
        <f t="shared" si="184"/>
        <v>20.542614304987691</v>
      </c>
      <c r="AI29" s="51">
        <f t="shared" si="184"/>
        <v>18.888177876807703</v>
      </c>
      <c r="AJ29" s="51">
        <f t="shared" si="184"/>
        <v>17.828441453900595</v>
      </c>
      <c r="AK29" s="51">
        <f t="shared" si="184"/>
        <v>17.881151695670514</v>
      </c>
      <c r="AL29" s="51">
        <f t="shared" si="184"/>
        <v>18.494111712090543</v>
      </c>
      <c r="AM29" s="51">
        <f t="shared" si="184"/>
        <v>18.182834711072555</v>
      </c>
      <c r="AN29" s="51">
        <f t="shared" si="184"/>
        <v>18.173370465895111</v>
      </c>
      <c r="AO29" s="51">
        <f t="shared" si="184"/>
        <v>18.510319602023976</v>
      </c>
      <c r="AP29" s="51">
        <f t="shared" si="184"/>
        <v>18.899340473176448</v>
      </c>
      <c r="AQ29" s="51">
        <f t="shared" si="184"/>
        <v>18.749942246363766</v>
      </c>
      <c r="AR29" s="51">
        <f t="shared" si="184"/>
        <v>18.410015815604485</v>
      </c>
      <c r="AS29" s="51">
        <f t="shared" si="184"/>
        <v>17.601298793701719</v>
      </c>
      <c r="AT29" s="51">
        <f t="shared" si="184"/>
        <v>17.196057567761802</v>
      </c>
      <c r="AU29" s="51">
        <f t="shared" si="184"/>
        <v>16.558472009087968</v>
      </c>
      <c r="AV29" s="51">
        <f t="shared" si="184"/>
        <v>16.548535421149563</v>
      </c>
      <c r="AW29" s="51">
        <f t="shared" si="184"/>
        <v>16.851424702703692</v>
      </c>
      <c r="AX29" s="51">
        <f t="shared" si="184"/>
        <v>16.709440720583974</v>
      </c>
      <c r="AY29" s="51">
        <f t="shared" si="184"/>
        <v>16.390420612666947</v>
      </c>
      <c r="AZ29" s="51">
        <f t="shared" si="184"/>
        <v>16.234321358739258</v>
      </c>
      <c r="BA29" s="51">
        <f t="shared" si="184"/>
        <v>15.864771498887048</v>
      </c>
      <c r="BB29" s="51">
        <f t="shared" si="184"/>
        <v>15.810250147539351</v>
      </c>
      <c r="BC29" s="51">
        <f t="shared" si="184"/>
        <v>15.894654091101931</v>
      </c>
      <c r="BD29" s="51">
        <f t="shared" si="184"/>
        <v>15.793435876571325</v>
      </c>
      <c r="BE29" s="51">
        <f t="shared" si="184"/>
        <v>15.705450167252405</v>
      </c>
      <c r="BF29" s="51">
        <f t="shared" si="184"/>
        <v>15.745200429259581</v>
      </c>
      <c r="BG29" s="51">
        <f t="shared" si="184"/>
        <v>15.754193567550731</v>
      </c>
      <c r="BH29" s="51">
        <f t="shared" si="184"/>
        <v>15.618439349759326</v>
      </c>
      <c r="BI29" s="51">
        <f t="shared" si="184"/>
        <v>15.546663447878604</v>
      </c>
      <c r="BJ29" s="51">
        <f t="shared" si="184"/>
        <v>15.598528289308668</v>
      </c>
      <c r="BK29" s="51">
        <f t="shared" si="184"/>
        <v>15.227864618632116</v>
      </c>
      <c r="BL29" s="51">
        <f t="shared" si="184"/>
        <v>14.290064740710424</v>
      </c>
      <c r="BM29" s="51">
        <f t="shared" si="184"/>
        <v>14.195671877923971</v>
      </c>
      <c r="BN29" s="51">
        <f t="shared" si="184"/>
        <v>14.141241899192712</v>
      </c>
      <c r="BO29" s="51">
        <f t="shared" ref="BO29:DL29" si="185">BO15*BO$39</f>
        <v>13.85459890361048</v>
      </c>
      <c r="BP29" s="51">
        <f t="shared" si="185"/>
        <v>13.743868021051677</v>
      </c>
      <c r="BQ29" s="51">
        <f t="shared" si="185"/>
        <v>14.77879209846993</v>
      </c>
      <c r="BR29" s="51">
        <f t="shared" si="185"/>
        <v>15.734970500809624</v>
      </c>
      <c r="BS29" s="51">
        <f t="shared" si="185"/>
        <v>16.385613695480725</v>
      </c>
      <c r="BT29" s="51">
        <f t="shared" si="185"/>
        <v>16.993808114532417</v>
      </c>
      <c r="BU29" s="51">
        <f t="shared" si="185"/>
        <v>18.995573811467821</v>
      </c>
      <c r="BV29" s="51">
        <f t="shared" si="185"/>
        <v>18.728623549601842</v>
      </c>
      <c r="BW29" s="51">
        <f t="shared" si="185"/>
        <v>17.094363194911761</v>
      </c>
      <c r="BX29" s="51">
        <f t="shared" si="185"/>
        <v>18.052167037168328</v>
      </c>
      <c r="BY29" s="51">
        <f t="shared" si="185"/>
        <v>17.20735710361641</v>
      </c>
      <c r="BZ29" s="51">
        <f t="shared" si="185"/>
        <v>15.521360757809548</v>
      </c>
      <c r="CA29" s="51">
        <f t="shared" si="185"/>
        <v>15.482289735391731</v>
      </c>
      <c r="CB29" s="51">
        <f t="shared" si="185"/>
        <v>16.873179211400966</v>
      </c>
      <c r="CC29" s="51">
        <f t="shared" si="185"/>
        <v>16.386684874783668</v>
      </c>
      <c r="CD29" s="51">
        <f t="shared" si="185"/>
        <v>16.188080699496357</v>
      </c>
      <c r="CE29" s="51">
        <f t="shared" si="185"/>
        <v>17.156637757289538</v>
      </c>
      <c r="CF29" s="51">
        <f t="shared" si="185"/>
        <v>15.459656345724602</v>
      </c>
      <c r="CG29" s="51">
        <f t="shared" si="185"/>
        <v>16.489938758895935</v>
      </c>
      <c r="CH29" s="51">
        <f t="shared" si="185"/>
        <v>16.03269708491128</v>
      </c>
      <c r="CI29" s="51">
        <f t="shared" si="185"/>
        <v>16.83373166038395</v>
      </c>
      <c r="CJ29" s="51">
        <f t="shared" si="185"/>
        <v>18.006873694596891</v>
      </c>
      <c r="CK29" s="51">
        <f t="shared" si="185"/>
        <v>18.016340357715777</v>
      </c>
      <c r="CL29" s="51">
        <f t="shared" si="185"/>
        <v>17.738585477065165</v>
      </c>
      <c r="CM29" s="51">
        <f t="shared" si="185"/>
        <v>17.646275446255782</v>
      </c>
      <c r="CN29" s="51">
        <f t="shared" si="185"/>
        <v>18.750564485861105</v>
      </c>
      <c r="CO29" s="51">
        <f t="shared" si="185"/>
        <v>20.998721607968935</v>
      </c>
      <c r="CP29" s="51">
        <f t="shared" si="185"/>
        <v>20.231476587103312</v>
      </c>
      <c r="CQ29" s="51">
        <f t="shared" si="185"/>
        <v>21.093635682572881</v>
      </c>
      <c r="CR29" s="51">
        <f t="shared" si="185"/>
        <v>23.879968599064913</v>
      </c>
      <c r="CS29" s="51">
        <f t="shared" si="185"/>
        <v>23.5230992535501</v>
      </c>
      <c r="CT29" s="51">
        <f t="shared" si="185"/>
        <v>19.9385416937433</v>
      </c>
      <c r="CU29" s="51">
        <f t="shared" si="185"/>
        <v>20.036967130924751</v>
      </c>
      <c r="CV29" s="51">
        <f t="shared" si="185"/>
        <v>21.443941963151506</v>
      </c>
      <c r="CW29" s="51">
        <f t="shared" si="185"/>
        <v>21.727829856057063</v>
      </c>
      <c r="CX29" s="51">
        <f t="shared" si="185"/>
        <v>22.628389587840275</v>
      </c>
      <c r="CY29" s="51">
        <f t="shared" si="185"/>
        <v>23.375733335913772</v>
      </c>
      <c r="CZ29" s="51">
        <f t="shared" si="185"/>
        <v>25.963467674873645</v>
      </c>
      <c r="DA29" s="51">
        <f t="shared" si="185"/>
        <v>26.73977716172617</v>
      </c>
      <c r="DB29" s="51">
        <f t="shared" si="185"/>
        <v>20.815009703790299</v>
      </c>
      <c r="DC29" s="51">
        <f t="shared" si="185"/>
        <v>20.571709769712765</v>
      </c>
      <c r="DD29" s="51">
        <f t="shared" si="185"/>
        <v>21.102170585123169</v>
      </c>
      <c r="DE29" s="51">
        <f t="shared" si="185"/>
        <v>21.234991783166045</v>
      </c>
      <c r="DF29" s="51">
        <f t="shared" si="185"/>
        <v>21.065663680276032</v>
      </c>
      <c r="DG29" s="51">
        <f t="shared" si="185"/>
        <v>22.453793256808659</v>
      </c>
      <c r="DH29" s="51">
        <f t="shared" si="185"/>
        <v>22.710562331897368</v>
      </c>
      <c r="DI29" s="51">
        <f t="shared" si="185"/>
        <v>22.158046447090488</v>
      </c>
      <c r="DJ29" s="51">
        <f t="shared" si="185"/>
        <v>27.164120686720103</v>
      </c>
      <c r="DK29" s="51">
        <f t="shared" si="185"/>
        <v>29.573028912893513</v>
      </c>
      <c r="DL29" s="51">
        <f t="shared" si="185"/>
        <v>30.46065669420468</v>
      </c>
      <c r="DM29" s="51">
        <f t="shared" ref="DM29:DN29" si="186">DM15*DM$39</f>
        <v>29.280766358092734</v>
      </c>
      <c r="DN29" s="51">
        <f t="shared" si="186"/>
        <v>29.626998426338776</v>
      </c>
      <c r="DO29" s="51">
        <f t="shared" ref="DO29:DP29" si="187">DO15*DO$39</f>
        <v>30.162732320676142</v>
      </c>
      <c r="DP29" s="51">
        <f t="shared" si="187"/>
        <v>30.173784071228436</v>
      </c>
      <c r="DQ29" s="51">
        <f t="shared" ref="DQ29:DR29" si="188">DQ15*DQ$39</f>
        <v>29.797084917706552</v>
      </c>
      <c r="DR29" s="51">
        <f t="shared" si="188"/>
        <v>29.590999013940852</v>
      </c>
      <c r="DS29" s="51">
        <f t="shared" ref="DS29:DT29" si="189">DS15*DS$39</f>
        <v>29.934250651404579</v>
      </c>
      <c r="DT29" s="51">
        <f t="shared" si="189"/>
        <v>29.116738512530965</v>
      </c>
      <c r="DU29" s="51">
        <f t="shared" ref="DU29:DV29" si="190">DU15*DU$39</f>
        <v>30.464364356317056</v>
      </c>
      <c r="DV29" s="51">
        <f t="shared" si="190"/>
        <v>29.384748619844569</v>
      </c>
      <c r="DW29" s="51">
        <f t="shared" ref="DW29:DX29" si="191">DW15*DW$39</f>
        <v>29.580264024274985</v>
      </c>
      <c r="DX29" s="51">
        <f t="shared" si="191"/>
        <v>29.408209426568181</v>
      </c>
      <c r="DY29" s="51">
        <f t="shared" ref="DY29:EA29" si="192">DY15*DY$39</f>
        <v>29.574657029047092</v>
      </c>
      <c r="DZ29" s="51">
        <f t="shared" si="192"/>
        <v>27.950395295664713</v>
      </c>
      <c r="EA29" s="51">
        <f t="shared" si="192"/>
        <v>24.979514705322519</v>
      </c>
      <c r="EB29" s="51">
        <f t="shared" ref="EB29:EC29" si="193">EB15*EB$39</f>
        <v>27.073598089945172</v>
      </c>
      <c r="EC29" s="51">
        <f t="shared" si="193"/>
        <v>27.441237645669702</v>
      </c>
      <c r="ED29" s="51">
        <f t="shared" ref="ED29:EE29" si="194">ED15*ED$39</f>
        <v>25.571937725113656</v>
      </c>
      <c r="EE29" s="51">
        <f t="shared" si="194"/>
        <v>23.512014785204183</v>
      </c>
      <c r="EF29" s="51">
        <f t="shared" ref="EF29:EG29" si="195">EF15*EF$39</f>
        <v>24.67523288022705</v>
      </c>
      <c r="EG29" s="51">
        <f t="shared" si="195"/>
        <v>24.206946080997806</v>
      </c>
      <c r="EH29" s="51">
        <f t="shared" ref="EH29:EJ29" si="196">EH15*EH$39</f>
        <v>25.083638595992959</v>
      </c>
      <c r="EI29" s="51">
        <f t="shared" si="196"/>
        <v>25.845808698505291</v>
      </c>
      <c r="EJ29" s="51">
        <f t="shared" si="196"/>
        <v>25.341965220188801</v>
      </c>
      <c r="EK29" s="51">
        <f t="shared" ref="EK29:EM29" si="197">EK15*EK$39</f>
        <v>24.825565445992886</v>
      </c>
      <c r="EL29" s="51">
        <f t="shared" si="197"/>
        <v>26.3007865848388</v>
      </c>
      <c r="EM29" s="51">
        <f t="shared" si="197"/>
        <v>26.938459553605988</v>
      </c>
      <c r="EN29" s="51">
        <f t="shared" ref="EN29:EO29" si="198">EN15*EN$39</f>
        <v>27.650683229813662</v>
      </c>
      <c r="EO29" s="51">
        <f t="shared" si="198"/>
        <v>28.963552989130442</v>
      </c>
      <c r="EP29" s="51">
        <f t="shared" ref="EP29" si="199">EP15*EP$39</f>
        <v>28.775872746553549</v>
      </c>
      <c r="EQ29" s="51">
        <f t="shared" ref="EQ29:ER29" si="200">EQ15*EQ$39</f>
        <v>26.703890160183068</v>
      </c>
      <c r="ER29" s="51">
        <f t="shared" si="200"/>
        <v>28.118857431749241</v>
      </c>
      <c r="ES29" s="51">
        <f t="shared" ref="ES29:ET29" si="201">ES15*ES$39</f>
        <v>27.680395028664691</v>
      </c>
      <c r="ET29" s="51">
        <f t="shared" si="201"/>
        <v>27.913043478260875</v>
      </c>
      <c r="EU29" s="51">
        <f t="shared" ref="EU29" si="202">EU15*EU$39</f>
        <v>27.040618284013888</v>
      </c>
    </row>
    <row r="30" spans="1:151" s="54" customFormat="1" ht="18" customHeight="1" x14ac:dyDescent="0.25">
      <c r="A30" s="50" t="s">
        <v>98</v>
      </c>
      <c r="B30" s="52" t="s">
        <v>8</v>
      </c>
      <c r="C30" s="51">
        <f t="shared" ref="C30:BN30" si="203">C16*C$39</f>
        <v>0</v>
      </c>
      <c r="D30" s="51">
        <f t="shared" si="203"/>
        <v>0</v>
      </c>
      <c r="E30" s="51">
        <f t="shared" si="203"/>
        <v>0</v>
      </c>
      <c r="F30" s="51">
        <f t="shared" si="203"/>
        <v>0</v>
      </c>
      <c r="G30" s="51">
        <f t="shared" si="203"/>
        <v>0</v>
      </c>
      <c r="H30" s="51">
        <f t="shared" si="203"/>
        <v>0</v>
      </c>
      <c r="I30" s="51">
        <f t="shared" si="203"/>
        <v>0</v>
      </c>
      <c r="J30" s="51">
        <f t="shared" si="203"/>
        <v>0</v>
      </c>
      <c r="K30" s="51">
        <f t="shared" si="203"/>
        <v>0</v>
      </c>
      <c r="L30" s="51">
        <f t="shared" si="203"/>
        <v>0</v>
      </c>
      <c r="M30" s="51">
        <f t="shared" si="203"/>
        <v>0</v>
      </c>
      <c r="N30" s="51">
        <f t="shared" si="203"/>
        <v>0</v>
      </c>
      <c r="O30" s="51">
        <f t="shared" si="203"/>
        <v>0</v>
      </c>
      <c r="P30" s="51">
        <f t="shared" si="203"/>
        <v>0</v>
      </c>
      <c r="Q30" s="51">
        <f t="shared" si="203"/>
        <v>0</v>
      </c>
      <c r="R30" s="51">
        <f t="shared" si="203"/>
        <v>0</v>
      </c>
      <c r="S30" s="51">
        <f t="shared" si="203"/>
        <v>0</v>
      </c>
      <c r="T30" s="51">
        <f t="shared" si="203"/>
        <v>0</v>
      </c>
      <c r="U30" s="51">
        <f t="shared" si="203"/>
        <v>0</v>
      </c>
      <c r="V30" s="51">
        <f t="shared" si="203"/>
        <v>0</v>
      </c>
      <c r="W30" s="51">
        <f t="shared" si="203"/>
        <v>0</v>
      </c>
      <c r="X30" s="51">
        <f t="shared" si="203"/>
        <v>0</v>
      </c>
      <c r="Y30" s="51">
        <f t="shared" si="203"/>
        <v>0</v>
      </c>
      <c r="Z30" s="51">
        <f t="shared" si="203"/>
        <v>0</v>
      </c>
      <c r="AA30" s="51">
        <f t="shared" si="203"/>
        <v>0</v>
      </c>
      <c r="AB30" s="51">
        <f t="shared" si="203"/>
        <v>0</v>
      </c>
      <c r="AC30" s="51">
        <f t="shared" si="203"/>
        <v>0</v>
      </c>
      <c r="AD30" s="51">
        <f t="shared" si="203"/>
        <v>0</v>
      </c>
      <c r="AE30" s="51">
        <f t="shared" si="203"/>
        <v>0</v>
      </c>
      <c r="AF30" s="51">
        <f t="shared" si="203"/>
        <v>0</v>
      </c>
      <c r="AG30" s="51">
        <f t="shared" si="203"/>
        <v>0</v>
      </c>
      <c r="AH30" s="51">
        <f t="shared" si="203"/>
        <v>0</v>
      </c>
      <c r="AI30" s="51">
        <f t="shared" si="203"/>
        <v>0</v>
      </c>
      <c r="AJ30" s="51">
        <f t="shared" si="203"/>
        <v>0</v>
      </c>
      <c r="AK30" s="51">
        <f t="shared" si="203"/>
        <v>0</v>
      </c>
      <c r="AL30" s="51">
        <f t="shared" si="203"/>
        <v>0</v>
      </c>
      <c r="AM30" s="51">
        <f t="shared" si="203"/>
        <v>0</v>
      </c>
      <c r="AN30" s="51">
        <f t="shared" si="203"/>
        <v>0</v>
      </c>
      <c r="AO30" s="51">
        <f t="shared" si="203"/>
        <v>0</v>
      </c>
      <c r="AP30" s="51">
        <f t="shared" si="203"/>
        <v>0</v>
      </c>
      <c r="AQ30" s="51">
        <f t="shared" si="203"/>
        <v>0</v>
      </c>
      <c r="AR30" s="51">
        <f t="shared" si="203"/>
        <v>0</v>
      </c>
      <c r="AS30" s="51">
        <f t="shared" si="203"/>
        <v>0</v>
      </c>
      <c r="AT30" s="51">
        <f t="shared" si="203"/>
        <v>0</v>
      </c>
      <c r="AU30" s="51">
        <f t="shared" si="203"/>
        <v>0</v>
      </c>
      <c r="AV30" s="51">
        <f t="shared" si="203"/>
        <v>0</v>
      </c>
      <c r="AW30" s="51">
        <f t="shared" si="203"/>
        <v>0</v>
      </c>
      <c r="AX30" s="51">
        <f t="shared" si="203"/>
        <v>0</v>
      </c>
      <c r="AY30" s="51">
        <f t="shared" si="203"/>
        <v>0</v>
      </c>
      <c r="AZ30" s="51">
        <f t="shared" si="203"/>
        <v>0</v>
      </c>
      <c r="BA30" s="51">
        <f t="shared" si="203"/>
        <v>0</v>
      </c>
      <c r="BB30" s="51">
        <f t="shared" si="203"/>
        <v>0</v>
      </c>
      <c r="BC30" s="51">
        <f t="shared" si="203"/>
        <v>0</v>
      </c>
      <c r="BD30" s="51">
        <f t="shared" si="203"/>
        <v>0</v>
      </c>
      <c r="BE30" s="51">
        <f t="shared" si="203"/>
        <v>0</v>
      </c>
      <c r="BF30" s="51">
        <f t="shared" si="203"/>
        <v>0</v>
      </c>
      <c r="BG30" s="51">
        <f t="shared" si="203"/>
        <v>0</v>
      </c>
      <c r="BH30" s="51">
        <f t="shared" si="203"/>
        <v>0</v>
      </c>
      <c r="BI30" s="51">
        <f t="shared" si="203"/>
        <v>0</v>
      </c>
      <c r="BJ30" s="51">
        <f t="shared" si="203"/>
        <v>0</v>
      </c>
      <c r="BK30" s="51">
        <f t="shared" si="203"/>
        <v>0</v>
      </c>
      <c r="BL30" s="51">
        <f t="shared" si="203"/>
        <v>0</v>
      </c>
      <c r="BM30" s="51">
        <f t="shared" si="203"/>
        <v>0</v>
      </c>
      <c r="BN30" s="51">
        <f t="shared" si="203"/>
        <v>0</v>
      </c>
      <c r="BO30" s="51">
        <f t="shared" ref="BO30:DL30" si="204">BO16*BO$39</f>
        <v>0</v>
      </c>
      <c r="BP30" s="51">
        <f t="shared" si="204"/>
        <v>0</v>
      </c>
      <c r="BQ30" s="51">
        <f t="shared" si="204"/>
        <v>0</v>
      </c>
      <c r="BR30" s="51">
        <f t="shared" si="204"/>
        <v>0</v>
      </c>
      <c r="BS30" s="51">
        <f t="shared" si="204"/>
        <v>0</v>
      </c>
      <c r="BT30" s="51">
        <f t="shared" si="204"/>
        <v>0</v>
      </c>
      <c r="BU30" s="51">
        <f t="shared" si="204"/>
        <v>0</v>
      </c>
      <c r="BV30" s="51">
        <f t="shared" si="204"/>
        <v>0</v>
      </c>
      <c r="BW30" s="51">
        <f t="shared" si="204"/>
        <v>0</v>
      </c>
      <c r="BX30" s="51">
        <f t="shared" si="204"/>
        <v>0</v>
      </c>
      <c r="BY30" s="51">
        <f t="shared" si="204"/>
        <v>0</v>
      </c>
      <c r="BZ30" s="51">
        <f t="shared" si="204"/>
        <v>0</v>
      </c>
      <c r="CA30" s="51">
        <f t="shared" si="204"/>
        <v>0</v>
      </c>
      <c r="CB30" s="51">
        <f t="shared" si="204"/>
        <v>0</v>
      </c>
      <c r="CC30" s="51">
        <f t="shared" si="204"/>
        <v>0</v>
      </c>
      <c r="CD30" s="51">
        <f t="shared" si="204"/>
        <v>0</v>
      </c>
      <c r="CE30" s="51">
        <f t="shared" si="204"/>
        <v>0</v>
      </c>
      <c r="CF30" s="51">
        <f t="shared" si="204"/>
        <v>0</v>
      </c>
      <c r="CG30" s="51">
        <f t="shared" si="204"/>
        <v>0</v>
      </c>
      <c r="CH30" s="51">
        <f t="shared" si="204"/>
        <v>0</v>
      </c>
      <c r="CI30" s="51">
        <f t="shared" si="204"/>
        <v>0</v>
      </c>
      <c r="CJ30" s="51">
        <f t="shared" si="204"/>
        <v>0</v>
      </c>
      <c r="CK30" s="51">
        <f t="shared" si="204"/>
        <v>0</v>
      </c>
      <c r="CL30" s="51">
        <f t="shared" si="204"/>
        <v>0</v>
      </c>
      <c r="CM30" s="51">
        <f t="shared" si="204"/>
        <v>0</v>
      </c>
      <c r="CN30" s="51">
        <f t="shared" si="204"/>
        <v>0</v>
      </c>
      <c r="CO30" s="51">
        <f t="shared" si="204"/>
        <v>0</v>
      </c>
      <c r="CP30" s="51">
        <f t="shared" si="204"/>
        <v>0</v>
      </c>
      <c r="CQ30" s="51">
        <f t="shared" si="204"/>
        <v>0</v>
      </c>
      <c r="CR30" s="51">
        <f t="shared" si="204"/>
        <v>0</v>
      </c>
      <c r="CS30" s="51">
        <f t="shared" si="204"/>
        <v>0</v>
      </c>
      <c r="CT30" s="51">
        <f t="shared" si="204"/>
        <v>0</v>
      </c>
      <c r="CU30" s="51">
        <f t="shared" si="204"/>
        <v>0</v>
      </c>
      <c r="CV30" s="51">
        <f t="shared" si="204"/>
        <v>0</v>
      </c>
      <c r="CW30" s="51">
        <f t="shared" si="204"/>
        <v>0</v>
      </c>
      <c r="CX30" s="51">
        <f t="shared" si="204"/>
        <v>0</v>
      </c>
      <c r="CY30" s="51">
        <f t="shared" si="204"/>
        <v>0</v>
      </c>
      <c r="CZ30" s="51">
        <f t="shared" si="204"/>
        <v>0</v>
      </c>
      <c r="DA30" s="51">
        <f t="shared" si="204"/>
        <v>0</v>
      </c>
      <c r="DB30" s="51">
        <f t="shared" si="204"/>
        <v>0</v>
      </c>
      <c r="DC30" s="51">
        <f t="shared" si="204"/>
        <v>0</v>
      </c>
      <c r="DD30" s="51">
        <f t="shared" si="204"/>
        <v>0</v>
      </c>
      <c r="DE30" s="51">
        <f t="shared" si="204"/>
        <v>0</v>
      </c>
      <c r="DF30" s="51">
        <f t="shared" si="204"/>
        <v>0</v>
      </c>
      <c r="DG30" s="51">
        <f t="shared" si="204"/>
        <v>0</v>
      </c>
      <c r="DH30" s="51">
        <f t="shared" si="204"/>
        <v>0</v>
      </c>
      <c r="DI30" s="51">
        <f t="shared" si="204"/>
        <v>2.4102232612561636</v>
      </c>
      <c r="DJ30" s="51">
        <f t="shared" si="204"/>
        <v>2.6420205545924431</v>
      </c>
      <c r="DK30" s="51">
        <f t="shared" si="204"/>
        <v>2.7089914243828144</v>
      </c>
      <c r="DL30" s="51">
        <f t="shared" si="204"/>
        <v>2.68323610401271</v>
      </c>
      <c r="DM30" s="51">
        <f t="shared" ref="DM30:DN30" si="205">DM16*DM$39</f>
        <v>2.4477772426798485</v>
      </c>
      <c r="DN30" s="51">
        <f t="shared" si="205"/>
        <v>1.9391549512192443</v>
      </c>
      <c r="DO30" s="51">
        <f t="shared" ref="DO30:DP30" si="206">DO16*DO$39</f>
        <v>1.2700475259133961</v>
      </c>
      <c r="DP30" s="51">
        <f t="shared" si="206"/>
        <v>1.2656980480849256</v>
      </c>
      <c r="DQ30" s="51">
        <f t="shared" ref="DQ30:DR30" si="207">DQ16*DQ$39</f>
        <v>1.0200639954670025</v>
      </c>
      <c r="DR30" s="51">
        <f t="shared" si="207"/>
        <v>0.88523073063664259</v>
      </c>
      <c r="DS30" s="51">
        <f t="shared" ref="DS30:DT30" si="208">DS16*DS$39</f>
        <v>0.88146058272081373</v>
      </c>
      <c r="DT30" s="51">
        <f t="shared" si="208"/>
        <v>0.87996150009713869</v>
      </c>
      <c r="DU30" s="51">
        <f t="shared" ref="DU30:DV30" si="209">DU16*DU$39</f>
        <v>0.5293112982892646</v>
      </c>
      <c r="DV30" s="51">
        <f t="shared" si="209"/>
        <v>0.49775600005494719</v>
      </c>
      <c r="DW30" s="51">
        <f t="shared" ref="DW30:DX30" si="210">DW16*DW$39</f>
        <v>0.49608567790711172</v>
      </c>
      <c r="DX30" s="51">
        <f t="shared" si="210"/>
        <v>0.49484027453161278</v>
      </c>
      <c r="DY30" s="51">
        <f t="shared" ref="DY30:EA30" si="211">DY16*DY$39</f>
        <v>0.49318943124710363</v>
      </c>
      <c r="DZ30" s="51">
        <f t="shared" si="211"/>
        <v>0.5228309263735047</v>
      </c>
      <c r="EA30" s="51">
        <f t="shared" si="211"/>
        <v>0.61855034316451596</v>
      </c>
      <c r="EB30" s="51">
        <f t="shared" ref="EB30:EC30" si="212">EB16*EB$39</f>
        <v>0.61597305006799719</v>
      </c>
      <c r="EC30" s="51">
        <f t="shared" si="212"/>
        <v>0.61392662797474795</v>
      </c>
      <c r="ED30" s="51">
        <f t="shared" ref="ED30:EE30" si="213">ED16*ED$39</f>
        <v>0.84078431600600267</v>
      </c>
      <c r="EE30" s="51">
        <f t="shared" si="213"/>
        <v>1.0841594993996801</v>
      </c>
      <c r="EF30" s="51">
        <f t="shared" ref="EF30:EG30" si="214">EF16*EF$39</f>
        <v>1.7494656983839942</v>
      </c>
      <c r="EG30" s="51">
        <f t="shared" si="214"/>
        <v>2.2009955138906103</v>
      </c>
      <c r="EH30" s="51">
        <f t="shared" ref="EH30:EJ30" si="215">EH16*EH$39</f>
        <v>2.1919304582320822</v>
      </c>
      <c r="EI30" s="51">
        <f t="shared" si="215"/>
        <v>2.5466640002811256</v>
      </c>
      <c r="EJ30" s="51">
        <f t="shared" si="215"/>
        <v>2.7347580003018894</v>
      </c>
      <c r="EK30" s="51">
        <f t="shared" ref="EK30:EM30" si="216">EK16*EK$39</f>
        <v>2.7816313722031678</v>
      </c>
      <c r="EL30" s="51">
        <f t="shared" si="216"/>
        <v>3.0165165805168992</v>
      </c>
      <c r="EM30" s="51">
        <f t="shared" si="216"/>
        <v>4.1744510385756675</v>
      </c>
      <c r="EN30" s="51">
        <f t="shared" ref="EN30:EO30" si="217">EN16*EN$39</f>
        <v>4.1580000000000004</v>
      </c>
      <c r="EO30" s="51">
        <f t="shared" si="217"/>
        <v>4.4354707031250005</v>
      </c>
      <c r="EP30" s="51">
        <f t="shared" ref="EP30" si="218">EP16*EP$39</f>
        <v>4.7056390243902442</v>
      </c>
      <c r="EQ30" s="51">
        <f t="shared" ref="EQ30:ER30" si="219">EQ16*EQ$39</f>
        <v>5.8606456140350875</v>
      </c>
      <c r="ER30" s="51">
        <f t="shared" si="219"/>
        <v>5.8421511627906995</v>
      </c>
      <c r="ES30" s="51">
        <f t="shared" ref="ES30:ET30" si="220">ES16*ES$39</f>
        <v>5.8027911453320522</v>
      </c>
      <c r="ET30" s="51">
        <f t="shared" si="220"/>
        <v>5.7750000000000012</v>
      </c>
      <c r="EU30" s="51">
        <f t="shared" ref="EU30" si="221">EU16*EU$39</f>
        <v>5.731083650190115</v>
      </c>
    </row>
    <row r="31" spans="1:151" s="54" customFormat="1" ht="14.25" customHeight="1" x14ac:dyDescent="0.25">
      <c r="A31" s="50" t="s">
        <v>60</v>
      </c>
      <c r="B31" s="52" t="s">
        <v>8</v>
      </c>
      <c r="C31" s="51">
        <f t="shared" ref="C31:BN31" si="222">C17*C$39</f>
        <v>64.460139645672612</v>
      </c>
      <c r="D31" s="51">
        <f t="shared" si="222"/>
        <v>66.51872717707009</v>
      </c>
      <c r="E31" s="51">
        <f t="shared" si="222"/>
        <v>60.428437085498807</v>
      </c>
      <c r="F31" s="51">
        <f t="shared" si="222"/>
        <v>57.210160674835144</v>
      </c>
      <c r="G31" s="51">
        <f t="shared" si="222"/>
        <v>50.27530710271283</v>
      </c>
      <c r="H31" s="51">
        <f t="shared" si="222"/>
        <v>49.593397814598397</v>
      </c>
      <c r="I31" s="51">
        <f t="shared" si="222"/>
        <v>73.4759414459201</v>
      </c>
      <c r="J31" s="51">
        <f t="shared" si="222"/>
        <v>77.97311201305196</v>
      </c>
      <c r="K31" s="51">
        <f t="shared" si="222"/>
        <v>53.919632868601511</v>
      </c>
      <c r="L31" s="51">
        <f t="shared" si="222"/>
        <v>68.744652552489484</v>
      </c>
      <c r="M31" s="51">
        <f t="shared" si="222"/>
        <v>59.333885160468789</v>
      </c>
      <c r="N31" s="51">
        <f t="shared" si="222"/>
        <v>56.234339694427121</v>
      </c>
      <c r="O31" s="51">
        <f t="shared" si="222"/>
        <v>64.815550764206876</v>
      </c>
      <c r="P31" s="51">
        <f t="shared" si="222"/>
        <v>68.247869987245281</v>
      </c>
      <c r="Q31" s="51">
        <f t="shared" si="222"/>
        <v>57.683916979251421</v>
      </c>
      <c r="R31" s="51">
        <f t="shared" si="222"/>
        <v>40.890315791451094</v>
      </c>
      <c r="S31" s="51">
        <f t="shared" si="222"/>
        <v>42.448608695318164</v>
      </c>
      <c r="T31" s="51">
        <f t="shared" si="222"/>
        <v>34.514591760481629</v>
      </c>
      <c r="U31" s="51">
        <f t="shared" si="222"/>
        <v>32.971024994666848</v>
      </c>
      <c r="V31" s="51">
        <f t="shared" si="222"/>
        <v>40.62692590135471</v>
      </c>
      <c r="W31" s="51">
        <f t="shared" si="222"/>
        <v>45.006552083454288</v>
      </c>
      <c r="X31" s="51">
        <f t="shared" si="222"/>
        <v>41.895798929574298</v>
      </c>
      <c r="Y31" s="51">
        <f t="shared" si="222"/>
        <v>39.982250782693583</v>
      </c>
      <c r="Z31" s="51">
        <f t="shared" si="222"/>
        <v>41.010968252854411</v>
      </c>
      <c r="AA31" s="51">
        <f t="shared" si="222"/>
        <v>36.923786736237602</v>
      </c>
      <c r="AB31" s="51">
        <f t="shared" si="222"/>
        <v>32.352440168867609</v>
      </c>
      <c r="AC31" s="51">
        <f t="shared" si="222"/>
        <v>31.258803540521818</v>
      </c>
      <c r="AD31" s="51">
        <f t="shared" si="222"/>
        <v>35.755728038683891</v>
      </c>
      <c r="AE31" s="51">
        <f t="shared" si="222"/>
        <v>34.145211317505684</v>
      </c>
      <c r="AF31" s="51">
        <f t="shared" si="222"/>
        <v>26.62275382007299</v>
      </c>
      <c r="AG31" s="51">
        <f t="shared" si="222"/>
        <v>34.593797781452274</v>
      </c>
      <c r="AH31" s="51">
        <f t="shared" si="222"/>
        <v>20.262609303860856</v>
      </c>
      <c r="AI31" s="51">
        <f t="shared" si="222"/>
        <v>27.149912597070482</v>
      </c>
      <c r="AJ31" s="51">
        <f t="shared" si="222"/>
        <v>32.816888329080307</v>
      </c>
      <c r="AK31" s="51">
        <f t="shared" si="222"/>
        <v>30.166587368054852</v>
      </c>
      <c r="AL31" s="51">
        <f t="shared" si="222"/>
        <v>34.039599531843201</v>
      </c>
      <c r="AM31" s="51">
        <f t="shared" si="222"/>
        <v>32.746500984695764</v>
      </c>
      <c r="AN31" s="51">
        <f t="shared" si="222"/>
        <v>36.151182225916898</v>
      </c>
      <c r="AO31" s="51">
        <f t="shared" si="222"/>
        <v>30.618801358096672</v>
      </c>
      <c r="AP31" s="51">
        <f t="shared" si="222"/>
        <v>36.170375029786847</v>
      </c>
      <c r="AQ31" s="51">
        <f t="shared" si="222"/>
        <v>38.677432158668537</v>
      </c>
      <c r="AR31" s="51">
        <f t="shared" si="222"/>
        <v>37.289039218946627</v>
      </c>
      <c r="AS31" s="51">
        <f t="shared" si="222"/>
        <v>33.847583154755512</v>
      </c>
      <c r="AT31" s="51">
        <f t="shared" si="222"/>
        <v>35.709932675489249</v>
      </c>
      <c r="AU31" s="51">
        <f t="shared" si="222"/>
        <v>37.847301576741494</v>
      </c>
      <c r="AV31" s="51">
        <f t="shared" si="222"/>
        <v>34.70204982280886</v>
      </c>
      <c r="AW31" s="51">
        <f t="shared" si="222"/>
        <v>35.996331329714693</v>
      </c>
      <c r="AX31" s="51">
        <f t="shared" si="222"/>
        <v>39.806978957128379</v>
      </c>
      <c r="AY31" s="51">
        <f t="shared" si="222"/>
        <v>40.286604256478292</v>
      </c>
      <c r="AZ31" s="51">
        <f t="shared" si="222"/>
        <v>39.170813066787318</v>
      </c>
      <c r="BA31" s="51">
        <f t="shared" si="222"/>
        <v>35.564052713277384</v>
      </c>
      <c r="BB31" s="51">
        <f t="shared" si="222"/>
        <v>38.850683414683218</v>
      </c>
      <c r="BC31" s="51">
        <f t="shared" si="222"/>
        <v>39.623689963860279</v>
      </c>
      <c r="BD31" s="51">
        <f t="shared" si="222"/>
        <v>38.014401007725724</v>
      </c>
      <c r="BE31" s="51">
        <f t="shared" si="222"/>
        <v>36.594638584486951</v>
      </c>
      <c r="BF31" s="51">
        <f t="shared" si="222"/>
        <v>39.763271611310365</v>
      </c>
      <c r="BG31" s="51">
        <f t="shared" si="222"/>
        <v>35.882460824264989</v>
      </c>
      <c r="BH31" s="51">
        <f t="shared" si="222"/>
        <v>32.380356636223851</v>
      </c>
      <c r="BI31" s="51">
        <f t="shared" si="222"/>
        <v>36.457457601801423</v>
      </c>
      <c r="BJ31" s="51">
        <f t="shared" si="222"/>
        <v>35.184081789178904</v>
      </c>
      <c r="BK31" s="51">
        <f t="shared" si="222"/>
        <v>33.625344513669255</v>
      </c>
      <c r="BL31" s="51">
        <f t="shared" si="222"/>
        <v>29.010517248668776</v>
      </c>
      <c r="BM31" s="51">
        <f t="shared" si="222"/>
        <v>23.05228065997127</v>
      </c>
      <c r="BN31" s="51">
        <f t="shared" si="222"/>
        <v>26.444734742644258</v>
      </c>
      <c r="BO31" s="51">
        <f t="shared" ref="BO31:DL31" si="223">BO17*BO$39</f>
        <v>28.315684331310692</v>
      </c>
      <c r="BP31" s="51">
        <f t="shared" si="223"/>
        <v>23.842017531519545</v>
      </c>
      <c r="BQ31" s="51">
        <f t="shared" si="223"/>
        <v>16.442676149842463</v>
      </c>
      <c r="BR31" s="51">
        <f t="shared" si="223"/>
        <v>21.870209624935693</v>
      </c>
      <c r="BS31" s="51">
        <f t="shared" si="223"/>
        <v>16.164741978420995</v>
      </c>
      <c r="BT31" s="51">
        <f t="shared" si="223"/>
        <v>18.35633400493704</v>
      </c>
      <c r="BU31" s="51">
        <f t="shared" si="223"/>
        <v>19.582838695048626</v>
      </c>
      <c r="BV31" s="51">
        <f t="shared" si="223"/>
        <v>22.604230237269494</v>
      </c>
      <c r="BW31" s="51">
        <f t="shared" si="223"/>
        <v>15.673677713575234</v>
      </c>
      <c r="BX31" s="51">
        <f t="shared" si="223"/>
        <v>19.089470416073464</v>
      </c>
      <c r="BY31" s="51">
        <f t="shared" si="223"/>
        <v>22.976895419424658</v>
      </c>
      <c r="BZ31" s="51">
        <f t="shared" si="223"/>
        <v>19.718944988618684</v>
      </c>
      <c r="CA31" s="51">
        <f t="shared" si="223"/>
        <v>14.320620051343958</v>
      </c>
      <c r="CB31" s="51">
        <f t="shared" si="223"/>
        <v>16.959701837664934</v>
      </c>
      <c r="CC31" s="51">
        <f t="shared" si="223"/>
        <v>16.38909738807499</v>
      </c>
      <c r="CD31" s="51">
        <f t="shared" si="223"/>
        <v>17.030160291520588</v>
      </c>
      <c r="CE31" s="51">
        <f t="shared" si="223"/>
        <v>17.579424041043712</v>
      </c>
      <c r="CF31" s="51">
        <f t="shared" si="223"/>
        <v>17.474156828889267</v>
      </c>
      <c r="CG31" s="51">
        <f t="shared" si="223"/>
        <v>15.932685889868001</v>
      </c>
      <c r="CH31" s="51">
        <f t="shared" si="223"/>
        <v>14.229253202193478</v>
      </c>
      <c r="CI31" s="51">
        <f t="shared" si="223"/>
        <v>17.166110997140432</v>
      </c>
      <c r="CJ31" s="51">
        <f t="shared" si="223"/>
        <v>18.463606458227385</v>
      </c>
      <c r="CK31" s="51">
        <f t="shared" si="223"/>
        <v>18.59499116861598</v>
      </c>
      <c r="CL31" s="51">
        <f t="shared" si="223"/>
        <v>18.985285707528504</v>
      </c>
      <c r="CM31" s="51">
        <f t="shared" si="223"/>
        <v>16.658292764199565</v>
      </c>
      <c r="CN31" s="51">
        <f t="shared" si="223"/>
        <v>13.799334410831172</v>
      </c>
      <c r="CO31" s="51">
        <f t="shared" si="223"/>
        <v>14.222051571303716</v>
      </c>
      <c r="CP31" s="51">
        <f t="shared" si="223"/>
        <v>17.165401619395475</v>
      </c>
      <c r="CQ31" s="51">
        <f t="shared" si="223"/>
        <v>21.376937183948169</v>
      </c>
      <c r="CR31" s="51">
        <f t="shared" si="223"/>
        <v>17.26247734343249</v>
      </c>
      <c r="CS31" s="51">
        <f t="shared" si="223"/>
        <v>19.963634409643529</v>
      </c>
      <c r="CT31" s="51">
        <f t="shared" si="223"/>
        <v>17.330302970241604</v>
      </c>
      <c r="CU31" s="51">
        <f t="shared" si="223"/>
        <v>16.823278029263751</v>
      </c>
      <c r="CV31" s="51">
        <f t="shared" si="223"/>
        <v>14.379327017187208</v>
      </c>
      <c r="CW31" s="51">
        <f t="shared" si="223"/>
        <v>20.40137044800468</v>
      </c>
      <c r="CX31" s="51">
        <f t="shared" si="223"/>
        <v>18.315002702731903</v>
      </c>
      <c r="CY31" s="51">
        <f t="shared" si="223"/>
        <v>14.342660162617657</v>
      </c>
      <c r="CZ31" s="51">
        <f t="shared" si="223"/>
        <v>14.126424575546544</v>
      </c>
      <c r="DA31" s="51">
        <f t="shared" si="223"/>
        <v>12.529660009555972</v>
      </c>
      <c r="DB31" s="51">
        <f t="shared" si="223"/>
        <v>10.41905715018979</v>
      </c>
      <c r="DC31" s="51">
        <f t="shared" si="223"/>
        <v>15.88277153307069</v>
      </c>
      <c r="DD31" s="51">
        <f t="shared" si="223"/>
        <v>13.760532648879135</v>
      </c>
      <c r="DE31" s="51">
        <f t="shared" si="223"/>
        <v>15.899608970679509</v>
      </c>
      <c r="DF31" s="51">
        <f t="shared" si="223"/>
        <v>16.42897517127728</v>
      </c>
      <c r="DG31" s="51">
        <f t="shared" si="223"/>
        <v>16.659895959835701</v>
      </c>
      <c r="DH31" s="51">
        <f t="shared" si="223"/>
        <v>19.061839914367798</v>
      </c>
      <c r="DI31" s="51">
        <f t="shared" si="223"/>
        <v>19.621624993947918</v>
      </c>
      <c r="DJ31" s="51">
        <f t="shared" si="223"/>
        <v>16.829318196660338</v>
      </c>
      <c r="DK31" s="51">
        <f t="shared" si="223"/>
        <v>16.99566860118054</v>
      </c>
      <c r="DL31" s="51">
        <f t="shared" si="223"/>
        <v>18.775080586824433</v>
      </c>
      <c r="DM31" s="51">
        <f t="shared" ref="DM31:DN31" si="224">DM17*DM$39</f>
        <v>18.25501389967901</v>
      </c>
      <c r="DN31" s="51">
        <f t="shared" si="224"/>
        <v>20.240560687790353</v>
      </c>
      <c r="DO31" s="51">
        <f t="shared" ref="DO31:DP31" si="225">DO17*DO$39</f>
        <v>18.803717575628852</v>
      </c>
      <c r="DP31" s="51">
        <f t="shared" si="225"/>
        <v>24.769435825480283</v>
      </c>
      <c r="DQ31" s="51">
        <f t="shared" ref="DQ31:DR31" si="226">DQ17*DQ$39</f>
        <v>22.892305354925195</v>
      </c>
      <c r="DR31" s="51">
        <f t="shared" si="226"/>
        <v>23.308126584828834</v>
      </c>
      <c r="DS31" s="51">
        <f t="shared" ref="DS31:DT31" si="227">DS17*DS$39</f>
        <v>22.830817381408714</v>
      </c>
      <c r="DT31" s="51">
        <f t="shared" si="227"/>
        <v>24.701548841638147</v>
      </c>
      <c r="DU31" s="51">
        <f t="shared" ref="DU31:DV31" si="228">DU17*DU$39</f>
        <v>27.355530883129298</v>
      </c>
      <c r="DV31" s="51">
        <f t="shared" si="228"/>
        <v>25.145979246893322</v>
      </c>
      <c r="DW31" s="51">
        <f t="shared" ref="DW31:DX31" si="229">DW17*DW$39</f>
        <v>24.976166630303506</v>
      </c>
      <c r="DX31" s="51">
        <f t="shared" si="229"/>
        <v>25.372627839440643</v>
      </c>
      <c r="DY31" s="51">
        <f t="shared" ref="DY31:EA31" si="230">DY17*DY$39</f>
        <v>27.478670748985561</v>
      </c>
      <c r="DZ31" s="51">
        <f t="shared" si="230"/>
        <v>30.229444813942131</v>
      </c>
      <c r="EA31" s="51">
        <f t="shared" si="230"/>
        <v>26.687243194127195</v>
      </c>
      <c r="EB31" s="51">
        <f t="shared" ref="EB31:EC31" si="231">EB17*EB$39</f>
        <v>26.92138747081755</v>
      </c>
      <c r="EC31" s="51">
        <f t="shared" si="231"/>
        <v>31.1169812843134</v>
      </c>
      <c r="ED31" s="51">
        <f t="shared" ref="ED31:EE31" si="232">ED17*ED$39</f>
        <v>30.15812457146405</v>
      </c>
      <c r="EE31" s="51">
        <f t="shared" si="232"/>
        <v>27.908656024513821</v>
      </c>
      <c r="EF31" s="51">
        <f t="shared" ref="EF31:EG31" si="233">EF17*EF$39</f>
        <v>29.853456068622155</v>
      </c>
      <c r="EG31" s="51">
        <f t="shared" si="233"/>
        <v>31.739981177362193</v>
      </c>
      <c r="EH31" s="51">
        <f t="shared" ref="EH31:EJ31" si="234">EH17*EH$39</f>
        <v>29.606760220673451</v>
      </c>
      <c r="EI31" s="51">
        <f t="shared" si="234"/>
        <v>31.201659285203377</v>
      </c>
      <c r="EJ31" s="51">
        <f t="shared" si="234"/>
        <v>31.251889145318351</v>
      </c>
      <c r="EK31" s="51">
        <f t="shared" ref="EK31:EM31" si="235">EK17*EK$39</f>
        <v>28.858266482967014</v>
      </c>
      <c r="EL31" s="51">
        <f t="shared" si="235"/>
        <v>28.771878740737435</v>
      </c>
      <c r="EM31" s="51">
        <f t="shared" si="235"/>
        <v>31.840388023688615</v>
      </c>
      <c r="EN31" s="51">
        <f t="shared" ref="EN31:EO31" si="236">EN17*EN$39</f>
        <v>28.769440134508553</v>
      </c>
      <c r="EO31" s="51">
        <f t="shared" si="236"/>
        <v>29.178516198032053</v>
      </c>
      <c r="EP31" s="51">
        <f t="shared" ref="EP31" si="237">EP17*EP$39</f>
        <v>36.200336555763869</v>
      </c>
      <c r="EQ31" s="51">
        <f t="shared" ref="EQ31:ER31" si="238">EQ17*EQ$39</f>
        <v>28.603321423126321</v>
      </c>
      <c r="ER31" s="51">
        <f t="shared" si="238"/>
        <v>29.867553043525827</v>
      </c>
      <c r="ES31" s="51">
        <f t="shared" ref="ES31:ET31" si="239">ES17*ES$39</f>
        <v>24.97141541507823</v>
      </c>
      <c r="ET31" s="51">
        <f t="shared" si="239"/>
        <v>23.830661299407168</v>
      </c>
      <c r="EU31" s="51">
        <f t="shared" ref="EU31" si="240">EU17*EU$39</f>
        <v>35.217709050552287</v>
      </c>
    </row>
    <row r="32" spans="1:151" ht="14.25" customHeight="1" x14ac:dyDescent="0.25">
      <c r="A32" s="48" t="s">
        <v>38</v>
      </c>
      <c r="B32" s="24" t="s">
        <v>8</v>
      </c>
      <c r="C32" s="49">
        <f t="shared" ref="C32:BN32" si="241">C18*C$39</f>
        <v>202.3914906539639</v>
      </c>
      <c r="D32" s="49">
        <f t="shared" si="241"/>
        <v>200.45401674639919</v>
      </c>
      <c r="E32" s="49">
        <f t="shared" si="241"/>
        <v>198.84335629685646</v>
      </c>
      <c r="F32" s="49">
        <f t="shared" si="241"/>
        <v>196.97290534221756</v>
      </c>
      <c r="G32" s="49">
        <f t="shared" si="241"/>
        <v>195.60367924588283</v>
      </c>
      <c r="H32" s="49">
        <f t="shared" si="241"/>
        <v>191.42167659283146</v>
      </c>
      <c r="I32" s="49">
        <f t="shared" si="241"/>
        <v>204.95062649557462</v>
      </c>
      <c r="J32" s="49">
        <f t="shared" si="241"/>
        <v>210.82585660112869</v>
      </c>
      <c r="K32" s="49">
        <f t="shared" si="241"/>
        <v>201.96452484141926</v>
      </c>
      <c r="L32" s="49">
        <f t="shared" si="241"/>
        <v>212.06231405238094</v>
      </c>
      <c r="M32" s="49">
        <f t="shared" si="241"/>
        <v>206.77329698728062</v>
      </c>
      <c r="N32" s="49">
        <f t="shared" si="241"/>
        <v>186.64917496016355</v>
      </c>
      <c r="O32" s="49">
        <f t="shared" si="241"/>
        <v>180.48857753417337</v>
      </c>
      <c r="P32" s="49">
        <f t="shared" si="241"/>
        <v>160.51761784343412</v>
      </c>
      <c r="Q32" s="49">
        <f t="shared" si="241"/>
        <v>144.20879942745401</v>
      </c>
      <c r="R32" s="49">
        <f t="shared" si="241"/>
        <v>154.46464205341201</v>
      </c>
      <c r="S32" s="49">
        <f t="shared" si="241"/>
        <v>159.22618873937722</v>
      </c>
      <c r="T32" s="49">
        <f t="shared" si="241"/>
        <v>160.81703946234242</v>
      </c>
      <c r="U32" s="49">
        <f t="shared" si="241"/>
        <v>158.30584275344771</v>
      </c>
      <c r="V32" s="49">
        <f t="shared" si="241"/>
        <v>155.10872358179819</v>
      </c>
      <c r="W32" s="49">
        <f t="shared" si="241"/>
        <v>156.42380953511983</v>
      </c>
      <c r="X32" s="49">
        <f t="shared" si="241"/>
        <v>155.21049846921625</v>
      </c>
      <c r="Y32" s="49">
        <f t="shared" si="241"/>
        <v>153.83370502398719</v>
      </c>
      <c r="Z32" s="49">
        <f t="shared" si="241"/>
        <v>150.89773442429322</v>
      </c>
      <c r="AA32" s="49">
        <f t="shared" si="241"/>
        <v>146.6440998475984</v>
      </c>
      <c r="AB32" s="49">
        <f t="shared" si="241"/>
        <v>144.9239344115511</v>
      </c>
      <c r="AC32" s="49">
        <f t="shared" si="241"/>
        <v>139.99734179339583</v>
      </c>
      <c r="AD32" s="49">
        <f t="shared" si="241"/>
        <v>127.90871056574058</v>
      </c>
      <c r="AE32" s="49">
        <f t="shared" si="241"/>
        <v>116.7356408057038</v>
      </c>
      <c r="AF32" s="49">
        <f t="shared" si="241"/>
        <v>114.60144240341249</v>
      </c>
      <c r="AG32" s="49">
        <f t="shared" si="241"/>
        <v>132.91407502791773</v>
      </c>
      <c r="AH32" s="49">
        <f t="shared" si="241"/>
        <v>137.81832883689492</v>
      </c>
      <c r="AI32" s="49">
        <f t="shared" si="241"/>
        <v>108.96529733429173</v>
      </c>
      <c r="AJ32" s="49">
        <f t="shared" si="241"/>
        <v>91.256473012794629</v>
      </c>
      <c r="AK32" s="49">
        <f t="shared" si="241"/>
        <v>90.068078668636076</v>
      </c>
      <c r="AL32" s="49">
        <f t="shared" si="241"/>
        <v>99.00950754094697</v>
      </c>
      <c r="AM32" s="49">
        <f t="shared" si="241"/>
        <v>93.097992165203479</v>
      </c>
      <c r="AN32" s="49">
        <f t="shared" si="241"/>
        <v>96.004314383088655</v>
      </c>
      <c r="AO32" s="49">
        <f t="shared" si="241"/>
        <v>99.603637052794696</v>
      </c>
      <c r="AP32" s="49">
        <f t="shared" si="241"/>
        <v>100.13086024712987</v>
      </c>
      <c r="AQ32" s="49">
        <f t="shared" si="241"/>
        <v>98.222737661558085</v>
      </c>
      <c r="AR32" s="49">
        <f t="shared" si="241"/>
        <v>94.966881355934547</v>
      </c>
      <c r="AS32" s="49">
        <f t="shared" si="241"/>
        <v>93.171142333948183</v>
      </c>
      <c r="AT32" s="49">
        <f t="shared" si="241"/>
        <v>89.119765752452508</v>
      </c>
      <c r="AU32" s="49">
        <f t="shared" si="241"/>
        <v>86.074050420966927</v>
      </c>
      <c r="AV32" s="49">
        <f t="shared" si="241"/>
        <v>85.89922618720864</v>
      </c>
      <c r="AW32" s="49">
        <f t="shared" si="241"/>
        <v>86.711931274153287</v>
      </c>
      <c r="AX32" s="49">
        <f t="shared" si="241"/>
        <v>85.699729809283312</v>
      </c>
      <c r="AY32" s="49">
        <f t="shared" si="241"/>
        <v>83.737198377585599</v>
      </c>
      <c r="AZ32" s="49">
        <f t="shared" si="241"/>
        <v>82.778965344066492</v>
      </c>
      <c r="BA32" s="49">
        <f t="shared" si="241"/>
        <v>80.37556706570976</v>
      </c>
      <c r="BB32" s="49">
        <f t="shared" si="241"/>
        <v>79.441189642680897</v>
      </c>
      <c r="BC32" s="49">
        <f t="shared" si="241"/>
        <v>83.195547939663385</v>
      </c>
      <c r="BD32" s="49">
        <f t="shared" si="241"/>
        <v>83.046858495097339</v>
      </c>
      <c r="BE32" s="49">
        <f t="shared" si="241"/>
        <v>83.054320729261605</v>
      </c>
      <c r="BF32" s="49">
        <f t="shared" si="241"/>
        <v>85.552955131542191</v>
      </c>
      <c r="BG32" s="49">
        <f t="shared" si="241"/>
        <v>87.973912595035756</v>
      </c>
      <c r="BH32" s="49">
        <f t="shared" si="241"/>
        <v>85.399271477841452</v>
      </c>
      <c r="BI32" s="49">
        <f t="shared" si="241"/>
        <v>83.610714396517849</v>
      </c>
      <c r="BJ32" s="49">
        <f t="shared" si="241"/>
        <v>85.466222033508799</v>
      </c>
      <c r="BK32" s="49">
        <f t="shared" si="241"/>
        <v>81.614510371769882</v>
      </c>
      <c r="BL32" s="49">
        <f t="shared" si="241"/>
        <v>72.046452745178883</v>
      </c>
      <c r="BM32" s="49">
        <f t="shared" si="241"/>
        <v>71.351038126271789</v>
      </c>
      <c r="BN32" s="49">
        <f t="shared" si="241"/>
        <v>71.167336949198102</v>
      </c>
      <c r="BO32" s="49">
        <f t="shared" ref="BO32:DL32" si="242">BO18*BO$39</f>
        <v>70.129273807521514</v>
      </c>
      <c r="BP32" s="49">
        <f t="shared" si="242"/>
        <v>69.539869539351017</v>
      </c>
      <c r="BQ32" s="49">
        <f t="shared" si="242"/>
        <v>78.916706654848085</v>
      </c>
      <c r="BR32" s="49">
        <f t="shared" si="242"/>
        <v>87.476920235602535</v>
      </c>
      <c r="BS32" s="49">
        <f t="shared" si="242"/>
        <v>91.884311608540216</v>
      </c>
      <c r="BT32" s="49">
        <f t="shared" si="242"/>
        <v>98.493698509967459</v>
      </c>
      <c r="BU32" s="49">
        <f t="shared" si="242"/>
        <v>114.56860445036726</v>
      </c>
      <c r="BV32" s="49">
        <f t="shared" si="242"/>
        <v>130.6100867438202</v>
      </c>
      <c r="BW32" s="49">
        <f t="shared" si="242"/>
        <v>103.45037036920736</v>
      </c>
      <c r="BX32" s="49">
        <f t="shared" si="242"/>
        <v>106.65713798039199</v>
      </c>
      <c r="BY32" s="49">
        <f t="shared" si="242"/>
        <v>110.26590654296783</v>
      </c>
      <c r="BZ32" s="49">
        <f t="shared" si="242"/>
        <v>99.676991009304331</v>
      </c>
      <c r="CA32" s="49">
        <f t="shared" si="242"/>
        <v>88.276151070782291</v>
      </c>
      <c r="CB32" s="49">
        <f t="shared" si="242"/>
        <v>93.276451370890712</v>
      </c>
      <c r="CC32" s="49">
        <f t="shared" si="242"/>
        <v>91.290504508751624</v>
      </c>
      <c r="CD32" s="49">
        <f t="shared" si="242"/>
        <v>91.97204922513086</v>
      </c>
      <c r="CE32" s="49">
        <f t="shared" si="242"/>
        <v>99.203353710933683</v>
      </c>
      <c r="CF32" s="49">
        <f t="shared" si="242"/>
        <v>83.089814619468456</v>
      </c>
      <c r="CG32" s="49">
        <f t="shared" si="242"/>
        <v>83.968503943325359</v>
      </c>
      <c r="CH32" s="49">
        <f t="shared" si="242"/>
        <v>80.594306459467646</v>
      </c>
      <c r="CI32" s="49">
        <f t="shared" si="242"/>
        <v>87.894156292332596</v>
      </c>
      <c r="CJ32" s="49">
        <f t="shared" si="242"/>
        <v>98.003626763498602</v>
      </c>
      <c r="CK32" s="49">
        <f t="shared" si="242"/>
        <v>103.92647340574972</v>
      </c>
      <c r="CL32" s="49">
        <f t="shared" si="242"/>
        <v>108.13945099109488</v>
      </c>
      <c r="CM32" s="49">
        <f t="shared" si="242"/>
        <v>106.05665124503687</v>
      </c>
      <c r="CN32" s="49">
        <f t="shared" si="242"/>
        <v>114.72151362879373</v>
      </c>
      <c r="CO32" s="49">
        <f t="shared" si="242"/>
        <v>128.31739701248426</v>
      </c>
      <c r="CP32" s="49">
        <f t="shared" si="242"/>
        <v>128.09879648115663</v>
      </c>
      <c r="CQ32" s="49">
        <f t="shared" si="242"/>
        <v>137.73667653096868</v>
      </c>
      <c r="CR32" s="49">
        <f t="shared" si="242"/>
        <v>160.57355432583446</v>
      </c>
      <c r="CS32" s="49">
        <f t="shared" si="242"/>
        <v>154.8990447888406</v>
      </c>
      <c r="CT32" s="49">
        <f t="shared" si="242"/>
        <v>127.10289673044879</v>
      </c>
      <c r="CU32" s="49">
        <f t="shared" si="242"/>
        <v>120.13731803306393</v>
      </c>
      <c r="CV32" s="49">
        <f t="shared" si="242"/>
        <v>124.60631295493174</v>
      </c>
      <c r="CW32" s="49">
        <f t="shared" si="242"/>
        <v>132.11519533165733</v>
      </c>
      <c r="CX32" s="49">
        <f t="shared" si="242"/>
        <v>146.26168179049489</v>
      </c>
      <c r="CY32" s="49">
        <f t="shared" si="242"/>
        <v>153.86300001698487</v>
      </c>
      <c r="CZ32" s="49">
        <f t="shared" si="242"/>
        <v>195.18844413087763</v>
      </c>
      <c r="DA32" s="49">
        <f t="shared" si="242"/>
        <v>202.27155879670198</v>
      </c>
      <c r="DB32" s="49">
        <f t="shared" si="242"/>
        <v>148.53081494176939</v>
      </c>
      <c r="DC32" s="49">
        <f t="shared" si="242"/>
        <v>119.65988094344178</v>
      </c>
      <c r="DD32" s="49">
        <f t="shared" si="242"/>
        <v>118.1668928900102</v>
      </c>
      <c r="DE32" s="49">
        <f t="shared" si="242"/>
        <v>121.68234741069274</v>
      </c>
      <c r="DF32" s="49">
        <f t="shared" si="242"/>
        <v>121.20238244704831</v>
      </c>
      <c r="DG32" s="49">
        <f t="shared" si="242"/>
        <v>129.0444908073172</v>
      </c>
      <c r="DH32" s="49">
        <f t="shared" si="242"/>
        <v>135.91398072473962</v>
      </c>
      <c r="DI32" s="49">
        <f t="shared" si="242"/>
        <v>134.56116941179388</v>
      </c>
      <c r="DJ32" s="49">
        <f t="shared" si="242"/>
        <v>140.37732349834582</v>
      </c>
      <c r="DK32" s="49">
        <f t="shared" si="242"/>
        <v>160.49559582923536</v>
      </c>
      <c r="DL32" s="49">
        <f t="shared" si="242"/>
        <v>171.80233640617357</v>
      </c>
      <c r="DM32" s="49">
        <f t="shared" ref="DM32:DN32" si="243">DM18*DM$39</f>
        <v>157.84507333928337</v>
      </c>
      <c r="DN32" s="49">
        <f t="shared" si="243"/>
        <v>167.78540519986896</v>
      </c>
      <c r="DO32" s="49">
        <f t="shared" ref="DO32:DP32" si="244">DO18*DO$39</f>
        <v>167.25041445145246</v>
      </c>
      <c r="DP32" s="49">
        <f t="shared" si="244"/>
        <v>163.93803289480942</v>
      </c>
      <c r="DQ32" s="49">
        <f t="shared" ref="DQ32:DR32" si="245">DQ18*DQ$39</f>
        <v>162.97152042789648</v>
      </c>
      <c r="DR32" s="49">
        <f t="shared" si="245"/>
        <v>164.2357570754439</v>
      </c>
      <c r="DS32" s="49">
        <f t="shared" ref="DS32:DT32" si="246">DS18*DS$39</f>
        <v>161.02872983038239</v>
      </c>
      <c r="DT32" s="49">
        <f t="shared" si="246"/>
        <v>153.68035103737287</v>
      </c>
      <c r="DU32" s="49">
        <f t="shared" ref="DU32:DV32" si="247">DU18*DU$39</f>
        <v>162.39222107942606</v>
      </c>
      <c r="DV32" s="49">
        <f t="shared" si="247"/>
        <v>160.42395759346678</v>
      </c>
      <c r="DW32" s="49">
        <f t="shared" ref="DW32:DX32" si="248">DW18*DW$39</f>
        <v>156.87904229919704</v>
      </c>
      <c r="DX32" s="49">
        <f t="shared" si="248"/>
        <v>154.45014629320036</v>
      </c>
      <c r="DY32" s="49">
        <f t="shared" ref="DY32:EA32" si="249">DY18*DY$39</f>
        <v>152.97412445391768</v>
      </c>
      <c r="DZ32" s="49">
        <f t="shared" si="249"/>
        <v>141.46749475245869</v>
      </c>
      <c r="EA32" s="49">
        <f t="shared" si="249"/>
        <v>117.60489641465603</v>
      </c>
      <c r="EB32" s="49">
        <f t="shared" ref="EB32:EC32" si="250">EB18*EB$39</f>
        <v>129.70099201431765</v>
      </c>
      <c r="EC32" s="49">
        <f t="shared" si="250"/>
        <v>126.29347775480529</v>
      </c>
      <c r="ED32" s="49">
        <f t="shared" ref="ED32:EE32" si="251">ED18*ED$39</f>
        <v>115.60095226651741</v>
      </c>
      <c r="EE32" s="49">
        <f t="shared" si="251"/>
        <v>94.929180010479215</v>
      </c>
      <c r="EF32" s="49">
        <f t="shared" ref="EF32:EG32" si="252">EF18*EF$39</f>
        <v>107.17539387075225</v>
      </c>
      <c r="EG32" s="49">
        <f t="shared" si="252"/>
        <v>108.83229380854006</v>
      </c>
      <c r="EH32" s="49">
        <f t="shared" ref="EH32:EJ32" si="253">EH18*EH$39</f>
        <v>117.55663592730987</v>
      </c>
      <c r="EI32" s="49">
        <f t="shared" si="253"/>
        <v>124.13160001370287</v>
      </c>
      <c r="EJ32" s="49">
        <f t="shared" si="253"/>
        <v>120.47760001329951</v>
      </c>
      <c r="EK32" s="49">
        <f t="shared" ref="EK32:EM32" si="254">EK18*EK$39</f>
        <v>116.56632858429631</v>
      </c>
      <c r="EL32" s="49">
        <f t="shared" si="254"/>
        <v>129.30656063618295</v>
      </c>
      <c r="EM32" s="49">
        <f t="shared" si="254"/>
        <v>135.58575667655785</v>
      </c>
      <c r="EN32" s="49">
        <f t="shared" ref="EN32:EO32" si="255">EN18*EN$39</f>
        <v>141.53142857142859</v>
      </c>
      <c r="EO32" s="49">
        <f t="shared" si="255"/>
        <v>153.23554687499998</v>
      </c>
      <c r="EP32" s="49">
        <f t="shared" ref="EP32" si="256">EP18*EP$39</f>
        <v>156.7527804878049</v>
      </c>
      <c r="EQ32" s="49">
        <f t="shared" ref="EQ32:ER32" si="257">EQ18*EQ$39</f>
        <v>147.74736842105264</v>
      </c>
      <c r="ER32" s="49">
        <f t="shared" si="257"/>
        <v>152.85697674418606</v>
      </c>
      <c r="ES32" s="49">
        <f t="shared" ref="ES32:ET32" si="258">ES18*ES$39</f>
        <v>142.88431183830613</v>
      </c>
      <c r="ET32" s="49">
        <f t="shared" si="258"/>
        <v>142</v>
      </c>
      <c r="EU32" s="49">
        <f t="shared" ref="EU32" si="259">EU18*EU$39</f>
        <v>137.14904942965777</v>
      </c>
    </row>
    <row r="33" spans="1:151" s="54" customFormat="1" ht="18" customHeight="1" x14ac:dyDescent="0.25">
      <c r="A33" s="50" t="s">
        <v>99</v>
      </c>
      <c r="B33" s="52" t="s">
        <v>8</v>
      </c>
      <c r="C33" s="51">
        <f t="shared" ref="C33:BN33" si="260">C19*C$39</f>
        <v>124.66587381243728</v>
      </c>
      <c r="D33" s="51">
        <f t="shared" si="260"/>
        <v>115.18995703269236</v>
      </c>
      <c r="E33" s="51">
        <f t="shared" si="260"/>
        <v>113.22499002056267</v>
      </c>
      <c r="F33" s="51">
        <f t="shared" si="260"/>
        <v>116.09927410380561</v>
      </c>
      <c r="G33" s="51">
        <f t="shared" si="260"/>
        <v>109.05654119309602</v>
      </c>
      <c r="H33" s="51">
        <f t="shared" si="260"/>
        <v>107.77635302995148</v>
      </c>
      <c r="I33" s="51">
        <f t="shared" si="260"/>
        <v>119.37972191231648</v>
      </c>
      <c r="J33" s="51">
        <f t="shared" si="260"/>
        <v>124.15234821939873</v>
      </c>
      <c r="K33" s="51">
        <f t="shared" si="260"/>
        <v>129.08697533912851</v>
      </c>
      <c r="L33" s="51">
        <f t="shared" si="260"/>
        <v>126.48260545771829</v>
      </c>
      <c r="M33" s="51">
        <f t="shared" si="260"/>
        <v>112.59688392532895</v>
      </c>
      <c r="N33" s="51">
        <f t="shared" si="260"/>
        <v>97.794945682719288</v>
      </c>
      <c r="O33" s="51">
        <f t="shared" si="260"/>
        <v>103.88964761038189</v>
      </c>
      <c r="P33" s="51">
        <f t="shared" si="260"/>
        <v>64.415461788398673</v>
      </c>
      <c r="Q33" s="51">
        <f t="shared" si="260"/>
        <v>43.693905484051172</v>
      </c>
      <c r="R33" s="51">
        <f t="shared" si="260"/>
        <v>47.242787616236185</v>
      </c>
      <c r="S33" s="51">
        <f t="shared" si="260"/>
        <v>53.755089318063455</v>
      </c>
      <c r="T33" s="51">
        <f t="shared" si="260"/>
        <v>54.297772423396111</v>
      </c>
      <c r="U33" s="51">
        <f t="shared" si="260"/>
        <v>54.197663700642678</v>
      </c>
      <c r="V33" s="51">
        <f t="shared" si="260"/>
        <v>50.83954040625165</v>
      </c>
      <c r="W33" s="51">
        <f t="shared" si="260"/>
        <v>43.613532875294418</v>
      </c>
      <c r="X33" s="51">
        <f t="shared" si="260"/>
        <v>43.624357638273587</v>
      </c>
      <c r="Y33" s="51">
        <f t="shared" si="260"/>
        <v>40.578686301700024</v>
      </c>
      <c r="Z33" s="51">
        <f t="shared" si="260"/>
        <v>36.345654162045221</v>
      </c>
      <c r="AA33" s="51">
        <f t="shared" si="260"/>
        <v>44.114003439851153</v>
      </c>
      <c r="AB33" s="51">
        <f t="shared" si="260"/>
        <v>49.433543794587109</v>
      </c>
      <c r="AC33" s="51">
        <f t="shared" si="260"/>
        <v>48.222619188965453</v>
      </c>
      <c r="AD33" s="51">
        <f t="shared" si="260"/>
        <v>49.359554161390122</v>
      </c>
      <c r="AE33" s="51">
        <f t="shared" si="260"/>
        <v>55.544122632603781</v>
      </c>
      <c r="AF33" s="51">
        <f t="shared" si="260"/>
        <v>50.497024204184129</v>
      </c>
      <c r="AG33" s="51">
        <f t="shared" si="260"/>
        <v>45.248224588258395</v>
      </c>
      <c r="AH33" s="51">
        <f t="shared" si="260"/>
        <v>75.836128590730709</v>
      </c>
      <c r="AI33" s="51">
        <f t="shared" si="260"/>
        <v>73.848502565138773</v>
      </c>
      <c r="AJ33" s="51">
        <f t="shared" si="260"/>
        <v>61.561074578746528</v>
      </c>
      <c r="AK33" s="51">
        <f t="shared" si="260"/>
        <v>50.471307465205953</v>
      </c>
      <c r="AL33" s="51">
        <f t="shared" si="260"/>
        <v>55.028411143924366</v>
      </c>
      <c r="AM33" s="51">
        <f t="shared" si="260"/>
        <v>56.173949499826705</v>
      </c>
      <c r="AN33" s="51">
        <f t="shared" si="260"/>
        <v>49.772945847174171</v>
      </c>
      <c r="AO33" s="51">
        <f t="shared" si="260"/>
        <v>56.603731588828175</v>
      </c>
      <c r="AP33" s="51">
        <f t="shared" si="260"/>
        <v>55.088468430629788</v>
      </c>
      <c r="AQ33" s="51">
        <f t="shared" si="260"/>
        <v>55.625665688881902</v>
      </c>
      <c r="AR33" s="51">
        <f t="shared" si="260"/>
        <v>53.584980008343116</v>
      </c>
      <c r="AS33" s="51">
        <f t="shared" si="260"/>
        <v>49.941993792882379</v>
      </c>
      <c r="AT33" s="51">
        <f t="shared" si="260"/>
        <v>47.423496622320556</v>
      </c>
      <c r="AU33" s="51">
        <f t="shared" si="260"/>
        <v>44.442009453650734</v>
      </c>
      <c r="AV33" s="51">
        <f t="shared" si="260"/>
        <v>40.3445807647756</v>
      </c>
      <c r="AW33" s="51">
        <f t="shared" si="260"/>
        <v>38.843409674865981</v>
      </c>
      <c r="AX33" s="51">
        <f t="shared" si="260"/>
        <v>38.605069618704732</v>
      </c>
      <c r="AY33" s="51">
        <f t="shared" si="260"/>
        <v>37.870914903395445</v>
      </c>
      <c r="AZ33" s="51">
        <f t="shared" si="260"/>
        <v>37.033045621006977</v>
      </c>
      <c r="BA33" s="51">
        <f t="shared" si="260"/>
        <v>36.518287191984406</v>
      </c>
      <c r="BB33" s="51">
        <f t="shared" si="260"/>
        <v>34.129858440369077</v>
      </c>
      <c r="BC33" s="51">
        <f t="shared" si="260"/>
        <v>38.798283230213961</v>
      </c>
      <c r="BD33" s="51">
        <f t="shared" si="260"/>
        <v>40.870962344668399</v>
      </c>
      <c r="BE33" s="51">
        <f t="shared" si="260"/>
        <v>38.839430265840335</v>
      </c>
      <c r="BF33" s="51">
        <f t="shared" si="260"/>
        <v>41.571698803859441</v>
      </c>
      <c r="BG33" s="51">
        <f t="shared" si="260"/>
        <v>45.224427875537614</v>
      </c>
      <c r="BH33" s="51">
        <f t="shared" si="260"/>
        <v>40.619722825686175</v>
      </c>
      <c r="BI33" s="51">
        <f t="shared" si="260"/>
        <v>36.005655154079797</v>
      </c>
      <c r="BJ33" s="51">
        <f t="shared" si="260"/>
        <v>37.895004320846567</v>
      </c>
      <c r="BK33" s="51">
        <f t="shared" si="260"/>
        <v>36.174983295224543</v>
      </c>
      <c r="BL33" s="51">
        <f t="shared" si="260"/>
        <v>31.522599609945896</v>
      </c>
      <c r="BM33" s="51">
        <f t="shared" si="260"/>
        <v>31.004726710747672</v>
      </c>
      <c r="BN33" s="51">
        <f t="shared" si="260"/>
        <v>30.796097699731334</v>
      </c>
      <c r="BO33" s="51">
        <f t="shared" ref="BO33:DL33" si="261">BO19*BO$39</f>
        <v>27.860277410774849</v>
      </c>
      <c r="BP33" s="51">
        <f t="shared" si="261"/>
        <v>28.60612428652114</v>
      </c>
      <c r="BQ33" s="51">
        <f t="shared" si="261"/>
        <v>40.992103500132998</v>
      </c>
      <c r="BR33" s="51">
        <f t="shared" si="261"/>
        <v>49.105560564410752</v>
      </c>
      <c r="BS33" s="51">
        <f t="shared" si="261"/>
        <v>61.387978192532735</v>
      </c>
      <c r="BT33" s="51">
        <f t="shared" si="261"/>
        <v>59.683917966440042</v>
      </c>
      <c r="BU33" s="51">
        <f t="shared" si="261"/>
        <v>80.545863297075059</v>
      </c>
      <c r="BV33" s="51">
        <f t="shared" si="261"/>
        <v>81.381600590090358</v>
      </c>
      <c r="BW33" s="51">
        <f t="shared" si="261"/>
        <v>63.477175364658876</v>
      </c>
      <c r="BX33" s="51">
        <f t="shared" si="261"/>
        <v>72.844294800227118</v>
      </c>
      <c r="BY33" s="51">
        <f t="shared" si="261"/>
        <v>68.496048305642631</v>
      </c>
      <c r="BZ33" s="51">
        <f t="shared" si="261"/>
        <v>55.314982514446001</v>
      </c>
      <c r="CA33" s="51">
        <f t="shared" si="261"/>
        <v>53.781967828484156</v>
      </c>
      <c r="CB33" s="51">
        <f t="shared" si="261"/>
        <v>58.790292739279153</v>
      </c>
      <c r="CC33" s="51">
        <f t="shared" si="261"/>
        <v>59.023945149133198</v>
      </c>
      <c r="CD33" s="51">
        <f t="shared" si="261"/>
        <v>60.267739740389302</v>
      </c>
      <c r="CE33" s="51">
        <f t="shared" si="261"/>
        <v>62.915103502404563</v>
      </c>
      <c r="CF33" s="51">
        <f t="shared" si="261"/>
        <v>50.23808423626874</v>
      </c>
      <c r="CG33" s="51">
        <f t="shared" si="261"/>
        <v>51.436631850692073</v>
      </c>
      <c r="CH33" s="51">
        <f t="shared" si="261"/>
        <v>51.689792600535036</v>
      </c>
      <c r="CI33" s="51">
        <f t="shared" si="261"/>
        <v>53.762346408765296</v>
      </c>
      <c r="CJ33" s="51">
        <f t="shared" si="261"/>
        <v>60.271042109185743</v>
      </c>
      <c r="CK33" s="51">
        <f t="shared" si="261"/>
        <v>68.205574167992836</v>
      </c>
      <c r="CL33" s="51">
        <f t="shared" si="261"/>
        <v>69.803868148223586</v>
      </c>
      <c r="CM33" s="51">
        <f t="shared" si="261"/>
        <v>69.011713073222666</v>
      </c>
      <c r="CN33" s="51">
        <f t="shared" si="261"/>
        <v>78.961278669886966</v>
      </c>
      <c r="CO33" s="51">
        <f t="shared" si="261"/>
        <v>91.295576844987067</v>
      </c>
      <c r="CP33" s="51">
        <f t="shared" si="261"/>
        <v>92.916837459514653</v>
      </c>
      <c r="CQ33" s="51">
        <f t="shared" si="261"/>
        <v>102.09212818932929</v>
      </c>
      <c r="CR33" s="51">
        <f t="shared" si="261"/>
        <v>122.96181040455598</v>
      </c>
      <c r="CS33" s="51">
        <f t="shared" si="261"/>
        <v>118.14726978560503</v>
      </c>
      <c r="CT33" s="51">
        <f t="shared" si="261"/>
        <v>91.901412886019699</v>
      </c>
      <c r="CU33" s="51">
        <f t="shared" si="261"/>
        <v>88.528795928991656</v>
      </c>
      <c r="CV33" s="51">
        <f t="shared" si="261"/>
        <v>95.500216351196968</v>
      </c>
      <c r="CW33" s="51">
        <f t="shared" si="261"/>
        <v>99.638888245987914</v>
      </c>
      <c r="CX33" s="51">
        <f t="shared" si="261"/>
        <v>112.682336889768</v>
      </c>
      <c r="CY33" s="51">
        <f t="shared" si="261"/>
        <v>121.12580645909993</v>
      </c>
      <c r="CZ33" s="51">
        <f t="shared" si="261"/>
        <v>159.31553185815346</v>
      </c>
      <c r="DA33" s="51">
        <f t="shared" si="261"/>
        <v>163.4079970232838</v>
      </c>
      <c r="DB33" s="51">
        <f t="shared" si="261"/>
        <v>116.06725893736811</v>
      </c>
      <c r="DC33" s="51">
        <f t="shared" si="261"/>
        <v>89.314240653825578</v>
      </c>
      <c r="DD33" s="51">
        <f t="shared" si="261"/>
        <v>89.747718666629027</v>
      </c>
      <c r="DE33" s="51">
        <f t="shared" si="261"/>
        <v>89.937634908187974</v>
      </c>
      <c r="DF33" s="51">
        <f t="shared" si="261"/>
        <v>88.508255142923247</v>
      </c>
      <c r="DG33" s="51">
        <f t="shared" si="261"/>
        <v>93.966521079663053</v>
      </c>
      <c r="DH33" s="51">
        <f t="shared" si="261"/>
        <v>100.1983174657578</v>
      </c>
      <c r="DI33" s="51">
        <f t="shared" si="261"/>
        <v>94.931368186003368</v>
      </c>
      <c r="DJ33" s="51">
        <f t="shared" si="261"/>
        <v>98.611466587211112</v>
      </c>
      <c r="DK33" s="51">
        <f t="shared" si="261"/>
        <v>118.53819680148575</v>
      </c>
      <c r="DL33" s="51">
        <f t="shared" si="261"/>
        <v>122.41836363005062</v>
      </c>
      <c r="DM33" s="51">
        <f t="shared" ref="DM33:DN33" si="262">DM19*DM$39</f>
        <v>111.2716041463776</v>
      </c>
      <c r="DN33" s="51">
        <f t="shared" si="262"/>
        <v>119.47499218365552</v>
      </c>
      <c r="DO33" s="51">
        <f t="shared" ref="DO33:DP33" si="263">DO19*DO$39</f>
        <v>119.91924135707337</v>
      </c>
      <c r="DP33" s="51">
        <f t="shared" si="263"/>
        <v>114.19789330590675</v>
      </c>
      <c r="DQ33" s="51">
        <f t="shared" ref="DQ33:DR33" si="264">DQ19*DQ$39</f>
        <v>114.58245621968175</v>
      </c>
      <c r="DR33" s="51">
        <f t="shared" si="264"/>
        <v>113.6252556428412</v>
      </c>
      <c r="DS33" s="51">
        <f t="shared" ref="DS33:DT33" si="265">DS19*DS$39</f>
        <v>112.62630302876842</v>
      </c>
      <c r="DT33" s="51">
        <f t="shared" si="265"/>
        <v>105.16832746834446</v>
      </c>
      <c r="DU33" s="51">
        <f t="shared" ref="DU33:DV33" si="266">DU19*DU$39</f>
        <v>112.63782257524326</v>
      </c>
      <c r="DV33" s="51">
        <f t="shared" si="266"/>
        <v>108.31621511231266</v>
      </c>
      <c r="DW33" s="51">
        <f t="shared" ref="DW33:DX33" si="267">DW19*DW$39</f>
        <v>105.54627406592208</v>
      </c>
      <c r="DX33" s="51">
        <f t="shared" si="267"/>
        <v>101.55558729416879</v>
      </c>
      <c r="DY33" s="51">
        <f t="shared" ref="DY33:EA33" si="268">DY19*DY$39</f>
        <v>98.568542958829966</v>
      </c>
      <c r="DZ33" s="51">
        <f t="shared" si="268"/>
        <v>85.997899821366474</v>
      </c>
      <c r="EA33" s="51">
        <f t="shared" si="268"/>
        <v>68.374865804650511</v>
      </c>
      <c r="EB33" s="51">
        <f t="shared" ref="EB33:EC33" si="269">EB19*EB$39</f>
        <v>76.668731718070873</v>
      </c>
      <c r="EC33" s="51">
        <f t="shared" si="269"/>
        <v>72.669951566719163</v>
      </c>
      <c r="ED33" s="51">
        <f t="shared" ref="ED33:EE33" si="270">ED19*ED$39</f>
        <v>63.902049710808313</v>
      </c>
      <c r="EE33" s="51">
        <f t="shared" si="270"/>
        <v>47.270455397315835</v>
      </c>
      <c r="EF33" s="51">
        <f t="shared" ref="EF33:EG33" si="271">EF19*EF$39</f>
        <v>57.256178703345576</v>
      </c>
      <c r="EG33" s="51">
        <f t="shared" si="271"/>
        <v>55.215443749895499</v>
      </c>
      <c r="EH33" s="51">
        <f t="shared" ref="EH33:EJ33" si="272">EH19*EH$39</f>
        <v>61.519206373796052</v>
      </c>
      <c r="EI33" s="51">
        <f t="shared" si="272"/>
        <v>64.830899994135578</v>
      </c>
      <c r="EJ33" s="51">
        <f t="shared" si="272"/>
        <v>61.750493789646285</v>
      </c>
      <c r="EK33" s="51">
        <f t="shared" ref="EK33:EM33" si="273">EK19*EK$39</f>
        <v>62.764121773882437</v>
      </c>
      <c r="EL33" s="51">
        <f t="shared" si="273"/>
        <v>73.729700691388985</v>
      </c>
      <c r="EM33" s="51">
        <f t="shared" si="273"/>
        <v>75.972942841966955</v>
      </c>
      <c r="EN33" s="51">
        <f t="shared" ref="EN33:EO33" si="274">EN19*EN$39</f>
        <v>84.989684445394118</v>
      </c>
      <c r="EO33" s="51">
        <f t="shared" si="274"/>
        <v>91.125751505265356</v>
      </c>
      <c r="EP33" s="51">
        <f t="shared" ref="EP33" si="275">EP19*EP$39</f>
        <v>86.1704468521677</v>
      </c>
      <c r="EQ33" s="51">
        <f t="shared" ref="EQ33:ER33" si="276">EQ19*EQ$39</f>
        <v>77.762668205935455</v>
      </c>
      <c r="ER33" s="51">
        <f t="shared" si="276"/>
        <v>82.294877792302557</v>
      </c>
      <c r="ES33" s="51">
        <f t="shared" ref="ES33:ET33" si="277">ES19*ES$39</f>
        <v>80.267507650391138</v>
      </c>
      <c r="ET33" s="51">
        <f t="shared" si="277"/>
        <v>81.357816718780342</v>
      </c>
      <c r="EU33" s="51">
        <f t="shared" ref="EU33" si="278">EU19*EU$39</f>
        <v>68.533001808665929</v>
      </c>
    </row>
    <row r="34" spans="1:151" s="54" customFormat="1" ht="18" customHeight="1" x14ac:dyDescent="0.25">
      <c r="A34" s="50" t="s">
        <v>100</v>
      </c>
      <c r="B34" s="52" t="s">
        <v>8</v>
      </c>
      <c r="C34" s="51">
        <f t="shared" ref="C34:BN34" si="279">C20*C$39</f>
        <v>26.397385875038367</v>
      </c>
      <c r="D34" s="51">
        <f t="shared" si="279"/>
        <v>26.144686286752577</v>
      </c>
      <c r="E34" s="51">
        <f t="shared" si="279"/>
        <v>25.934612111880593</v>
      </c>
      <c r="F34" s="51">
        <f t="shared" si="279"/>
        <v>25.690654149762732</v>
      </c>
      <c r="G34" s="51">
        <f t="shared" si="279"/>
        <v>25.51206961788181</v>
      </c>
      <c r="H34" s="51">
        <f t="shared" si="279"/>
        <v>24.966622092364169</v>
      </c>
      <c r="I34" s="51">
        <f t="shared" si="279"/>
        <v>24.236466136987719</v>
      </c>
      <c r="J34" s="51">
        <f t="shared" si="279"/>
        <v>23.483230450607472</v>
      </c>
      <c r="K34" s="51">
        <f t="shared" si="279"/>
        <v>22.496194518832539</v>
      </c>
      <c r="L34" s="51">
        <f t="shared" si="279"/>
        <v>21.408878426899438</v>
      </c>
      <c r="M34" s="51">
        <f t="shared" si="279"/>
        <v>20.835891422656442</v>
      </c>
      <c r="N34" s="51">
        <f t="shared" si="279"/>
        <v>20.373238791549241</v>
      </c>
      <c r="O34" s="51">
        <f t="shared" si="279"/>
        <v>19.915235772982648</v>
      </c>
      <c r="P34" s="51">
        <f t="shared" si="279"/>
        <v>19.389172941615872</v>
      </c>
      <c r="Q34" s="51">
        <f t="shared" si="279"/>
        <v>18.766000107415707</v>
      </c>
      <c r="R34" s="51">
        <f t="shared" si="279"/>
        <v>53.13674016837404</v>
      </c>
      <c r="S34" s="51">
        <f t="shared" si="279"/>
        <v>51.918007598151924</v>
      </c>
      <c r="T34" s="51">
        <f t="shared" si="279"/>
        <v>50.270862710190926</v>
      </c>
      <c r="U34" s="51">
        <f t="shared" si="279"/>
        <v>49.485871110959991</v>
      </c>
      <c r="V34" s="51">
        <f t="shared" si="279"/>
        <v>48.486462469416452</v>
      </c>
      <c r="W34" s="51">
        <f t="shared" si="279"/>
        <v>47.640937849448207</v>
      </c>
      <c r="X34" s="51">
        <f t="shared" si="279"/>
        <v>47.271407934184367</v>
      </c>
      <c r="Y34" s="51">
        <f t="shared" si="279"/>
        <v>46.891910579007671</v>
      </c>
      <c r="Z34" s="51">
        <f t="shared" si="279"/>
        <v>46.363466654099476</v>
      </c>
      <c r="AA34" s="51">
        <f t="shared" si="279"/>
        <v>45.849285031146799</v>
      </c>
      <c r="AB34" s="51">
        <f t="shared" si="279"/>
        <v>45.311463492741744</v>
      </c>
      <c r="AC34" s="51">
        <f t="shared" si="279"/>
        <v>30.763365101947993</v>
      </c>
      <c r="AD34" s="51">
        <f t="shared" si="279"/>
        <v>24.271243842720935</v>
      </c>
      <c r="AE34" s="51">
        <f t="shared" si="279"/>
        <v>21.01567307534286</v>
      </c>
      <c r="AF34" s="51">
        <f t="shared" si="279"/>
        <v>20.65300476897945</v>
      </c>
      <c r="AG34" s="51">
        <f t="shared" si="279"/>
        <v>20.448703457239077</v>
      </c>
      <c r="AH34" s="51">
        <f t="shared" si="279"/>
        <v>20.230389911431768</v>
      </c>
      <c r="AI34" s="51">
        <f t="shared" si="279"/>
        <v>0.61768401552098895</v>
      </c>
      <c r="AJ34" s="51">
        <f t="shared" si="279"/>
        <v>0.61713835801963612</v>
      </c>
      <c r="AK34" s="51">
        <f t="shared" si="279"/>
        <v>0.61496533549695687</v>
      </c>
      <c r="AL34" s="51">
        <f t="shared" si="279"/>
        <v>0.61550715541801349</v>
      </c>
      <c r="AM34" s="51">
        <f t="shared" si="279"/>
        <v>0.61280756225608468</v>
      </c>
      <c r="AN34" s="51">
        <f t="shared" si="279"/>
        <v>0.61119914356352512</v>
      </c>
      <c r="AO34" s="51">
        <f t="shared" si="279"/>
        <v>0.60906767382560878</v>
      </c>
      <c r="AP34" s="51">
        <f t="shared" si="279"/>
        <v>0.60747880092352868</v>
      </c>
      <c r="AQ34" s="51">
        <f t="shared" si="279"/>
        <v>0.60695101800539253</v>
      </c>
      <c r="AR34" s="51">
        <f t="shared" si="279"/>
        <v>0.60328205672673163</v>
      </c>
      <c r="AS34" s="51">
        <f t="shared" si="279"/>
        <v>0.60017235481192099</v>
      </c>
      <c r="AT34" s="51">
        <f t="shared" si="279"/>
        <v>0.59914289998908343</v>
      </c>
      <c r="AU34" s="51">
        <f t="shared" si="279"/>
        <v>0.59914289998908343</v>
      </c>
      <c r="AV34" s="51">
        <f t="shared" si="279"/>
        <v>0.59675587664303453</v>
      </c>
      <c r="AW34" s="51">
        <f t="shared" si="279"/>
        <v>0.58970757858859035</v>
      </c>
      <c r="AX34" s="51">
        <f t="shared" si="279"/>
        <v>0.58282383299416818</v>
      </c>
      <c r="AY34" s="51">
        <f t="shared" si="279"/>
        <v>0.57609894232641257</v>
      </c>
      <c r="AZ34" s="51">
        <f t="shared" si="279"/>
        <v>0.57061228538142927</v>
      </c>
      <c r="BA34" s="51">
        <f t="shared" si="279"/>
        <v>0.5695274712240912</v>
      </c>
      <c r="BB34" s="51">
        <f t="shared" si="279"/>
        <v>0.56629763701107882</v>
      </c>
      <c r="BC34" s="51">
        <f t="shared" si="279"/>
        <v>0.56363396027825385</v>
      </c>
      <c r="BD34" s="51">
        <f t="shared" si="279"/>
        <v>0.55942380959695559</v>
      </c>
      <c r="BE34" s="51">
        <f t="shared" si="279"/>
        <v>0.55630724262052589</v>
      </c>
      <c r="BF34" s="51">
        <f t="shared" si="279"/>
        <v>0.55220543766722685</v>
      </c>
      <c r="BG34" s="51">
        <f t="shared" si="279"/>
        <v>0.55373650658222862</v>
      </c>
      <c r="BH34" s="51">
        <f t="shared" si="279"/>
        <v>0.55322520756630877</v>
      </c>
      <c r="BI34" s="51">
        <f t="shared" si="279"/>
        <v>0.55068281281565568</v>
      </c>
      <c r="BJ34" s="51">
        <f t="shared" si="279"/>
        <v>0.54766261411363959</v>
      </c>
      <c r="BK34" s="51">
        <f t="shared" si="279"/>
        <v>0.54666322984864735</v>
      </c>
      <c r="BL34" s="51">
        <f t="shared" si="279"/>
        <v>0.54418065371358526</v>
      </c>
      <c r="BM34" s="51">
        <f t="shared" si="279"/>
        <v>0.54123116527407034</v>
      </c>
      <c r="BN34" s="51">
        <f t="shared" si="279"/>
        <v>0.54566748632754491</v>
      </c>
      <c r="BO34" s="51">
        <f t="shared" ref="BO34:DL34" si="280">BO20*BO$39</f>
        <v>0.54716246597077245</v>
      </c>
      <c r="BP34" s="51">
        <f t="shared" si="280"/>
        <v>0.54616490456791189</v>
      </c>
      <c r="BQ34" s="51">
        <f t="shared" si="280"/>
        <v>0.54398894878584603</v>
      </c>
      <c r="BR34" s="51">
        <f t="shared" si="280"/>
        <v>0.54290745950417663</v>
      </c>
      <c r="BS34" s="51">
        <f t="shared" si="280"/>
        <v>0.53915587803358311</v>
      </c>
      <c r="BT34" s="51">
        <f t="shared" si="280"/>
        <v>0.53545578822417239</v>
      </c>
      <c r="BU34" s="51">
        <f t="shared" si="280"/>
        <v>0.52820590363481024</v>
      </c>
      <c r="BV34" s="51">
        <f t="shared" si="280"/>
        <v>0.52214618011324521</v>
      </c>
      <c r="BW34" s="51">
        <f t="shared" si="280"/>
        <v>0.52314645984428232</v>
      </c>
      <c r="BX34" s="51">
        <f t="shared" si="280"/>
        <v>0.51867512305533103</v>
      </c>
      <c r="BY34" s="51">
        <f t="shared" si="280"/>
        <v>0.51573645352771524</v>
      </c>
      <c r="BZ34" s="51">
        <f t="shared" si="280"/>
        <v>0.51283089577250784</v>
      </c>
      <c r="CA34" s="51">
        <f t="shared" si="280"/>
        <v>0.50995789386161428</v>
      </c>
      <c r="CB34" s="51">
        <f t="shared" si="280"/>
        <v>0.50477347921747273</v>
      </c>
      <c r="CC34" s="51">
        <f t="shared" si="280"/>
        <v>0.50245161396289661</v>
      </c>
      <c r="CD34" s="51">
        <f t="shared" si="280"/>
        <v>0.49923665863794275</v>
      </c>
      <c r="CE34" s="51">
        <f t="shared" si="280"/>
        <v>0.49741794586696986</v>
      </c>
      <c r="CF34" s="51">
        <f t="shared" si="280"/>
        <v>0.49741794586696986</v>
      </c>
      <c r="CG34" s="51">
        <f t="shared" si="280"/>
        <v>0.49516310464917779</v>
      </c>
      <c r="CH34" s="51">
        <f t="shared" si="280"/>
        <v>0.49159757376479413</v>
      </c>
      <c r="CI34" s="51">
        <f t="shared" si="280"/>
        <v>0.48983399503576253</v>
      </c>
      <c r="CJ34" s="51">
        <f t="shared" si="280"/>
        <v>0.48591183660673198</v>
      </c>
      <c r="CK34" s="51">
        <f t="shared" si="280"/>
        <v>0.48290442485655966</v>
      </c>
      <c r="CL34" s="51">
        <f t="shared" si="280"/>
        <v>0.47867213343938519</v>
      </c>
      <c r="CM34" s="51">
        <f t="shared" si="280"/>
        <v>0.47658368597453282</v>
      </c>
      <c r="CN34" s="51">
        <f t="shared" si="280"/>
        <v>0.47246099000257286</v>
      </c>
      <c r="CO34" s="51">
        <f t="shared" si="280"/>
        <v>0.46720693271212221</v>
      </c>
      <c r="CP34" s="51">
        <f t="shared" si="280"/>
        <v>0.46403135460010825</v>
      </c>
      <c r="CQ34" s="51">
        <f t="shared" si="280"/>
        <v>0.4612879261178669</v>
      </c>
      <c r="CR34" s="51">
        <f t="shared" si="280"/>
        <v>0.45438012005015899</v>
      </c>
      <c r="CS34" s="51">
        <f t="shared" si="280"/>
        <v>0.45122156906669214</v>
      </c>
      <c r="CT34" s="51">
        <f t="shared" si="280"/>
        <v>0.4521195224379691</v>
      </c>
      <c r="CU34" s="51">
        <f t="shared" si="280"/>
        <v>0.44988130698035544</v>
      </c>
      <c r="CV34" s="51">
        <f t="shared" si="280"/>
        <v>0.44547070593152843</v>
      </c>
      <c r="CW34" s="51">
        <f t="shared" si="280"/>
        <v>0.44329767809771603</v>
      </c>
      <c r="CX34" s="51">
        <f t="shared" si="280"/>
        <v>0.43816790747363449</v>
      </c>
      <c r="CY34" s="51">
        <f t="shared" si="280"/>
        <v>0.43523000004804496</v>
      </c>
      <c r="CZ34" s="51">
        <f t="shared" si="280"/>
        <v>0.42825647507083786</v>
      </c>
      <c r="DA34" s="51">
        <f t="shared" si="280"/>
        <v>0.42189426188501294</v>
      </c>
      <c r="DB34" s="51">
        <f t="shared" si="280"/>
        <v>0.44774160452703798</v>
      </c>
      <c r="DC34" s="51">
        <f t="shared" si="280"/>
        <v>0.44649209307254389</v>
      </c>
      <c r="DD34" s="51">
        <f t="shared" si="280"/>
        <v>0.44401387608971765</v>
      </c>
      <c r="DE34" s="51">
        <f t="shared" si="280"/>
        <v>0.43833698634975776</v>
      </c>
      <c r="DF34" s="51">
        <f t="shared" si="280"/>
        <v>0.43913906683713155</v>
      </c>
      <c r="DG34" s="51">
        <f t="shared" si="280"/>
        <v>0.43753783049497241</v>
      </c>
      <c r="DH34" s="51">
        <f t="shared" si="280"/>
        <v>0.43674158330571855</v>
      </c>
      <c r="DI34" s="51">
        <f t="shared" si="280"/>
        <v>0.43202430247793411</v>
      </c>
      <c r="DJ34" s="51">
        <f t="shared" si="280"/>
        <v>0.42214511878010968</v>
      </c>
      <c r="DK34" s="51">
        <f t="shared" si="280"/>
        <v>0.41882984297817166</v>
      </c>
      <c r="DL34" s="51">
        <f t="shared" si="280"/>
        <v>0.41484788250041904</v>
      </c>
      <c r="DM34" s="51">
        <f t="shared" ref="DM34:DN34" si="281">DM20*DM$39</f>
        <v>0.41306282276504713</v>
      </c>
      <c r="DN34" s="51">
        <f t="shared" si="281"/>
        <v>0.41448963735145489</v>
      </c>
      <c r="DO34" s="51">
        <f t="shared" ref="DO34:DP34" si="282">DO20*DO$39</f>
        <v>0.41235309282902466</v>
      </c>
      <c r="DP34" s="51">
        <f t="shared" si="282"/>
        <v>0.41094092470289789</v>
      </c>
      <c r="DQ34" s="51">
        <f t="shared" ref="DQ34:DR34" si="283">DQ20*DQ$39</f>
        <v>0.40988812984883416</v>
      </c>
      <c r="DR34" s="51">
        <f t="shared" si="283"/>
        <v>0.41058939268860972</v>
      </c>
      <c r="DS34" s="51">
        <f t="shared" ref="DS34:DT34" si="284">DS20*DS$39</f>
        <v>0.40884071554768719</v>
      </c>
      <c r="DT34" s="51">
        <f t="shared" si="284"/>
        <v>0.40814540820832035</v>
      </c>
      <c r="DU34" s="51">
        <f t="shared" ref="DU34:DV34" si="285">DU20*DU$39</f>
        <v>0.40436310029737554</v>
      </c>
      <c r="DV34" s="51">
        <f t="shared" si="285"/>
        <v>0.40402272731732725</v>
      </c>
      <c r="DW34" s="51">
        <f t="shared" ref="DW34:DX34" si="286">DW20*DW$39</f>
        <v>0.40266694635317513</v>
      </c>
      <c r="DX34" s="51">
        <f t="shared" si="286"/>
        <v>0.40165606698994538</v>
      </c>
      <c r="DY34" s="51">
        <f t="shared" ref="DY34:EA34" si="287">DY20*DY$39</f>
        <v>0.40031609679148017</v>
      </c>
      <c r="DZ34" s="51">
        <f t="shared" si="287"/>
        <v>0.4009849624502797</v>
      </c>
      <c r="EA34" s="51">
        <f t="shared" si="287"/>
        <v>0.40165606698994538</v>
      </c>
      <c r="EB34" s="51">
        <f t="shared" ref="EB34:EC34" si="288">EB20*EB$39</f>
        <v>0.39998250004415398</v>
      </c>
      <c r="EC34" s="51">
        <f t="shared" si="288"/>
        <v>0.3986536545290571</v>
      </c>
      <c r="ED34" s="51">
        <f t="shared" ref="ED34:EE34" si="289">ED20*ED$39</f>
        <v>0.40065025046158997</v>
      </c>
      <c r="EE34" s="51">
        <f t="shared" si="289"/>
        <v>0.39998250004415398</v>
      </c>
      <c r="EF34" s="51">
        <f t="shared" ref="EF34:EG34" si="290">EF20*EF$39</f>
        <v>0.39832282162073418</v>
      </c>
      <c r="EG34" s="51">
        <f t="shared" si="290"/>
        <v>0.56110034745648074</v>
      </c>
      <c r="EH34" s="51">
        <f t="shared" ref="EH34:EJ34" si="291">EH20*EH$39</f>
        <v>0.55878939050649523</v>
      </c>
      <c r="EI34" s="51">
        <f t="shared" si="291"/>
        <v>0.55332000006108095</v>
      </c>
      <c r="EJ34" s="51">
        <f t="shared" si="291"/>
        <v>0.55332000006108095</v>
      </c>
      <c r="EK34" s="51">
        <f t="shared" ref="EK34:EM34" si="292">EK20*EK$39</f>
        <v>0.65451681825407015</v>
      </c>
      <c r="EL34" s="51">
        <f t="shared" si="292"/>
        <v>0.65379721669980129</v>
      </c>
      <c r="EM34" s="51">
        <f t="shared" si="292"/>
        <v>0.65056379821958454</v>
      </c>
      <c r="EN34" s="51">
        <f t="shared" ref="EN34:EO34" si="293">EN20*EN$39</f>
        <v>0.64799999999999991</v>
      </c>
      <c r="EO34" s="51">
        <f t="shared" si="293"/>
        <v>4.1813959716572002</v>
      </c>
      <c r="EP34" s="51">
        <f t="shared" ref="EP34" si="294">EP20*EP$39</f>
        <v>4.1773165609531446</v>
      </c>
      <c r="EQ34" s="51">
        <f t="shared" ref="EQ34:ER34" si="295">EQ20*EQ$39</f>
        <v>4.1732451023167387</v>
      </c>
      <c r="ER34" s="51">
        <f t="shared" si="295"/>
        <v>4.1489820493962917</v>
      </c>
      <c r="ES34" s="51">
        <f t="shared" ref="ES34:ET34" si="296">ES20*ES$39</f>
        <v>4.4224730269268271</v>
      </c>
      <c r="ET34" s="51">
        <f t="shared" si="296"/>
        <v>4.4012926005526563</v>
      </c>
      <c r="EU34" s="51">
        <f t="shared" ref="EU34" si="297">EU20*EU$39</f>
        <v>4.3678226948450316</v>
      </c>
    </row>
    <row r="35" spans="1:151" s="54" customFormat="1" ht="14.25" customHeight="1" x14ac:dyDescent="0.25">
      <c r="A35" s="50" t="s">
        <v>59</v>
      </c>
      <c r="B35" s="52" t="s">
        <v>8</v>
      </c>
      <c r="C35" s="51">
        <f t="shared" ref="C35:BN35" si="298">C21*C$39</f>
        <v>0</v>
      </c>
      <c r="D35" s="51">
        <f t="shared" si="298"/>
        <v>0</v>
      </c>
      <c r="E35" s="51">
        <f t="shared" si="298"/>
        <v>0</v>
      </c>
      <c r="F35" s="51">
        <f t="shared" si="298"/>
        <v>0</v>
      </c>
      <c r="G35" s="51">
        <f t="shared" si="298"/>
        <v>0</v>
      </c>
      <c r="H35" s="51">
        <f t="shared" si="298"/>
        <v>0</v>
      </c>
      <c r="I35" s="51">
        <f t="shared" si="298"/>
        <v>0</v>
      </c>
      <c r="J35" s="51">
        <f t="shared" si="298"/>
        <v>0</v>
      </c>
      <c r="K35" s="51">
        <f t="shared" si="298"/>
        <v>0</v>
      </c>
      <c r="L35" s="51">
        <f t="shared" si="298"/>
        <v>0</v>
      </c>
      <c r="M35" s="51">
        <f t="shared" si="298"/>
        <v>0</v>
      </c>
      <c r="N35" s="51">
        <f t="shared" si="298"/>
        <v>0</v>
      </c>
      <c r="O35" s="51">
        <f t="shared" si="298"/>
        <v>0</v>
      </c>
      <c r="P35" s="51">
        <f t="shared" si="298"/>
        <v>0</v>
      </c>
      <c r="Q35" s="51">
        <f t="shared" si="298"/>
        <v>0</v>
      </c>
      <c r="R35" s="51">
        <f t="shared" si="298"/>
        <v>12.872053504451001</v>
      </c>
      <c r="S35" s="51">
        <f t="shared" si="298"/>
        <v>13.268849061614768</v>
      </c>
      <c r="T35" s="51">
        <f t="shared" si="298"/>
        <v>13.401419955195202</v>
      </c>
      <c r="U35" s="51">
        <f t="shared" si="298"/>
        <v>13.192153562787309</v>
      </c>
      <c r="V35" s="51">
        <f t="shared" si="298"/>
        <v>12.925726965149849</v>
      </c>
      <c r="W35" s="51">
        <f t="shared" si="298"/>
        <v>13.035317461259984</v>
      </c>
      <c r="X35" s="51">
        <f t="shared" si="298"/>
        <v>12.934208205768021</v>
      </c>
      <c r="Y35" s="51">
        <f t="shared" si="298"/>
        <v>12.819475418665599</v>
      </c>
      <c r="Z35" s="51">
        <f t="shared" si="298"/>
        <v>12.574811202024435</v>
      </c>
      <c r="AA35" s="51">
        <f t="shared" si="298"/>
        <v>12.220341653966532</v>
      </c>
      <c r="AB35" s="51">
        <f t="shared" si="298"/>
        <v>12.076994534295926</v>
      </c>
      <c r="AC35" s="51">
        <f t="shared" si="298"/>
        <v>11.666445149449652</v>
      </c>
      <c r="AD35" s="51">
        <f t="shared" si="298"/>
        <v>12.790871056574058</v>
      </c>
      <c r="AE35" s="51">
        <f t="shared" si="298"/>
        <v>12.970626756189311</v>
      </c>
      <c r="AF35" s="51">
        <f t="shared" si="298"/>
        <v>12.733493600379164</v>
      </c>
      <c r="AG35" s="51">
        <f t="shared" si="298"/>
        <v>14.768230558657526</v>
      </c>
      <c r="AH35" s="51">
        <f t="shared" si="298"/>
        <v>15.313147648543881</v>
      </c>
      <c r="AI35" s="51">
        <f t="shared" si="298"/>
        <v>12.107255259365749</v>
      </c>
      <c r="AJ35" s="51">
        <f t="shared" si="298"/>
        <v>10.139608112532738</v>
      </c>
      <c r="AK35" s="51">
        <f t="shared" si="298"/>
        <v>10.00756429651512</v>
      </c>
      <c r="AL35" s="51">
        <f t="shared" si="298"/>
        <v>11.001056393438553</v>
      </c>
      <c r="AM35" s="51">
        <f t="shared" si="298"/>
        <v>10.344221351689276</v>
      </c>
      <c r="AN35" s="51">
        <f t="shared" si="298"/>
        <v>10.667146042565406</v>
      </c>
      <c r="AO35" s="51">
        <f t="shared" si="298"/>
        <v>11.067070783643855</v>
      </c>
      <c r="AP35" s="51">
        <f t="shared" si="298"/>
        <v>11.125651138569985</v>
      </c>
      <c r="AQ35" s="51">
        <f t="shared" si="298"/>
        <v>10.9136375179509</v>
      </c>
      <c r="AR35" s="51">
        <f t="shared" si="298"/>
        <v>10.551875706214949</v>
      </c>
      <c r="AS35" s="51">
        <f t="shared" si="298"/>
        <v>10.352349148216465</v>
      </c>
      <c r="AT35" s="51">
        <f t="shared" si="298"/>
        <v>9.9021961947169448</v>
      </c>
      <c r="AU35" s="51">
        <f t="shared" si="298"/>
        <v>9.5637833801074343</v>
      </c>
      <c r="AV35" s="51">
        <f t="shared" si="298"/>
        <v>9.5443584652454021</v>
      </c>
      <c r="AW35" s="51">
        <f t="shared" si="298"/>
        <v>9.6346590304614761</v>
      </c>
      <c r="AX35" s="51">
        <f t="shared" si="298"/>
        <v>9.5221922010314799</v>
      </c>
      <c r="AY35" s="51">
        <f t="shared" si="298"/>
        <v>9.3041331530650648</v>
      </c>
      <c r="AZ35" s="51">
        <f t="shared" si="298"/>
        <v>9.197662816007389</v>
      </c>
      <c r="BA35" s="51">
        <f t="shared" si="298"/>
        <v>8.9306185628566404</v>
      </c>
      <c r="BB35" s="51">
        <f t="shared" si="298"/>
        <v>8.8267988491867673</v>
      </c>
      <c r="BC35" s="51">
        <f t="shared" si="298"/>
        <v>9.2439497710737086</v>
      </c>
      <c r="BD35" s="51">
        <f t="shared" si="298"/>
        <v>9.227428721677482</v>
      </c>
      <c r="BE35" s="51">
        <f t="shared" si="298"/>
        <v>9.2282578588068453</v>
      </c>
      <c r="BF35" s="51">
        <f t="shared" si="298"/>
        <v>9.5058839035046869</v>
      </c>
      <c r="BG35" s="51">
        <f t="shared" si="298"/>
        <v>9.7748791772261949</v>
      </c>
      <c r="BH35" s="51">
        <f t="shared" si="298"/>
        <v>9.4888079419823832</v>
      </c>
      <c r="BI35" s="51">
        <f t="shared" si="298"/>
        <v>9.2900793773908728</v>
      </c>
      <c r="BJ35" s="51">
        <f t="shared" si="298"/>
        <v>9.4962468926120884</v>
      </c>
      <c r="BK35" s="51">
        <f t="shared" si="298"/>
        <v>9.0682789301966533</v>
      </c>
      <c r="BL35" s="51">
        <f t="shared" si="298"/>
        <v>8.0051614161309868</v>
      </c>
      <c r="BM35" s="51">
        <f t="shared" si="298"/>
        <v>7.9278931251413107</v>
      </c>
      <c r="BN35" s="51">
        <f t="shared" si="298"/>
        <v>7.907481883244234</v>
      </c>
      <c r="BO35" s="51">
        <f t="shared" ref="BO35:DL35" si="299">BO21*BO$39</f>
        <v>7.7921415341690583</v>
      </c>
      <c r="BP35" s="51">
        <f t="shared" si="299"/>
        <v>7.7266521710390021</v>
      </c>
      <c r="BQ35" s="51">
        <f t="shared" si="299"/>
        <v>8.7685229616497864</v>
      </c>
      <c r="BR35" s="51">
        <f t="shared" si="299"/>
        <v>9.7196578039558386</v>
      </c>
      <c r="BS35" s="51">
        <f t="shared" si="299"/>
        <v>10.209367956504469</v>
      </c>
      <c r="BT35" s="51">
        <f t="shared" si="299"/>
        <v>10.943744278885275</v>
      </c>
      <c r="BU35" s="51">
        <f t="shared" si="299"/>
        <v>12.729844938929697</v>
      </c>
      <c r="BV35" s="51">
        <f t="shared" si="299"/>
        <v>14.512231860424468</v>
      </c>
      <c r="BW35" s="51">
        <f t="shared" si="299"/>
        <v>11.494485596578597</v>
      </c>
      <c r="BX35" s="51">
        <f t="shared" si="299"/>
        <v>11.850793108932443</v>
      </c>
      <c r="BY35" s="51">
        <f t="shared" si="299"/>
        <v>12.251767393663094</v>
      </c>
      <c r="BZ35" s="51">
        <f t="shared" si="299"/>
        <v>11.075221223256037</v>
      </c>
      <c r="CA35" s="51">
        <f t="shared" si="299"/>
        <v>9.8084612300869214</v>
      </c>
      <c r="CB35" s="51">
        <f t="shared" si="299"/>
        <v>10.364050152321191</v>
      </c>
      <c r="CC35" s="51">
        <f t="shared" si="299"/>
        <v>10.143389389861293</v>
      </c>
      <c r="CD35" s="51">
        <f t="shared" si="299"/>
        <v>10.219116580570097</v>
      </c>
      <c r="CE35" s="51">
        <f t="shared" si="299"/>
        <v>11.022594856770409</v>
      </c>
      <c r="CF35" s="51">
        <f t="shared" si="299"/>
        <v>9.2322016243853859</v>
      </c>
      <c r="CG35" s="51">
        <f t="shared" si="299"/>
        <v>9.3298337714805957</v>
      </c>
      <c r="CH35" s="51">
        <f t="shared" si="299"/>
        <v>8.9549229399408503</v>
      </c>
      <c r="CI35" s="51">
        <f t="shared" si="299"/>
        <v>9.7660173658147329</v>
      </c>
      <c r="CJ35" s="51">
        <f t="shared" si="299"/>
        <v>10.889291862610955</v>
      </c>
      <c r="CK35" s="51">
        <f t="shared" si="299"/>
        <v>11.547385933972192</v>
      </c>
      <c r="CL35" s="51">
        <f t="shared" si="299"/>
        <v>12.0154945545661</v>
      </c>
      <c r="CM35" s="51">
        <f t="shared" si="299"/>
        <v>11.784072360559653</v>
      </c>
      <c r="CN35" s="51">
        <f t="shared" si="299"/>
        <v>12.746834847643749</v>
      </c>
      <c r="CO35" s="51">
        <f t="shared" si="299"/>
        <v>14.257488556942697</v>
      </c>
      <c r="CP35" s="51">
        <f t="shared" si="299"/>
        <v>14.233199609017404</v>
      </c>
      <c r="CQ35" s="51">
        <f t="shared" si="299"/>
        <v>15.304075170107634</v>
      </c>
      <c r="CR35" s="51">
        <f t="shared" si="299"/>
        <v>17.841506036203832</v>
      </c>
      <c r="CS35" s="51">
        <f t="shared" si="299"/>
        <v>17.211004976537847</v>
      </c>
      <c r="CT35" s="51">
        <f t="shared" si="299"/>
        <v>14.122544081160976</v>
      </c>
      <c r="CU35" s="51">
        <f t="shared" si="299"/>
        <v>13.34859089256266</v>
      </c>
      <c r="CV35" s="51">
        <f t="shared" si="299"/>
        <v>13.845145883881305</v>
      </c>
      <c r="CW35" s="51">
        <f t="shared" si="299"/>
        <v>14.679466147961923</v>
      </c>
      <c r="CX35" s="51">
        <f t="shared" si="299"/>
        <v>16.251297976721652</v>
      </c>
      <c r="CY35" s="51">
        <f t="shared" si="299"/>
        <v>17.095888890776099</v>
      </c>
      <c r="CZ35" s="51">
        <f t="shared" si="299"/>
        <v>21.687604903430849</v>
      </c>
      <c r="DA35" s="51">
        <f t="shared" si="299"/>
        <v>22.474617644077998</v>
      </c>
      <c r="DB35" s="51">
        <f t="shared" si="299"/>
        <v>16.503423882418822</v>
      </c>
      <c r="DC35" s="51">
        <f t="shared" si="299"/>
        <v>13.295542327049086</v>
      </c>
      <c r="DD35" s="51">
        <f t="shared" si="299"/>
        <v>13.12965476555669</v>
      </c>
      <c r="DE35" s="51">
        <f t="shared" si="299"/>
        <v>13.520260823410306</v>
      </c>
      <c r="DF35" s="51">
        <f t="shared" si="299"/>
        <v>13.466931383005367</v>
      </c>
      <c r="DG35" s="51">
        <f t="shared" si="299"/>
        <v>14.338276756368579</v>
      </c>
      <c r="DH35" s="51">
        <f t="shared" si="299"/>
        <v>15.101553413859959</v>
      </c>
      <c r="DI35" s="51">
        <f t="shared" si="299"/>
        <v>14.951241045754875</v>
      </c>
      <c r="DJ35" s="51">
        <f t="shared" si="299"/>
        <v>18.310085673697277</v>
      </c>
      <c r="DK35" s="51">
        <f t="shared" si="299"/>
        <v>20.934208151639393</v>
      </c>
      <c r="DL35" s="51">
        <f t="shared" si="299"/>
        <v>22.409000400805244</v>
      </c>
      <c r="DM35" s="51">
        <f t="shared" ref="DM35:DN35" si="300">DM21*DM$39</f>
        <v>20.588487826863052</v>
      </c>
      <c r="DN35" s="51">
        <f t="shared" si="300"/>
        <v>21.885052852156818</v>
      </c>
      <c r="DO35" s="51">
        <f t="shared" ref="DO35:DP35" si="301">DO21*DO$39</f>
        <v>21.815271450189446</v>
      </c>
      <c r="DP35" s="51">
        <f t="shared" si="301"/>
        <v>21.383221681931662</v>
      </c>
      <c r="DQ35" s="51">
        <f t="shared" ref="DQ35:DR35" si="302">DQ21*DQ$39</f>
        <v>21.257154838421275</v>
      </c>
      <c r="DR35" s="51">
        <f t="shared" si="302"/>
        <v>21.422055270710075</v>
      </c>
      <c r="DS35" s="51">
        <f t="shared" ref="DS35:DT35" si="303">DS21*DS$39</f>
        <v>21.003747369180314</v>
      </c>
      <c r="DT35" s="51">
        <f t="shared" si="303"/>
        <v>20.045263178787767</v>
      </c>
      <c r="DU35" s="51">
        <f t="shared" ref="DU35:DV35" si="304">DU21*DU$39</f>
        <v>21.181594053838179</v>
      </c>
      <c r="DV35" s="51">
        <f t="shared" si="304"/>
        <v>20.924864033930444</v>
      </c>
      <c r="DW35" s="51">
        <f t="shared" ref="DW35:DX35" si="305">DW21*DW$39</f>
        <v>20.462483778156134</v>
      </c>
      <c r="DX35" s="51">
        <f t="shared" si="305"/>
        <v>20.145671255634827</v>
      </c>
      <c r="DY35" s="51">
        <f t="shared" ref="DY35:EA35" si="306">DY21*DY$39</f>
        <v>19.953146667902303</v>
      </c>
      <c r="DZ35" s="51">
        <f t="shared" si="306"/>
        <v>18.452281924233745</v>
      </c>
      <c r="EA35" s="51">
        <f t="shared" si="306"/>
        <v>15.339769097563831</v>
      </c>
      <c r="EB35" s="51">
        <f t="shared" ref="EB35:EC35" si="307">EB21*EB$39</f>
        <v>16.917520697519695</v>
      </c>
      <c r="EC35" s="51">
        <f t="shared" si="307"/>
        <v>16.473062315844171</v>
      </c>
      <c r="ED35" s="51">
        <f t="shared" ref="ED35:EE35" si="308">ED21*ED$39</f>
        <v>15.078385078241404</v>
      </c>
      <c r="EE35" s="51">
        <f t="shared" si="308"/>
        <v>12.382066957888593</v>
      </c>
      <c r="EF35" s="51">
        <f t="shared" ref="EF35:EG35" si="309">EF21*EF$39</f>
        <v>13.9793992005329</v>
      </c>
      <c r="EG35" s="51">
        <f t="shared" si="309"/>
        <v>14.195516583722613</v>
      </c>
      <c r="EH35" s="51">
        <f t="shared" ref="EH35:EJ35" si="310">EH21*EH$39</f>
        <v>15.333474251388239</v>
      </c>
      <c r="EI35" s="51">
        <f t="shared" si="310"/>
        <v>16.191078262656898</v>
      </c>
      <c r="EJ35" s="51">
        <f t="shared" si="310"/>
        <v>15.71446956695211</v>
      </c>
      <c r="EK35" s="51">
        <f t="shared" ref="EK35:EM35" si="311">EK21*EK$39</f>
        <v>15.204303728386472</v>
      </c>
      <c r="EL35" s="51">
        <f t="shared" si="311"/>
        <v>16.866073126458645</v>
      </c>
      <c r="EM35" s="51">
        <f t="shared" si="311"/>
        <v>17.68509869694233</v>
      </c>
      <c r="EN35" s="51">
        <f t="shared" ref="EN35:EO35" si="312">EN21*EN$39</f>
        <v>18.460621118012419</v>
      </c>
      <c r="EO35" s="51">
        <f t="shared" si="312"/>
        <v>19.987245244565219</v>
      </c>
      <c r="EP35" s="51">
        <f t="shared" ref="EP35" si="313">EP21*EP$39</f>
        <v>20.446014846235421</v>
      </c>
      <c r="EQ35" s="51">
        <f t="shared" ref="EQ35:ER35" si="314">EQ21*EQ$39</f>
        <v>19.271395881006868</v>
      </c>
      <c r="ER35" s="51">
        <f t="shared" si="314"/>
        <v>19.937866531850357</v>
      </c>
      <c r="ES35" s="51">
        <f t="shared" ref="ES35:ET35" si="315">ES21*ES$39</f>
        <v>18.637084152822535</v>
      </c>
      <c r="ET35" s="51">
        <f t="shared" si="315"/>
        <v>18.521739130434785</v>
      </c>
      <c r="EU35" s="51">
        <f t="shared" ref="EU35" si="316">EU21*EU$39</f>
        <v>17.889006447346667</v>
      </c>
    </row>
    <row r="36" spans="1:151" s="54" customFormat="1" ht="18" customHeight="1" x14ac:dyDescent="0.25">
      <c r="A36" s="50" t="s">
        <v>101</v>
      </c>
      <c r="B36" s="52" t="s">
        <v>8</v>
      </c>
      <c r="C36" s="51">
        <f t="shared" ref="C36:BN36" si="317">C22*C$39</f>
        <v>0</v>
      </c>
      <c r="D36" s="51">
        <f t="shared" si="317"/>
        <v>0</v>
      </c>
      <c r="E36" s="51">
        <f t="shared" si="317"/>
        <v>0</v>
      </c>
      <c r="F36" s="51">
        <f t="shared" si="317"/>
        <v>0</v>
      </c>
      <c r="G36" s="51">
        <f t="shared" si="317"/>
        <v>0</v>
      </c>
      <c r="H36" s="51">
        <f t="shared" si="317"/>
        <v>0</v>
      </c>
      <c r="I36" s="51">
        <f t="shared" si="317"/>
        <v>0</v>
      </c>
      <c r="J36" s="51">
        <f t="shared" si="317"/>
        <v>0</v>
      </c>
      <c r="K36" s="51">
        <f t="shared" si="317"/>
        <v>0</v>
      </c>
      <c r="L36" s="51">
        <f t="shared" si="317"/>
        <v>0</v>
      </c>
      <c r="M36" s="51">
        <f t="shared" si="317"/>
        <v>0</v>
      </c>
      <c r="N36" s="51">
        <f t="shared" si="317"/>
        <v>0</v>
      </c>
      <c r="O36" s="51">
        <f t="shared" si="317"/>
        <v>0</v>
      </c>
      <c r="P36" s="51">
        <f t="shared" si="317"/>
        <v>0</v>
      </c>
      <c r="Q36" s="51">
        <f t="shared" si="317"/>
        <v>0</v>
      </c>
      <c r="R36" s="51">
        <f t="shared" si="317"/>
        <v>0</v>
      </c>
      <c r="S36" s="51">
        <f t="shared" si="317"/>
        <v>0</v>
      </c>
      <c r="T36" s="51">
        <f t="shared" si="317"/>
        <v>0</v>
      </c>
      <c r="U36" s="51">
        <f t="shared" si="317"/>
        <v>0</v>
      </c>
      <c r="V36" s="51">
        <f t="shared" si="317"/>
        <v>0</v>
      </c>
      <c r="W36" s="51">
        <f t="shared" si="317"/>
        <v>0</v>
      </c>
      <c r="X36" s="51">
        <f t="shared" si="317"/>
        <v>0</v>
      </c>
      <c r="Y36" s="51">
        <f t="shared" si="317"/>
        <v>0</v>
      </c>
      <c r="Z36" s="51">
        <f t="shared" si="317"/>
        <v>0</v>
      </c>
      <c r="AA36" s="51">
        <f t="shared" si="317"/>
        <v>0</v>
      </c>
      <c r="AB36" s="51">
        <f t="shared" si="317"/>
        <v>0</v>
      </c>
      <c r="AC36" s="51">
        <f t="shared" si="317"/>
        <v>0</v>
      </c>
      <c r="AD36" s="51">
        <f t="shared" si="317"/>
        <v>0</v>
      </c>
      <c r="AE36" s="51">
        <f t="shared" si="317"/>
        <v>0</v>
      </c>
      <c r="AF36" s="51">
        <f t="shared" si="317"/>
        <v>0</v>
      </c>
      <c r="AG36" s="51">
        <f t="shared" si="317"/>
        <v>0</v>
      </c>
      <c r="AH36" s="51">
        <f t="shared" si="317"/>
        <v>0</v>
      </c>
      <c r="AI36" s="51">
        <f t="shared" si="317"/>
        <v>0</v>
      </c>
      <c r="AJ36" s="51">
        <f t="shared" si="317"/>
        <v>0</v>
      </c>
      <c r="AK36" s="51">
        <f t="shared" si="317"/>
        <v>0</v>
      </c>
      <c r="AL36" s="51">
        <f t="shared" si="317"/>
        <v>0</v>
      </c>
      <c r="AM36" s="51">
        <f t="shared" si="317"/>
        <v>0</v>
      </c>
      <c r="AN36" s="51">
        <f t="shared" si="317"/>
        <v>0</v>
      </c>
      <c r="AO36" s="51">
        <f t="shared" si="317"/>
        <v>0</v>
      </c>
      <c r="AP36" s="51">
        <f t="shared" si="317"/>
        <v>0</v>
      </c>
      <c r="AQ36" s="51">
        <f t="shared" si="317"/>
        <v>0</v>
      </c>
      <c r="AR36" s="51">
        <f t="shared" si="317"/>
        <v>0</v>
      </c>
      <c r="AS36" s="51">
        <f t="shared" si="317"/>
        <v>0</v>
      </c>
      <c r="AT36" s="51">
        <f t="shared" si="317"/>
        <v>0</v>
      </c>
      <c r="AU36" s="51">
        <f t="shared" si="317"/>
        <v>0</v>
      </c>
      <c r="AV36" s="51">
        <f t="shared" si="317"/>
        <v>0</v>
      </c>
      <c r="AW36" s="51">
        <f t="shared" si="317"/>
        <v>0</v>
      </c>
      <c r="AX36" s="51">
        <f t="shared" si="317"/>
        <v>0</v>
      </c>
      <c r="AY36" s="51">
        <f t="shared" si="317"/>
        <v>0</v>
      </c>
      <c r="AZ36" s="51">
        <f t="shared" si="317"/>
        <v>0</v>
      </c>
      <c r="BA36" s="51">
        <f t="shared" si="317"/>
        <v>0</v>
      </c>
      <c r="BB36" s="51">
        <f t="shared" si="317"/>
        <v>0</v>
      </c>
      <c r="BC36" s="51">
        <f t="shared" si="317"/>
        <v>0</v>
      </c>
      <c r="BD36" s="51">
        <f t="shared" si="317"/>
        <v>0</v>
      </c>
      <c r="BE36" s="51">
        <f t="shared" si="317"/>
        <v>0</v>
      </c>
      <c r="BF36" s="51">
        <f t="shared" si="317"/>
        <v>0</v>
      </c>
      <c r="BG36" s="51">
        <f t="shared" si="317"/>
        <v>0</v>
      </c>
      <c r="BH36" s="51">
        <f t="shared" si="317"/>
        <v>0</v>
      </c>
      <c r="BI36" s="51">
        <f t="shared" si="317"/>
        <v>0</v>
      </c>
      <c r="BJ36" s="51">
        <f t="shared" si="317"/>
        <v>0</v>
      </c>
      <c r="BK36" s="51">
        <f t="shared" si="317"/>
        <v>0</v>
      </c>
      <c r="BL36" s="51">
        <f t="shared" si="317"/>
        <v>0</v>
      </c>
      <c r="BM36" s="51">
        <f t="shared" si="317"/>
        <v>0</v>
      </c>
      <c r="BN36" s="51">
        <f t="shared" si="317"/>
        <v>0</v>
      </c>
      <c r="BO36" s="51">
        <f t="shared" ref="BO36:DL36" si="318">BO22*BO$39</f>
        <v>0</v>
      </c>
      <c r="BP36" s="51">
        <f t="shared" si="318"/>
        <v>0</v>
      </c>
      <c r="BQ36" s="51">
        <f t="shared" si="318"/>
        <v>0</v>
      </c>
      <c r="BR36" s="51">
        <f t="shared" si="318"/>
        <v>0</v>
      </c>
      <c r="BS36" s="51">
        <f t="shared" si="318"/>
        <v>0</v>
      </c>
      <c r="BT36" s="51">
        <f t="shared" si="318"/>
        <v>0</v>
      </c>
      <c r="BU36" s="51">
        <f t="shared" si="318"/>
        <v>0</v>
      </c>
      <c r="BV36" s="51">
        <f t="shared" si="318"/>
        <v>0</v>
      </c>
      <c r="BW36" s="51">
        <f t="shared" si="318"/>
        <v>0</v>
      </c>
      <c r="BX36" s="51">
        <f t="shared" si="318"/>
        <v>0</v>
      </c>
      <c r="BY36" s="51">
        <f t="shared" si="318"/>
        <v>0</v>
      </c>
      <c r="BZ36" s="51">
        <f t="shared" si="318"/>
        <v>0</v>
      </c>
      <c r="CA36" s="51">
        <f t="shared" si="318"/>
        <v>0</v>
      </c>
      <c r="CB36" s="51">
        <f t="shared" si="318"/>
        <v>0</v>
      </c>
      <c r="CC36" s="51">
        <f t="shared" si="318"/>
        <v>0</v>
      </c>
      <c r="CD36" s="51">
        <f t="shared" si="318"/>
        <v>0</v>
      </c>
      <c r="CE36" s="51">
        <f t="shared" si="318"/>
        <v>0</v>
      </c>
      <c r="CF36" s="51">
        <f t="shared" si="318"/>
        <v>0</v>
      </c>
      <c r="CG36" s="51">
        <f t="shared" si="318"/>
        <v>0</v>
      </c>
      <c r="CH36" s="51">
        <f t="shared" si="318"/>
        <v>0</v>
      </c>
      <c r="CI36" s="51">
        <f t="shared" si="318"/>
        <v>0</v>
      </c>
      <c r="CJ36" s="51">
        <f t="shared" si="318"/>
        <v>0</v>
      </c>
      <c r="CK36" s="51">
        <f t="shared" si="318"/>
        <v>0</v>
      </c>
      <c r="CL36" s="51">
        <f t="shared" si="318"/>
        <v>0</v>
      </c>
      <c r="CM36" s="51">
        <f t="shared" si="318"/>
        <v>0</v>
      </c>
      <c r="CN36" s="51">
        <f t="shared" si="318"/>
        <v>0</v>
      </c>
      <c r="CO36" s="51">
        <f t="shared" si="318"/>
        <v>0</v>
      </c>
      <c r="CP36" s="51">
        <f t="shared" si="318"/>
        <v>0</v>
      </c>
      <c r="CQ36" s="51">
        <f t="shared" si="318"/>
        <v>0</v>
      </c>
      <c r="CR36" s="51">
        <f t="shared" si="318"/>
        <v>0</v>
      </c>
      <c r="CS36" s="51">
        <f t="shared" si="318"/>
        <v>0</v>
      </c>
      <c r="CT36" s="51">
        <f t="shared" si="318"/>
        <v>0</v>
      </c>
      <c r="CU36" s="51">
        <f t="shared" si="318"/>
        <v>0</v>
      </c>
      <c r="CV36" s="51">
        <f t="shared" si="318"/>
        <v>0</v>
      </c>
      <c r="CW36" s="51">
        <f t="shared" si="318"/>
        <v>0</v>
      </c>
      <c r="CX36" s="51">
        <f t="shared" si="318"/>
        <v>0</v>
      </c>
      <c r="CY36" s="51">
        <f t="shared" si="318"/>
        <v>0</v>
      </c>
      <c r="CZ36" s="51">
        <f t="shared" si="318"/>
        <v>0</v>
      </c>
      <c r="DA36" s="51">
        <f t="shared" si="318"/>
        <v>0</v>
      </c>
      <c r="DB36" s="51">
        <f t="shared" si="318"/>
        <v>0</v>
      </c>
      <c r="DC36" s="51">
        <f t="shared" si="318"/>
        <v>0</v>
      </c>
      <c r="DD36" s="51">
        <f t="shared" si="318"/>
        <v>0</v>
      </c>
      <c r="DE36" s="51">
        <f t="shared" si="318"/>
        <v>0</v>
      </c>
      <c r="DF36" s="51">
        <f t="shared" si="318"/>
        <v>0</v>
      </c>
      <c r="DG36" s="51">
        <f t="shared" si="318"/>
        <v>0</v>
      </c>
      <c r="DH36" s="51">
        <f t="shared" si="318"/>
        <v>0</v>
      </c>
      <c r="DI36" s="51">
        <f t="shared" si="318"/>
        <v>2.7858424708025784</v>
      </c>
      <c r="DJ36" s="51">
        <f t="shared" si="318"/>
        <v>3.0537640176458107</v>
      </c>
      <c r="DK36" s="51">
        <f t="shared" si="318"/>
        <v>3.1311719061048113</v>
      </c>
      <c r="DL36" s="51">
        <f t="shared" si="318"/>
        <v>3.1014027695731325</v>
      </c>
      <c r="DM36" s="51">
        <f t="shared" ref="DM36:DN36" si="319">DM22*DM$39</f>
        <v>2.8292490207598249</v>
      </c>
      <c r="DN36" s="51">
        <f t="shared" si="319"/>
        <v>2.2413676356049366</v>
      </c>
      <c r="DO36" s="51">
        <f t="shared" ref="DO36:DP36" si="320">DO22*DO$39</f>
        <v>1.4679770104713279</v>
      </c>
      <c r="DP36" s="51">
        <f t="shared" si="320"/>
        <v>1.4629496919423164</v>
      </c>
      <c r="DQ36" s="51">
        <f t="shared" ref="DQ36:DR36" si="321">DQ22*DQ$39</f>
        <v>1.1790350077475746</v>
      </c>
      <c r="DR36" s="51">
        <f t="shared" si="321"/>
        <v>1.0231887665800155</v>
      </c>
      <c r="DS36" s="51">
        <f t="shared" ref="DS36:DT36" si="322">DS22*DS$39</f>
        <v>1.0188310631448367</v>
      </c>
      <c r="DT36" s="51">
        <f t="shared" si="322"/>
        <v>1.0170983572551344</v>
      </c>
      <c r="DU36" s="51">
        <f t="shared" ref="DU36:DV36" si="323">DU22*DU$39</f>
        <v>0.61180137074992935</v>
      </c>
      <c r="DV36" s="51">
        <f t="shared" si="323"/>
        <v>0.57532836369987406</v>
      </c>
      <c r="DW36" s="51">
        <f t="shared" ref="DW36:DX36" si="324">DW22*DW$39</f>
        <v>0.57339773160692142</v>
      </c>
      <c r="DX36" s="51">
        <f t="shared" si="324"/>
        <v>0.57195823939368229</v>
      </c>
      <c r="DY36" s="51">
        <f t="shared" ref="DY36:EA36" si="325">DY22*DY$39</f>
        <v>0.57005012183106785</v>
      </c>
      <c r="DZ36" s="51">
        <f t="shared" si="325"/>
        <v>0.60431107074340162</v>
      </c>
      <c r="EA36" s="51">
        <f t="shared" si="325"/>
        <v>0.71494779924210283</v>
      </c>
      <c r="EB36" s="51">
        <f t="shared" ref="EB36:EC36" si="326">EB22*EB$39</f>
        <v>0.71196885007859401</v>
      </c>
      <c r="EC36" s="51">
        <f t="shared" si="326"/>
        <v>0.70960350506172165</v>
      </c>
      <c r="ED36" s="51">
        <f t="shared" ref="ED36:EE36" si="327">ED22*ED$39</f>
        <v>0.97181297391696098</v>
      </c>
      <c r="EE36" s="51">
        <f t="shared" si="327"/>
        <v>1.2531121074183307</v>
      </c>
      <c r="EF36" s="51">
        <f t="shared" ref="EF36:EG36" si="328">EF22*EF$39</f>
        <v>2.0221097033269548</v>
      </c>
      <c r="EG36" s="51">
        <f t="shared" si="328"/>
        <v>2.5440078017696663</v>
      </c>
      <c r="EH36" s="51">
        <f t="shared" ref="EH36:EJ36" si="329">EH22*EH$39</f>
        <v>2.5335300101643545</v>
      </c>
      <c r="EI36" s="51">
        <f t="shared" si="329"/>
        <v>2.943592800324943</v>
      </c>
      <c r="EJ36" s="51">
        <f t="shared" si="329"/>
        <v>3.1610232003489451</v>
      </c>
      <c r="EK36" s="51">
        <f t="shared" ref="EK36:EM36" si="330">EK22*EK$39</f>
        <v>3.2151902387185607</v>
      </c>
      <c r="EL36" s="51">
        <f t="shared" si="330"/>
        <v>3.4866486679920481</v>
      </c>
      <c r="EM36" s="51">
        <f t="shared" si="330"/>
        <v>4.8250148367952521</v>
      </c>
      <c r="EN36" s="51">
        <f t="shared" ref="EN36:EO36" si="331">EN22*EN$39</f>
        <v>4.806</v>
      </c>
      <c r="EO36" s="51">
        <f t="shared" si="331"/>
        <v>5.1267128906249999</v>
      </c>
      <c r="EP36" s="51">
        <f t="shared" ref="EP36" si="332">EP22*EP$39</f>
        <v>5.4389853658536582</v>
      </c>
      <c r="EQ36" s="51">
        <f t="shared" ref="EQ36:ER36" si="333">EQ22*EQ$39</f>
        <v>6.7739929824561402</v>
      </c>
      <c r="ER36" s="51">
        <f t="shared" si="333"/>
        <v>6.752616279069767</v>
      </c>
      <c r="ES36" s="51">
        <f t="shared" ref="ES36" si="334">ES22*ES$39</f>
        <v>6.7071222329162659</v>
      </c>
      <c r="ET36" s="51">
        <f>ET22*ET$39</f>
        <v>6.6749999999999998</v>
      </c>
      <c r="EU36" s="51">
        <f>EU22*EU$39</f>
        <v>6.6242395437262349</v>
      </c>
    </row>
    <row r="37" spans="1:151" s="54" customFormat="1" ht="14.25" customHeight="1" x14ac:dyDescent="0.25">
      <c r="A37" s="50" t="s">
        <v>60</v>
      </c>
      <c r="B37" s="52" t="s">
        <v>8</v>
      </c>
      <c r="C37" s="51">
        <f t="shared" ref="C37:BN37" si="335">C23*C$39</f>
        <v>51.328230966488235</v>
      </c>
      <c r="D37" s="51">
        <f t="shared" si="335"/>
        <v>59.119373426954233</v>
      </c>
      <c r="E37" s="51">
        <f t="shared" si="335"/>
        <v>59.683754164413187</v>
      </c>
      <c r="F37" s="51">
        <f t="shared" si="335"/>
        <v>55.182977088649196</v>
      </c>
      <c r="G37" s="51">
        <f t="shared" si="335"/>
        <v>61.035068434904986</v>
      </c>
      <c r="H37" s="51">
        <f t="shared" si="335"/>
        <v>58.67870147051579</v>
      </c>
      <c r="I37" s="51">
        <f t="shared" si="335"/>
        <v>61.334438446270404</v>
      </c>
      <c r="J37" s="51">
        <f t="shared" si="335"/>
        <v>63.19027793112248</v>
      </c>
      <c r="K37" s="51">
        <f t="shared" si="335"/>
        <v>50.381354983458202</v>
      </c>
      <c r="L37" s="51">
        <f t="shared" si="335"/>
        <v>64.170830167763214</v>
      </c>
      <c r="M37" s="51">
        <f t="shared" si="335"/>
        <v>73.34052163929519</v>
      </c>
      <c r="N37" s="51">
        <f t="shared" si="335"/>
        <v>68.480990485895006</v>
      </c>
      <c r="O37" s="51">
        <f t="shared" si="335"/>
        <v>56.68369415080884</v>
      </c>
      <c r="P37" s="51">
        <f t="shared" si="335"/>
        <v>76.712983113419597</v>
      </c>
      <c r="Q37" s="51">
        <f t="shared" si="335"/>
        <v>81.748893835987133</v>
      </c>
      <c r="R37" s="51">
        <f t="shared" si="335"/>
        <v>41.213060764350779</v>
      </c>
      <c r="S37" s="51">
        <f t="shared" si="335"/>
        <v>40.284242761547063</v>
      </c>
      <c r="T37" s="51">
        <f t="shared" si="335"/>
        <v>42.846984373560183</v>
      </c>
      <c r="U37" s="51">
        <f t="shared" si="335"/>
        <v>41.430154379057733</v>
      </c>
      <c r="V37" s="51">
        <f t="shared" si="335"/>
        <v>42.856993740980236</v>
      </c>
      <c r="W37" s="51">
        <f t="shared" si="335"/>
        <v>52.134021349117205</v>
      </c>
      <c r="X37" s="51">
        <f t="shared" si="335"/>
        <v>51.380524690990264</v>
      </c>
      <c r="Y37" s="51">
        <f t="shared" si="335"/>
        <v>53.543632724613886</v>
      </c>
      <c r="Z37" s="51">
        <f t="shared" si="335"/>
        <v>55.613802406124073</v>
      </c>
      <c r="AA37" s="51">
        <f t="shared" si="335"/>
        <v>44.46046972263391</v>
      </c>
      <c r="AB37" s="51">
        <f t="shared" si="335"/>
        <v>38.101932589926328</v>
      </c>
      <c r="AC37" s="51">
        <f t="shared" si="335"/>
        <v>49.34491235303274</v>
      </c>
      <c r="AD37" s="51">
        <f t="shared" si="335"/>
        <v>41.487041505055466</v>
      </c>
      <c r="AE37" s="51">
        <f t="shared" si="335"/>
        <v>27.20521834156785</v>
      </c>
      <c r="AF37" s="51">
        <f t="shared" si="335"/>
        <v>30.717919829869739</v>
      </c>
      <c r="AG37" s="51">
        <f t="shared" si="335"/>
        <v>52.448916423762739</v>
      </c>
      <c r="AH37" s="51">
        <f t="shared" si="335"/>
        <v>26.438662686188568</v>
      </c>
      <c r="AI37" s="51">
        <f t="shared" si="335"/>
        <v>22.39185549426622</v>
      </c>
      <c r="AJ37" s="51">
        <f t="shared" si="335"/>
        <v>18.938651963495737</v>
      </c>
      <c r="AK37" s="51">
        <f t="shared" si="335"/>
        <v>28.974241571418041</v>
      </c>
      <c r="AL37" s="51">
        <f t="shared" si="335"/>
        <v>32.364532848166036</v>
      </c>
      <c r="AM37" s="51">
        <f t="shared" si="335"/>
        <v>25.967013751431427</v>
      </c>
      <c r="AN37" s="51">
        <f t="shared" si="335"/>
        <v>34.953023349785539</v>
      </c>
      <c r="AO37" s="51">
        <f t="shared" si="335"/>
        <v>31.323767006497068</v>
      </c>
      <c r="AP37" s="51">
        <f t="shared" si="335"/>
        <v>33.30926187700657</v>
      </c>
      <c r="AQ37" s="51">
        <f t="shared" si="335"/>
        <v>31.076483436719894</v>
      </c>
      <c r="AR37" s="51">
        <f t="shared" si="335"/>
        <v>30.226743584649743</v>
      </c>
      <c r="AS37" s="51">
        <f t="shared" si="335"/>
        <v>32.276627038037418</v>
      </c>
      <c r="AT37" s="51">
        <f t="shared" si="335"/>
        <v>31.194930035425916</v>
      </c>
      <c r="AU37" s="51">
        <f t="shared" si="335"/>
        <v>31.469114687219662</v>
      </c>
      <c r="AV37" s="51">
        <f t="shared" si="335"/>
        <v>35.413531080544601</v>
      </c>
      <c r="AW37" s="51">
        <f t="shared" si="335"/>
        <v>37.64415499023724</v>
      </c>
      <c r="AX37" s="51">
        <f t="shared" si="335"/>
        <v>36.989644156552934</v>
      </c>
      <c r="AY37" s="51">
        <f t="shared" si="335"/>
        <v>35.98605137879867</v>
      </c>
      <c r="AZ37" s="51">
        <f t="shared" si="335"/>
        <v>35.977644621670713</v>
      </c>
      <c r="BA37" s="51">
        <f t="shared" si="335"/>
        <v>34.357133839644625</v>
      </c>
      <c r="BB37" s="51">
        <f t="shared" si="335"/>
        <v>35.918234716113972</v>
      </c>
      <c r="BC37" s="51">
        <f t="shared" si="335"/>
        <v>34.589680978097455</v>
      </c>
      <c r="BD37" s="51">
        <f t="shared" si="335"/>
        <v>32.389043619154499</v>
      </c>
      <c r="BE37" s="51">
        <f t="shared" si="335"/>
        <v>34.430325361993901</v>
      </c>
      <c r="BF37" s="51">
        <f t="shared" si="335"/>
        <v>33.923166986510822</v>
      </c>
      <c r="BG37" s="51">
        <f t="shared" si="335"/>
        <v>32.420869035689719</v>
      </c>
      <c r="BH37" s="51">
        <f t="shared" si="335"/>
        <v>34.737515502606584</v>
      </c>
      <c r="BI37" s="51">
        <f t="shared" si="335"/>
        <v>37.764297052231527</v>
      </c>
      <c r="BJ37" s="51">
        <f t="shared" si="335"/>
        <v>37.527308205936507</v>
      </c>
      <c r="BK37" s="51">
        <f t="shared" si="335"/>
        <v>35.824584916500029</v>
      </c>
      <c r="BL37" s="51">
        <f t="shared" si="335"/>
        <v>31.974511065388423</v>
      </c>
      <c r="BM37" s="51">
        <f t="shared" si="335"/>
        <v>31.877187125108737</v>
      </c>
      <c r="BN37" s="51">
        <f t="shared" si="335"/>
        <v>31.918089879894982</v>
      </c>
      <c r="BO37" s="51">
        <f t="shared" ref="BO37:DL37" si="336">BO23*BO$39</f>
        <v>33.929692396606839</v>
      </c>
      <c r="BP37" s="51">
        <f t="shared" si="336"/>
        <v>32.660928177222956</v>
      </c>
      <c r="BQ37" s="51">
        <f t="shared" si="336"/>
        <v>28.612091244279448</v>
      </c>
      <c r="BR37" s="51">
        <f t="shared" si="336"/>
        <v>28.108794407731772</v>
      </c>
      <c r="BS37" s="51">
        <f t="shared" si="336"/>
        <v>19.74780958146944</v>
      </c>
      <c r="BT37" s="51">
        <f t="shared" si="336"/>
        <v>27.330580476417982</v>
      </c>
      <c r="BU37" s="51">
        <f t="shared" si="336"/>
        <v>20.764690310727694</v>
      </c>
      <c r="BV37" s="51">
        <f t="shared" si="336"/>
        <v>34.194108113192122</v>
      </c>
      <c r="BW37" s="51">
        <f t="shared" si="336"/>
        <v>27.955562948125603</v>
      </c>
      <c r="BX37" s="51">
        <f t="shared" si="336"/>
        <v>21.443374948177095</v>
      </c>
      <c r="BY37" s="51">
        <f t="shared" si="336"/>
        <v>29.0023543901344</v>
      </c>
      <c r="BZ37" s="51">
        <f t="shared" si="336"/>
        <v>32.773956375829798</v>
      </c>
      <c r="CA37" s="51">
        <f t="shared" si="336"/>
        <v>24.175764118349608</v>
      </c>
      <c r="CB37" s="51">
        <f t="shared" si="336"/>
        <v>23.617335000072892</v>
      </c>
      <c r="CC37" s="51">
        <f t="shared" si="336"/>
        <v>21.620718355794242</v>
      </c>
      <c r="CD37" s="51">
        <f t="shared" si="336"/>
        <v>20.985956245533515</v>
      </c>
      <c r="CE37" s="51">
        <f t="shared" si="336"/>
        <v>24.768237405891753</v>
      </c>
      <c r="CF37" s="51">
        <f t="shared" si="336"/>
        <v>23.122110812947373</v>
      </c>
      <c r="CG37" s="51">
        <f t="shared" si="336"/>
        <v>22.706875216503516</v>
      </c>
      <c r="CH37" s="51">
        <f t="shared" si="336"/>
        <v>19.457993345226964</v>
      </c>
      <c r="CI37" s="51">
        <f t="shared" si="336"/>
        <v>23.875958522716811</v>
      </c>
      <c r="CJ37" s="51">
        <f t="shared" si="336"/>
        <v>26.357380955095177</v>
      </c>
      <c r="CK37" s="51">
        <f t="shared" si="336"/>
        <v>23.690608878928142</v>
      </c>
      <c r="CL37" s="51">
        <f t="shared" si="336"/>
        <v>25.841416154865815</v>
      </c>
      <c r="CM37" s="51">
        <f t="shared" si="336"/>
        <v>24.784282125280022</v>
      </c>
      <c r="CN37" s="51">
        <f t="shared" si="336"/>
        <v>22.54093912126045</v>
      </c>
      <c r="CO37" s="51">
        <f t="shared" si="336"/>
        <v>22.297124677842373</v>
      </c>
      <c r="CP37" s="51">
        <f t="shared" si="336"/>
        <v>20.484728058024469</v>
      </c>
      <c r="CQ37" s="51">
        <f t="shared" si="336"/>
        <v>19.879185245413908</v>
      </c>
      <c r="CR37" s="51">
        <f t="shared" si="336"/>
        <v>19.315857765024504</v>
      </c>
      <c r="CS37" s="51">
        <f t="shared" si="336"/>
        <v>19.089548457631047</v>
      </c>
      <c r="CT37" s="51">
        <f t="shared" si="336"/>
        <v>20.626820240830138</v>
      </c>
      <c r="CU37" s="51">
        <f t="shared" si="336"/>
        <v>17.810049904529262</v>
      </c>
      <c r="CV37" s="51">
        <f t="shared" si="336"/>
        <v>14.815480013921935</v>
      </c>
      <c r="CW37" s="51">
        <f t="shared" si="336"/>
        <v>17.353543259609761</v>
      </c>
      <c r="CX37" s="51">
        <f t="shared" si="336"/>
        <v>16.889879016531584</v>
      </c>
      <c r="CY37" s="51">
        <f t="shared" si="336"/>
        <v>15.206074667060804</v>
      </c>
      <c r="CZ37" s="51">
        <f t="shared" si="336"/>
        <v>13.757050894222486</v>
      </c>
      <c r="DA37" s="51">
        <f t="shared" si="336"/>
        <v>15.967049867455188</v>
      </c>
      <c r="DB37" s="51">
        <f t="shared" si="336"/>
        <v>15.512390517455422</v>
      </c>
      <c r="DC37" s="51">
        <f t="shared" si="336"/>
        <v>16.603605869494555</v>
      </c>
      <c r="DD37" s="51">
        <f t="shared" si="336"/>
        <v>14.845505581734773</v>
      </c>
      <c r="DE37" s="51">
        <f t="shared" si="336"/>
        <v>17.786114692744722</v>
      </c>
      <c r="DF37" s="51">
        <f t="shared" si="336"/>
        <v>18.788056854282566</v>
      </c>
      <c r="DG37" s="51">
        <f t="shared" si="336"/>
        <v>20.3021551407906</v>
      </c>
      <c r="DH37" s="51">
        <f t="shared" si="336"/>
        <v>20.177368261816145</v>
      </c>
      <c r="DI37" s="51">
        <f t="shared" si="336"/>
        <v>21.460693406755112</v>
      </c>
      <c r="DJ37" s="51">
        <f t="shared" si="336"/>
        <v>19.979862101011506</v>
      </c>
      <c r="DK37" s="51">
        <f t="shared" si="336"/>
        <v>17.473189127027243</v>
      </c>
      <c r="DL37" s="51">
        <f t="shared" si="336"/>
        <v>23.458721723244125</v>
      </c>
      <c r="DM37" s="51">
        <f t="shared" ref="DM37:DN37" si="337">DM23*DM$39</f>
        <v>22.742669522517861</v>
      </c>
      <c r="DN37" s="51">
        <f t="shared" si="337"/>
        <v>23.769502891100242</v>
      </c>
      <c r="DO37" s="51">
        <f t="shared" ref="DO37:DP37" si="338">DO23*DO$39</f>
        <v>23.635571540889284</v>
      </c>
      <c r="DP37" s="51">
        <f t="shared" si="338"/>
        <v>26.483027290325794</v>
      </c>
      <c r="DQ37" s="51">
        <f t="shared" ref="DQ37:DR37" si="339">DQ23*DQ$39</f>
        <v>25.542986232197027</v>
      </c>
      <c r="DR37" s="51">
        <f t="shared" si="339"/>
        <v>27.754668002624022</v>
      </c>
      <c r="DS37" s="51">
        <f t="shared" ref="DS37:DT37" si="340">DS23*DS$39</f>
        <v>25.971007653741154</v>
      </c>
      <c r="DT37" s="51">
        <f t="shared" si="340"/>
        <v>27.041516624777216</v>
      </c>
      <c r="DU37" s="51">
        <f t="shared" ref="DU37:DV37" si="341">DU23*DU$39</f>
        <v>27.556639979297287</v>
      </c>
      <c r="DV37" s="51">
        <f t="shared" si="341"/>
        <v>30.203527356206436</v>
      </c>
      <c r="DW37" s="51">
        <f t="shared" ref="DW37:DX37" si="342">DW23*DW$39</f>
        <v>29.89421977715871</v>
      </c>
      <c r="DX37" s="51">
        <f t="shared" si="342"/>
        <v>31.775273437013112</v>
      </c>
      <c r="DY37" s="51">
        <f t="shared" ref="DY37:EA37" si="343">DY23*DY$39</f>
        <v>33.482068608562848</v>
      </c>
      <c r="DZ37" s="51">
        <f t="shared" si="343"/>
        <v>36.012016973664792</v>
      </c>
      <c r="EA37" s="51">
        <f t="shared" si="343"/>
        <v>32.773657646209649</v>
      </c>
      <c r="EB37" s="51">
        <f t="shared" ref="EB37:EC37" si="344">EB23*EB$39</f>
        <v>35.002788248604347</v>
      </c>
      <c r="EC37" s="51">
        <f t="shared" si="344"/>
        <v>36.042206712651179</v>
      </c>
      <c r="ED37" s="51">
        <f t="shared" ref="ED37:EE37" si="345">ED23*ED$39</f>
        <v>35.248054253089158</v>
      </c>
      <c r="EE37" s="51">
        <f t="shared" si="345"/>
        <v>33.623563047812297</v>
      </c>
      <c r="EF37" s="51">
        <f t="shared" ref="EF37:EG37" si="346">EF23*EF$39</f>
        <v>33.519383441926067</v>
      </c>
      <c r="EG37" s="51">
        <f t="shared" si="346"/>
        <v>36.31622532569579</v>
      </c>
      <c r="EH37" s="51">
        <f t="shared" ref="EH37:EJ37" si="347">EH23*EH$39</f>
        <v>37.611635901454711</v>
      </c>
      <c r="EI37" s="51">
        <f t="shared" si="347"/>
        <v>39.612708956524365</v>
      </c>
      <c r="EJ37" s="51">
        <f t="shared" si="347"/>
        <v>39.29829345629107</v>
      </c>
      <c r="EK37" s="51">
        <f t="shared" ref="EK37:EM37" si="348">EK23*EK$39</f>
        <v>34.728196025054764</v>
      </c>
      <c r="EL37" s="51">
        <f t="shared" si="348"/>
        <v>34.570340933643472</v>
      </c>
      <c r="EM37" s="51">
        <f t="shared" si="348"/>
        <v>36.452136502633742</v>
      </c>
      <c r="EN37" s="51">
        <f t="shared" ref="EN37:EO37" si="349">EN23*EN$39</f>
        <v>32.627123008022032</v>
      </c>
      <c r="EO37" s="51">
        <f t="shared" si="349"/>
        <v>32.8144412628872</v>
      </c>
      <c r="EP37" s="51">
        <f t="shared" ref="EP37" si="350">EP23*EP$39</f>
        <v>40.520016862594971</v>
      </c>
      <c r="EQ37" s="51">
        <f t="shared" ref="EQ37:ER37" si="351">EQ23*EQ$39</f>
        <v>39.766066249337442</v>
      </c>
      <c r="ER37" s="51">
        <f t="shared" si="351"/>
        <v>39.722634091567073</v>
      </c>
      <c r="ES37" s="51">
        <f t="shared" ref="ES37:ET37" si="352">ES23*ES$39</f>
        <v>32.850124775249334</v>
      </c>
      <c r="ET37" s="51">
        <f t="shared" si="352"/>
        <v>31.044151550232229</v>
      </c>
      <c r="EU37" s="51">
        <f t="shared" ref="EU37" si="353">EU23*EU$39</f>
        <v>39.734978935073926</v>
      </c>
    </row>
    <row r="38" spans="1:151" ht="15" x14ac:dyDescent="0.25">
      <c r="A38" s="4"/>
      <c r="B38" s="40"/>
      <c r="DM38" s="38"/>
      <c r="DN38" s="38"/>
      <c r="DO38" s="38"/>
      <c r="DP38" s="38"/>
      <c r="DQ38" s="38"/>
      <c r="DR38" s="38"/>
      <c r="DS38" s="38"/>
      <c r="DT38" s="38"/>
      <c r="DU38" s="38"/>
      <c r="DV38" s="38"/>
      <c r="DW38" s="38"/>
      <c r="DX38" s="38"/>
      <c r="DY38" s="38"/>
      <c r="DZ38" s="38"/>
      <c r="EA38" s="38"/>
      <c r="EB38" s="38"/>
      <c r="EC38" s="38"/>
      <c r="ED38" s="38"/>
      <c r="EE38" s="38"/>
      <c r="EF38" s="38"/>
      <c r="EG38" s="38"/>
      <c r="EH38" s="38"/>
      <c r="EI38" s="38"/>
      <c r="EJ38" s="38"/>
      <c r="EK38" s="38"/>
      <c r="EL38" s="38"/>
      <c r="EM38" s="38"/>
      <c r="EN38" s="38"/>
      <c r="EO38" s="38"/>
      <c r="EP38" s="38"/>
      <c r="EQ38" s="38"/>
      <c r="ER38" s="38"/>
      <c r="ES38" s="38"/>
      <c r="ET38" s="38"/>
      <c r="EU38" s="38"/>
    </row>
    <row r="39" spans="1:151" ht="30" x14ac:dyDescent="0.25">
      <c r="A39" s="11" t="s">
        <v>164</v>
      </c>
      <c r="B39" s="53"/>
      <c r="C39" s="3">
        <v>3.4596836009224599</v>
      </c>
      <c r="D39" s="3">
        <v>3.4265643888273365</v>
      </c>
      <c r="E39" s="3">
        <v>3.3990317315701959</v>
      </c>
      <c r="F39" s="3">
        <v>3.3670582109780778</v>
      </c>
      <c r="G39" s="3">
        <v>3.3436526366817576</v>
      </c>
      <c r="H39" s="3">
        <v>3.2721654118432726</v>
      </c>
      <c r="I39" s="3">
        <v>3.1764700048476695</v>
      </c>
      <c r="J39" s="3">
        <v>3.0777497314033386</v>
      </c>
      <c r="K39" s="3">
        <v>2.948387223962325</v>
      </c>
      <c r="L39" s="3">
        <v>2.8058818383878688</v>
      </c>
      <c r="M39" s="3">
        <v>2.7307852454333474</v>
      </c>
      <c r="N39" s="3">
        <v>2.6701492518413161</v>
      </c>
      <c r="O39" s="3">
        <v>2.6101226439033614</v>
      </c>
      <c r="P39" s="3">
        <v>2.5411760080754746</v>
      </c>
      <c r="Q39" s="3">
        <v>2.4595019800020586</v>
      </c>
      <c r="R39" s="3">
        <v>2.2582550007808773</v>
      </c>
      <c r="S39" s="3">
        <v>2.2064601614174215</v>
      </c>
      <c r="T39" s="3">
        <v>2.1364582537267713</v>
      </c>
      <c r="U39" s="3">
        <v>2.1030969447921799</v>
      </c>
      <c r="V39" s="3">
        <v>2.0606231393717152</v>
      </c>
      <c r="W39" s="3">
        <v>2.0246892413705146</v>
      </c>
      <c r="X39" s="3">
        <v>2.008984612587521</v>
      </c>
      <c r="Y39" s="3">
        <v>1.9911639311680542</v>
      </c>
      <c r="Z39" s="3">
        <v>1.9678890769991289</v>
      </c>
      <c r="AA39" s="3">
        <v>1.9464778191953642</v>
      </c>
      <c r="AB39" s="3">
        <v>1.9236452342492785</v>
      </c>
      <c r="AC39" s="3">
        <v>1.858252195828934</v>
      </c>
      <c r="AD39" s="3">
        <v>1.8357174216100545</v>
      </c>
      <c r="AE39" s="3">
        <v>1.8187514561092915</v>
      </c>
      <c r="AF39" s="3">
        <v>1.787365189872735</v>
      </c>
      <c r="AG39" s="3">
        <v>1.7696844186273544</v>
      </c>
      <c r="AH39" s="3">
        <v>1.7507909919023601</v>
      </c>
      <c r="AI39" s="3">
        <v>1.7399549732985602</v>
      </c>
      <c r="AJ39" s="3">
        <v>1.7384179099144679</v>
      </c>
      <c r="AK39" s="3">
        <v>1.7322967197097374</v>
      </c>
      <c r="AL39" s="3">
        <v>1.7338229730084886</v>
      </c>
      <c r="AM39" s="3">
        <v>1.7262184852284073</v>
      </c>
      <c r="AN39" s="3">
        <v>1.7216877283479579</v>
      </c>
      <c r="AO39" s="3">
        <v>1.7156835882411514</v>
      </c>
      <c r="AP39" s="3">
        <v>1.7112078899254328</v>
      </c>
      <c r="AQ39" s="3">
        <v>1.7097211774799788</v>
      </c>
      <c r="AR39" s="3">
        <v>1.6993860752865677</v>
      </c>
      <c r="AS39" s="3">
        <v>1.6906263515828759</v>
      </c>
      <c r="AT39" s="3">
        <v>1.6877264788424884</v>
      </c>
      <c r="AU39" s="3">
        <v>1.6877264788424884</v>
      </c>
      <c r="AV39" s="3">
        <v>1.6810024694169985</v>
      </c>
      <c r="AW39" s="3">
        <v>1.6611481087002544</v>
      </c>
      <c r="AX39" s="3">
        <v>1.6417572760399102</v>
      </c>
      <c r="AY39" s="3">
        <v>1.6228139220462323</v>
      </c>
      <c r="AZ39" s="3">
        <v>1.6073585503702232</v>
      </c>
      <c r="BA39" s="3">
        <v>1.6043027358425104</v>
      </c>
      <c r="BB39" s="3">
        <v>1.5952046112988134</v>
      </c>
      <c r="BC39" s="3">
        <v>1.5877012965584614</v>
      </c>
      <c r="BD39" s="3">
        <v>1.5758417171745225</v>
      </c>
      <c r="BE39" s="3">
        <v>1.5670626552690869</v>
      </c>
      <c r="BF39" s="3">
        <v>1.5555082751189488</v>
      </c>
      <c r="BG39" s="3">
        <v>1.5598211453020523</v>
      </c>
      <c r="BH39" s="3">
        <v>1.5583808663839682</v>
      </c>
      <c r="BI39" s="3">
        <v>1.5512191910300159</v>
      </c>
      <c r="BJ39" s="3">
        <v>1.5427115890525056</v>
      </c>
      <c r="BK39" s="3">
        <v>1.5398964221088656</v>
      </c>
      <c r="BL39" s="3">
        <v>1.5329032498974231</v>
      </c>
      <c r="BM39" s="3">
        <v>1.5245948317579445</v>
      </c>
      <c r="BN39" s="3">
        <v>1.5370915107818166</v>
      </c>
      <c r="BO39" s="3">
        <v>1.5413027210444292</v>
      </c>
      <c r="BP39" s="3">
        <v>1.5384926889236952</v>
      </c>
      <c r="BQ39" s="3">
        <v>1.5323632360164674</v>
      </c>
      <c r="BR39" s="3">
        <v>1.5293167873357087</v>
      </c>
      <c r="BS39" s="3">
        <v>1.5187489522072763</v>
      </c>
      <c r="BT39" s="3">
        <v>1.5083261640117529</v>
      </c>
      <c r="BU39" s="3">
        <v>1.4879039539008736</v>
      </c>
      <c r="BV39" s="3">
        <v>1.4708343101781554</v>
      </c>
      <c r="BW39" s="3">
        <v>1.4736519995613584</v>
      </c>
      <c r="BX39" s="3">
        <v>1.4610566846629041</v>
      </c>
      <c r="BY39" s="3">
        <v>1.4527787423315921</v>
      </c>
      <c r="BZ39" s="3">
        <v>1.4445940725986135</v>
      </c>
      <c r="CA39" s="3">
        <v>1.4365011094693358</v>
      </c>
      <c r="CB39" s="3">
        <v>1.421897124556261</v>
      </c>
      <c r="CC39" s="3">
        <v>1.4153566590504127</v>
      </c>
      <c r="CD39" s="3">
        <v>1.4063004468674443</v>
      </c>
      <c r="CE39" s="3">
        <v>1.4011773123013234</v>
      </c>
      <c r="CF39" s="3">
        <v>1.4011773123013234</v>
      </c>
      <c r="CG39" s="3">
        <v>1.3948256468990923</v>
      </c>
      <c r="CH39" s="3">
        <v>1.3847818979289974</v>
      </c>
      <c r="CI39" s="3">
        <v>1.3798140705232746</v>
      </c>
      <c r="CJ39" s="3">
        <v>1.3687657369203716</v>
      </c>
      <c r="CK39" s="3">
        <v>1.36029415452552</v>
      </c>
      <c r="CL39" s="3">
        <v>1.3483722068715074</v>
      </c>
      <c r="CM39" s="3">
        <v>1.3424892562662896</v>
      </c>
      <c r="CN39" s="3">
        <v>1.3308760281762615</v>
      </c>
      <c r="CO39" s="3">
        <v>1.3160758667947103</v>
      </c>
      <c r="CP39" s="3">
        <v>1.307130576338333</v>
      </c>
      <c r="CQ39" s="3">
        <v>1.2994026087827235</v>
      </c>
      <c r="CR39" s="3">
        <v>1.2799440001412927</v>
      </c>
      <c r="CS39" s="3">
        <v>1.2710466734273016</v>
      </c>
      <c r="CT39" s="3">
        <v>1.2735761195435749</v>
      </c>
      <c r="CU39" s="3">
        <v>1.2672712872686067</v>
      </c>
      <c r="CV39" s="3">
        <v>1.2548470589620517</v>
      </c>
      <c r="CW39" s="3">
        <v>1.248725853796383</v>
      </c>
      <c r="CX39" s="3">
        <v>1.2342757957003787</v>
      </c>
      <c r="CY39" s="3">
        <v>1.2260000001353377</v>
      </c>
      <c r="CZ39" s="3">
        <v>1.2063562678051769</v>
      </c>
      <c r="DA39" s="3">
        <v>1.1884345405211632</v>
      </c>
      <c r="DB39" s="3">
        <v>1.1939776120721013</v>
      </c>
      <c r="DC39" s="3">
        <v>1.1906455815267838</v>
      </c>
      <c r="DD39" s="3">
        <v>1.1840370029059137</v>
      </c>
      <c r="DE39" s="3">
        <v>1.1688986302660207</v>
      </c>
      <c r="DF39" s="3">
        <v>1.1710375115656841</v>
      </c>
      <c r="DG39" s="3">
        <v>1.1667675479865931</v>
      </c>
      <c r="DH39" s="3">
        <v>1.1646442221485829</v>
      </c>
      <c r="DI39" s="3">
        <v>1.1520648066078243</v>
      </c>
      <c r="DJ39" s="3">
        <v>1.1257203167469592</v>
      </c>
      <c r="DK39" s="3">
        <v>1.1168795812751244</v>
      </c>
      <c r="DL39" s="3">
        <v>1.1062610200011174</v>
      </c>
      <c r="DM39" s="3">
        <v>1.1015008607067924</v>
      </c>
      <c r="DN39" s="3">
        <v>1.1053056996038797</v>
      </c>
      <c r="DO39" s="3">
        <v>1.0996082475440658</v>
      </c>
      <c r="DP39" s="3">
        <v>1.0958424658743944</v>
      </c>
      <c r="DQ39" s="3">
        <v>1.0930350129302244</v>
      </c>
      <c r="DR39" s="3">
        <v>1.094905047169626</v>
      </c>
      <c r="DS39" s="3">
        <v>1.0902419081271659</v>
      </c>
      <c r="DT39" s="3">
        <v>1.0883877552221877</v>
      </c>
      <c r="DU39" s="3">
        <v>1.0783016007930015</v>
      </c>
      <c r="DV39" s="3">
        <v>1.0773939395128727</v>
      </c>
      <c r="DW39" s="3">
        <v>1.0737785236084669</v>
      </c>
      <c r="DX39" s="3">
        <v>1.0710828453065211</v>
      </c>
      <c r="DY39" s="3">
        <v>1.0675095914439472</v>
      </c>
      <c r="DZ39" s="3">
        <v>1.0692932332007459</v>
      </c>
      <c r="EA39" s="3">
        <v>1.0710828453065211</v>
      </c>
      <c r="EB39" s="3">
        <v>1.0666200001177439</v>
      </c>
      <c r="EC39" s="3">
        <v>1.0630764120774856</v>
      </c>
      <c r="ED39" s="3">
        <v>1.0684006678975733</v>
      </c>
      <c r="EE39" s="3">
        <v>1.0666200001177439</v>
      </c>
      <c r="EF39" s="3">
        <v>1.0621941909886246</v>
      </c>
      <c r="EG39" s="3">
        <v>1.0586799008612844</v>
      </c>
      <c r="EH39" s="3">
        <v>1.0543196047292362</v>
      </c>
      <c r="EI39" s="3">
        <v>1.044000000115247</v>
      </c>
      <c r="EJ39" s="3">
        <v>1.044000000115247</v>
      </c>
      <c r="EK39" s="3">
        <v>1.03891558453027</v>
      </c>
      <c r="EL39" s="3">
        <v>1.0377733598409544</v>
      </c>
      <c r="EM39" s="3">
        <v>1.032640949554896</v>
      </c>
      <c r="EN39" s="3">
        <v>1.0285714285714285</v>
      </c>
      <c r="EO39" s="3">
        <v>1.01953125</v>
      </c>
      <c r="EP39" s="3">
        <v>1.0185365853658537</v>
      </c>
      <c r="EQ39" s="3">
        <v>1.0175438596491229</v>
      </c>
      <c r="ER39" s="3">
        <v>1.0116279069767442</v>
      </c>
      <c r="ES39" s="3">
        <v>1.0048123195380174</v>
      </c>
      <c r="ET39" s="3">
        <v>1</v>
      </c>
      <c r="EU39" s="3">
        <v>0.99239543726235735</v>
      </c>
    </row>
    <row r="40" spans="1:151" ht="15" x14ac:dyDescent="0.25">
      <c r="A40" s="4"/>
      <c r="B40" s="40"/>
    </row>
    <row r="41" spans="1:151" ht="15" x14ac:dyDescent="0.25">
      <c r="A41" s="4"/>
      <c r="B41" s="40"/>
    </row>
    <row r="42" spans="1:151" ht="15" x14ac:dyDescent="0.25">
      <c r="A42" s="24" t="s">
        <v>17</v>
      </c>
      <c r="B42" s="45"/>
    </row>
    <row r="43" spans="1:151" ht="61.5" customHeight="1" x14ac:dyDescent="0.25">
      <c r="A43" s="162" t="s">
        <v>105</v>
      </c>
      <c r="B43" s="162"/>
      <c r="C43" s="38"/>
    </row>
    <row r="44" spans="1:151" ht="17.25" x14ac:dyDescent="0.25">
      <c r="A44" s="160" t="s">
        <v>102</v>
      </c>
      <c r="B44" s="160"/>
      <c r="C44" s="38"/>
    </row>
    <row r="45" spans="1:151" ht="17.25" x14ac:dyDescent="0.25">
      <c r="A45" s="160" t="s">
        <v>103</v>
      </c>
      <c r="B45" s="160"/>
      <c r="C45" s="38"/>
    </row>
    <row r="46" spans="1:151" ht="62.25" customHeight="1" x14ac:dyDescent="0.25">
      <c r="A46" s="161" t="s">
        <v>104</v>
      </c>
      <c r="B46" s="161"/>
      <c r="C46" s="38"/>
    </row>
    <row r="47" spans="1:151" ht="52.5" customHeight="1" x14ac:dyDescent="0.25">
      <c r="A47" s="161" t="s">
        <v>126</v>
      </c>
      <c r="B47" s="161"/>
      <c r="C47" s="38"/>
    </row>
    <row r="48" spans="1:151" x14ac:dyDescent="0.3">
      <c r="A48" s="5"/>
      <c r="B48" s="45"/>
      <c r="C48" s="38"/>
    </row>
    <row r="49" spans="1:116" x14ac:dyDescent="0.3">
      <c r="A49" s="5"/>
      <c r="B49" s="45"/>
      <c r="C49" s="38"/>
    </row>
    <row r="50" spans="1:116" x14ac:dyDescent="0.3">
      <c r="A50" s="5"/>
      <c r="B50" s="45"/>
      <c r="C50" s="38"/>
    </row>
    <row r="51" spans="1:116" x14ac:dyDescent="0.3">
      <c r="A51" s="5"/>
      <c r="B51" s="45"/>
      <c r="C51" s="38"/>
    </row>
    <row r="52" spans="1:116" x14ac:dyDescent="0.3">
      <c r="A52" s="5"/>
      <c r="B52" s="45"/>
      <c r="C52" s="38"/>
    </row>
    <row r="53" spans="1:116" x14ac:dyDescent="0.3">
      <c r="A53" s="5"/>
      <c r="B53" s="45"/>
      <c r="C53" s="38"/>
    </row>
    <row r="54" spans="1:116" x14ac:dyDescent="0.3">
      <c r="A54" s="5"/>
      <c r="B54" s="45"/>
      <c r="C54" s="38"/>
    </row>
    <row r="55" spans="1:116" x14ac:dyDescent="0.3">
      <c r="A55" s="5"/>
      <c r="B55" s="45"/>
      <c r="C55" s="38"/>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row>
    <row r="56" spans="1:116" x14ac:dyDescent="0.3">
      <c r="A56" s="5"/>
      <c r="B56" s="45"/>
      <c r="C56" s="38"/>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row>
    <row r="57" spans="1:116" x14ac:dyDescent="0.3">
      <c r="A57" s="5"/>
      <c r="B57" s="45"/>
      <c r="C57" s="38"/>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row>
    <row r="58" spans="1:116" x14ac:dyDescent="0.3">
      <c r="A58" s="5"/>
      <c r="B58" s="45"/>
      <c r="C58" s="38"/>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row>
    <row r="59" spans="1:116" x14ac:dyDescent="0.3">
      <c r="A59" s="5"/>
      <c r="B59" s="45"/>
      <c r="C59" s="38"/>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row>
    <row r="60" spans="1:116" x14ac:dyDescent="0.3">
      <c r="A60" s="5"/>
      <c r="B60" s="45"/>
      <c r="C60" s="38"/>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row>
    <row r="61" spans="1:116" x14ac:dyDescent="0.3">
      <c r="A61" s="5"/>
      <c r="B61" s="45"/>
      <c r="C61" s="38"/>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row>
  </sheetData>
  <mergeCells count="6">
    <mergeCell ref="A47:B47"/>
    <mergeCell ref="A9:B9"/>
    <mergeCell ref="A43:B43"/>
    <mergeCell ref="A44:B44"/>
    <mergeCell ref="A45:B45"/>
    <mergeCell ref="A46:B46"/>
  </mergeCells>
  <hyperlinks>
    <hyperlink ref="A6" location="Contents!A1" display="Return to 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499984740745262"/>
  </sheetPr>
  <dimension ref="A1:H28"/>
  <sheetViews>
    <sheetView tabSelected="1" zoomScaleNormal="100" workbookViewId="0"/>
  </sheetViews>
  <sheetFormatPr defaultColWidth="9" defaultRowHeight="13.8" x14ac:dyDescent="0.25"/>
  <cols>
    <col min="1" max="1" width="3.8984375" style="55" customWidth="1"/>
    <col min="2" max="2" width="32.5" style="55" customWidth="1"/>
    <col min="3" max="16384" width="9" style="55"/>
  </cols>
  <sheetData>
    <row r="1" spans="1:8" s="59" customFormat="1" ht="41.25" customHeight="1" x14ac:dyDescent="0.2">
      <c r="B1" s="58" t="s">
        <v>76</v>
      </c>
      <c r="D1" s="58"/>
      <c r="E1" s="58"/>
      <c r="F1" s="60"/>
      <c r="G1" s="60"/>
      <c r="H1" s="60"/>
    </row>
    <row r="2" spans="1:8" ht="47.25" customHeight="1" x14ac:dyDescent="0.2">
      <c r="B2" s="156" t="s">
        <v>129</v>
      </c>
      <c r="C2" s="156"/>
      <c r="D2" s="156"/>
    </row>
    <row r="3" spans="1:8" ht="14.25" x14ac:dyDescent="0.2">
      <c r="B3" s="157" t="s">
        <v>93</v>
      </c>
      <c r="C3" s="157"/>
      <c r="D3" s="157"/>
    </row>
    <row r="4" spans="1:8" ht="14.25" x14ac:dyDescent="0.2">
      <c r="B4" s="133"/>
      <c r="C4" s="133"/>
      <c r="D4" s="133"/>
    </row>
    <row r="5" spans="1:8" ht="14.25" x14ac:dyDescent="0.2">
      <c r="A5" s="146"/>
      <c r="B5" s="56" t="s">
        <v>137</v>
      </c>
      <c r="C5" s="133"/>
      <c r="D5" s="133"/>
    </row>
    <row r="6" spans="1:8" ht="17.25" customHeight="1" x14ac:dyDescent="0.2">
      <c r="B6" s="17"/>
    </row>
    <row r="7" spans="1:8" ht="14.25" x14ac:dyDescent="0.2">
      <c r="A7" s="108"/>
      <c r="B7" s="56" t="s">
        <v>85</v>
      </c>
    </row>
    <row r="8" spans="1:8" ht="14.25" x14ac:dyDescent="0.2">
      <c r="B8" s="56"/>
    </row>
    <row r="9" spans="1:8" ht="15" x14ac:dyDescent="0.2">
      <c r="B9" s="53" t="s">
        <v>67</v>
      </c>
    </row>
    <row r="10" spans="1:8" ht="14.25" x14ac:dyDescent="0.2">
      <c r="A10" s="109"/>
      <c r="B10" s="56" t="s">
        <v>68</v>
      </c>
    </row>
    <row r="11" spans="1:8" ht="14.25" x14ac:dyDescent="0.2">
      <c r="A11" s="109"/>
      <c r="B11" s="56" t="s">
        <v>71</v>
      </c>
    </row>
    <row r="12" spans="1:8" ht="14.25" x14ac:dyDescent="0.2">
      <c r="A12" s="106"/>
      <c r="B12" s="56" t="s">
        <v>69</v>
      </c>
    </row>
    <row r="13" spans="1:8" ht="14.25" x14ac:dyDescent="0.2">
      <c r="A13" s="106"/>
      <c r="B13" s="56" t="s">
        <v>70</v>
      </c>
    </row>
    <row r="14" spans="1:8" ht="14.25" x14ac:dyDescent="0.2">
      <c r="B14" s="103" t="s">
        <v>90</v>
      </c>
    </row>
    <row r="15" spans="1:8" ht="14.25" x14ac:dyDescent="0.2">
      <c r="B15" s="115" t="s">
        <v>89</v>
      </c>
    </row>
    <row r="16" spans="1:8" ht="14.25" x14ac:dyDescent="0.2">
      <c r="B16" s="102"/>
    </row>
    <row r="17" spans="1:2" ht="15" x14ac:dyDescent="0.2">
      <c r="B17" s="53" t="s">
        <v>62</v>
      </c>
    </row>
    <row r="18" spans="1:2" ht="13.5" customHeight="1" x14ac:dyDescent="0.2">
      <c r="A18" s="107"/>
      <c r="B18" s="56" t="s">
        <v>63</v>
      </c>
    </row>
    <row r="19" spans="1:2" ht="14.25" x14ac:dyDescent="0.2">
      <c r="A19" s="107"/>
      <c r="B19" s="56" t="s">
        <v>65</v>
      </c>
    </row>
    <row r="20" spans="1:2" ht="14.25" x14ac:dyDescent="0.2">
      <c r="A20" s="104"/>
      <c r="B20" s="56" t="s">
        <v>64</v>
      </c>
    </row>
    <row r="21" spans="1:2" ht="14.25" x14ac:dyDescent="0.2">
      <c r="A21" s="104"/>
      <c r="B21" s="56" t="s">
        <v>66</v>
      </c>
    </row>
    <row r="22" spans="1:2" ht="14.25" x14ac:dyDescent="0.2">
      <c r="B22" s="103" t="s">
        <v>91</v>
      </c>
    </row>
    <row r="23" spans="1:2" ht="14.25" x14ac:dyDescent="0.2">
      <c r="B23" s="115" t="s">
        <v>88</v>
      </c>
    </row>
    <row r="24" spans="1:2" ht="14.25" x14ac:dyDescent="0.2">
      <c r="B24" s="102"/>
    </row>
    <row r="25" spans="1:2" ht="15" x14ac:dyDescent="0.2">
      <c r="B25" s="53" t="s">
        <v>72</v>
      </c>
    </row>
    <row r="26" spans="1:2" ht="14.25" x14ac:dyDescent="0.2">
      <c r="B26" s="103" t="s">
        <v>92</v>
      </c>
    </row>
    <row r="27" spans="1:2" ht="14.25" x14ac:dyDescent="0.2">
      <c r="A27" s="105"/>
      <c r="B27" s="56" t="s">
        <v>74</v>
      </c>
    </row>
    <row r="28" spans="1:2" ht="14.25" x14ac:dyDescent="0.2">
      <c r="A28" s="105"/>
      <c r="B28" s="56" t="s">
        <v>73</v>
      </c>
    </row>
  </sheetData>
  <mergeCells count="2">
    <mergeCell ref="B2:D2"/>
    <mergeCell ref="B3:D3"/>
  </mergeCells>
  <hyperlinks>
    <hyperlink ref="B18" location="'Quarterly c per unit (nominal)'!A1" display="Quarterly average fuel prices in nominal NZ cents per unit"/>
    <hyperlink ref="B20" location="'Quarterly NZD per GJ (nominal)'!A1" display="Quarterly average fuel prices in nominal NZ dollars per gigajoule"/>
    <hyperlink ref="B19" location="'Quarterly c per unit (real)'!A1" display="Quarterly average fuel prices in real NZ cents per unit"/>
    <hyperlink ref="B21" location="'Quarterly NZD per GJ (real)'!A1" display="Quarterly average fuel prices in real NZ dollars per gigajoule"/>
    <hyperlink ref="B10" location="'Annual cents per unit (nominal)'!A1" display="Annual average fuel prices in nominal NZ cents per unit"/>
    <hyperlink ref="B12" location="'Annual NZD per GJ (nominal)'!A1" display="Annual average fuel prices in nominal NZ dollars per gigajoule"/>
    <hyperlink ref="B11" location="'Annual cents per unit (real)'!A1" display="Annual average fuel prices in real NZ cents per unit"/>
    <hyperlink ref="B13" location="'Annual NZD per GJ (real)'!A1" display="Annual average fuel prices in real NZ dollars per gigajoule"/>
    <hyperlink ref="B28" location="'Retail price composition'!A1" display="Petrol and diesel retail price composition"/>
    <hyperlink ref="B27" location="Taxes!A1" display="Taxes, duties and levies"/>
    <hyperlink ref="B3" r:id="rId1"/>
    <hyperlink ref="B15" r:id="rId2"/>
    <hyperlink ref="B23" r:id="rId3"/>
    <hyperlink ref="B7" location="Charts!A1" display="Charts"/>
  </hyperlink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18:S168"/>
  <sheetViews>
    <sheetView zoomScale="85" zoomScaleNormal="85" workbookViewId="0">
      <selection activeCell="M172" sqref="M172"/>
    </sheetView>
  </sheetViews>
  <sheetFormatPr defaultRowHeight="13.8" x14ac:dyDescent="0.25"/>
  <cols>
    <col min="1" max="1" width="4.8984375" customWidth="1"/>
    <col min="3" max="3" width="6.69921875" bestFit="1" customWidth="1"/>
    <col min="4" max="4" width="15" bestFit="1" customWidth="1"/>
    <col min="5" max="5" width="14" bestFit="1" customWidth="1"/>
    <col min="6" max="6" width="10.3984375" bestFit="1" customWidth="1"/>
    <col min="7" max="7" width="7.3984375" bestFit="1" customWidth="1"/>
    <col min="8" max="8" width="12.59765625" bestFit="1" customWidth="1"/>
    <col min="9" max="9" width="18.09765625" bestFit="1" customWidth="1"/>
    <col min="10" max="10" width="5.59765625" customWidth="1"/>
    <col min="12" max="13" width="22.3984375" bestFit="1" customWidth="1"/>
    <col min="14" max="14" width="9" customWidth="1"/>
    <col min="16" max="18" width="11.3984375" bestFit="1" customWidth="1"/>
    <col min="19" max="19" width="10.3984375" bestFit="1" customWidth="1"/>
  </cols>
  <sheetData>
    <row r="18" spans="2:19" ht="15" thickBot="1" x14ac:dyDescent="0.25"/>
    <row r="19" spans="2:19" ht="14.25" x14ac:dyDescent="0.2">
      <c r="B19" s="73"/>
      <c r="C19" s="74"/>
      <c r="D19" s="74"/>
      <c r="E19" s="74" t="s">
        <v>81</v>
      </c>
      <c r="F19" s="74"/>
      <c r="G19" s="74"/>
      <c r="H19" s="75" t="s">
        <v>4</v>
      </c>
      <c r="I19" s="76" t="s">
        <v>2</v>
      </c>
      <c r="J19" s="77"/>
      <c r="K19" s="73"/>
      <c r="L19" s="74" t="s">
        <v>11</v>
      </c>
      <c r="M19" s="78" t="s">
        <v>84</v>
      </c>
      <c r="N19" s="77"/>
      <c r="O19" s="73"/>
      <c r="P19" s="79" t="s">
        <v>1</v>
      </c>
      <c r="Q19" s="79" t="s">
        <v>2</v>
      </c>
      <c r="R19" s="79" t="s">
        <v>3</v>
      </c>
      <c r="S19" s="80" t="s">
        <v>16</v>
      </c>
    </row>
    <row r="20" spans="2:19" ht="14.25" x14ac:dyDescent="0.2">
      <c r="B20" s="81"/>
      <c r="C20" s="82" t="s">
        <v>79</v>
      </c>
      <c r="D20" s="83" t="s">
        <v>10</v>
      </c>
      <c r="E20" s="83" t="s">
        <v>11</v>
      </c>
      <c r="F20" s="83"/>
      <c r="G20" s="82" t="s">
        <v>80</v>
      </c>
      <c r="H20" s="82" t="s">
        <v>82</v>
      </c>
      <c r="I20" s="84" t="s">
        <v>83</v>
      </c>
      <c r="J20" s="85"/>
      <c r="K20" s="81"/>
      <c r="L20" s="83" t="s">
        <v>60</v>
      </c>
      <c r="M20" s="84" t="s">
        <v>60</v>
      </c>
      <c r="N20" s="77"/>
      <c r="O20" s="81">
        <v>1979</v>
      </c>
      <c r="P20" s="86">
        <f>INDEX('Annual NZD per GJ (real)'!$D$11:$AX$34,MATCH(P$19,'Annual NZD per GJ (real)'!$A$11:$A$34,0),MATCH($B26,'Annual NZD per GJ (real)'!$D$9:$AX$9,0))</f>
        <v>30.921895142965116</v>
      </c>
      <c r="Q20" s="86">
        <f>INDEX('Annual NZD per GJ (real)'!$D$11:$AX$34,MATCH(P$19,'Annual NZD per GJ (real)'!$A$11:$A$34,0)+1,MATCH($B26,'Annual NZD per GJ (real)'!$D$9:$AX$9,0))</f>
        <v>13.242736935491354</v>
      </c>
      <c r="R20" s="86"/>
      <c r="S20" s="87"/>
    </row>
    <row r="21" spans="2:19" ht="14.25" x14ac:dyDescent="0.2">
      <c r="B21" s="65">
        <v>1974</v>
      </c>
      <c r="C21" s="67">
        <f>INDEX('Annual cents per unit (real)'!$D$11:$AX$45,MATCH(C$20,'Annual cents per unit (real)'!$A$11:$A$45,0),MATCH($B21,'Annual cents per unit (real)'!$D$9:$AX$9,0))</f>
        <v>158.34500702662314</v>
      </c>
      <c r="D21" s="67">
        <f>INDEX('Annual cents per unit (real)'!$D$11:$AX$45,MATCH(D$20,'Annual cents per unit (real)'!$A$11:$A$45,0),MATCH($B21,'Annual cents per unit (real)'!$D$9:$AX$9,0))</f>
        <v>158.65585164034593</v>
      </c>
      <c r="E21" s="67">
        <f>INDEX('Annual cents per unit (real)'!$D$11:$AX$45,MATCH(E$20,'Annual cents per unit (real)'!$A$11:$A$45,0),MATCH($B21,'Annual cents per unit (real)'!$D$9:$AX$9,0))</f>
        <v>155.31572844791756</v>
      </c>
      <c r="F21" s="67"/>
      <c r="G21" s="67">
        <f>INDEX('Annual cents per unit (real)'!$D$11:$AX$45,MATCH(G$20,'Annual cents per unit (real)'!$A$11:$A$45,0),MATCH($B21,'Annual cents per unit (real)'!$D$9:$AX$9,0))</f>
        <v>0</v>
      </c>
      <c r="H21" s="67">
        <f>INDEX('Annual cents per unit (real)'!$D$11:$AX$45,MATCH(H$19,'Annual cents per unit (real)'!$A$11:$A$45,0),MATCH($B21,'Annual cents per unit (real)'!$D$9:$AX$9,0))</f>
        <v>105.77056776023062</v>
      </c>
      <c r="I21" s="68"/>
      <c r="J21" s="64"/>
      <c r="K21" s="66">
        <v>30376</v>
      </c>
      <c r="L21" s="67">
        <f>INDEX('Retail price composition'!$A$26:$GG$39,MATCH(L$20,'Retail price composition'!$A$26:$A$39,0),MATCH($K21,'Retail price composition'!$A$9:$GG$9,0))</f>
        <v>64.460139645672612</v>
      </c>
      <c r="M21" s="68">
        <f>INDEX('Retail price composition'!$A$26:$GG$39,MATCH(M$20,'Retail price composition'!$A$26:$A$39,0)+6,MATCH($K21,'Retail price composition'!$A$9:$GG$9,0))</f>
        <v>51.328230966488235</v>
      </c>
      <c r="O21" s="65">
        <v>1980</v>
      </c>
      <c r="P21" s="67">
        <f>INDEX('Annual NZD per GJ (real)'!$D$11:$AX$34,MATCH(P$19,'Annual NZD per GJ (real)'!$A$11:$A$34,0),MATCH($B27,'Annual NZD per GJ (real)'!$D$9:$AX$9,0))</f>
        <v>30.23216333672362</v>
      </c>
      <c r="Q21" s="67">
        <f>INDEX('Annual NZD per GJ (real)'!$D$11:$AX$34,MATCH(P$19,'Annual NZD per GJ (real)'!$A$11:$A$34,0)+1,MATCH($B27,'Annual NZD per GJ (real)'!$D$9:$AX$9,0))</f>
        <v>16.173226451852237</v>
      </c>
      <c r="R21" s="67"/>
      <c r="S21" s="68"/>
    </row>
    <row r="22" spans="2:19" ht="14.25" x14ac:dyDescent="0.2">
      <c r="B22" s="65">
        <v>1975</v>
      </c>
      <c r="C22" s="67">
        <f>INDEX('Annual cents per unit (real)'!$D$11:$AX$45,MATCH(C$20,'Annual cents per unit (real)'!$A$11:$A$45,0),MATCH($B22,'Annual cents per unit (real)'!$D$9:$AX$9,0))</f>
        <v>192.38699317605574</v>
      </c>
      <c r="D22" s="67">
        <f>INDEX('Annual cents per unit (real)'!$D$11:$AX$45,MATCH(D$20,'Annual cents per unit (real)'!$A$11:$A$45,0),MATCH($B22,'Annual cents per unit (real)'!$D$9:$AX$9,0))</f>
        <v>191.24981027037379</v>
      </c>
      <c r="E22" s="67">
        <f>INDEX('Annual cents per unit (real)'!$D$11:$AX$45,MATCH(E$20,'Annual cents per unit (real)'!$A$11:$A$45,0),MATCH($B22,'Annual cents per unit (real)'!$D$9:$AX$9,0))</f>
        <v>205.56927576016065</v>
      </c>
      <c r="F22" s="67"/>
      <c r="G22" s="67">
        <f>INDEX('Annual cents per unit (real)'!$D$11:$AX$45,MATCH(G$20,'Annual cents per unit (real)'!$A$11:$A$45,0),MATCH($B22,'Annual cents per unit (real)'!$D$9:$AX$9,0))</f>
        <v>0</v>
      </c>
      <c r="H22" s="67">
        <f>INDEX('Annual cents per unit (real)'!$D$11:$AX$45,MATCH(H$19,'Annual cents per unit (real)'!$A$11:$A$45,0),MATCH($B22,'Annual cents per unit (real)'!$D$9:$AX$9,0))</f>
        <v>106.38211977868998</v>
      </c>
      <c r="I22" s="68"/>
      <c r="J22" s="64"/>
      <c r="K22" s="66">
        <v>30468</v>
      </c>
      <c r="L22" s="67">
        <f>INDEX('Retail price composition'!$A$26:$GG$39,MATCH(L$20,'Retail price composition'!$A$26:$A$39,0),MATCH($K22,'Retail price composition'!$A$9:$GG$9,0))</f>
        <v>66.51872717707009</v>
      </c>
      <c r="M22" s="68">
        <f>INDEX('Retail price composition'!$A$26:$GG$39,MATCH(M$20,'Retail price composition'!$A$26:$A$39,0)+6,MATCH($K22,'Retail price composition'!$A$9:$GG$9,0))</f>
        <v>59.119373426954233</v>
      </c>
      <c r="O22" s="65">
        <v>1981</v>
      </c>
      <c r="P22" s="67">
        <f>INDEX('Annual NZD per GJ (real)'!$D$11:$AX$34,MATCH(P$19,'Annual NZD per GJ (real)'!$A$11:$A$34,0),MATCH($B28,'Annual NZD per GJ (real)'!$D$9:$AX$9,0))</f>
        <v>27.808005867598869</v>
      </c>
      <c r="Q22" s="67">
        <f>INDEX('Annual NZD per GJ (real)'!$D$11:$AX$34,MATCH(P$19,'Annual NZD per GJ (real)'!$A$11:$A$34,0)+1,MATCH($B28,'Annual NZD per GJ (real)'!$D$9:$AX$9,0))</f>
        <v>14.238244136413909</v>
      </c>
      <c r="R22" s="67"/>
      <c r="S22" s="68"/>
    </row>
    <row r="23" spans="2:19" ht="14.25" x14ac:dyDescent="0.2">
      <c r="B23" s="65">
        <v>1976</v>
      </c>
      <c r="C23" s="67">
        <f>INDEX('Annual cents per unit (real)'!$D$11:$AX$45,MATCH(C$20,'Annual cents per unit (real)'!$A$11:$A$45,0),MATCH($B23,'Annual cents per unit (real)'!$D$9:$AX$9,0))</f>
        <v>223.74643473565854</v>
      </c>
      <c r="D23" s="67">
        <f>INDEX('Annual cents per unit (real)'!$D$11:$AX$45,MATCH(D$20,'Annual cents per unit (real)'!$A$11:$A$45,0),MATCH($B23,'Annual cents per unit (real)'!$D$9:$AX$9,0))</f>
        <v>224.21179625876891</v>
      </c>
      <c r="E23" s="67">
        <f>INDEX('Annual cents per unit (real)'!$D$11:$AX$45,MATCH(E$20,'Annual cents per unit (real)'!$A$11:$A$45,0),MATCH($B23,'Annual cents per unit (real)'!$D$9:$AX$9,0))</f>
        <v>216.73806971680995</v>
      </c>
      <c r="F23" s="67"/>
      <c r="G23" s="67">
        <f>INDEX('Annual cents per unit (real)'!$D$11:$AX$45,MATCH(G$20,'Annual cents per unit (real)'!$A$11:$A$45,0),MATCH($B23,'Annual cents per unit (real)'!$D$9:$AX$9,0))</f>
        <v>0</v>
      </c>
      <c r="H23" s="67">
        <f>INDEX('Annual cents per unit (real)'!$D$11:$AX$45,MATCH(H$19,'Annual cents per unit (real)'!$A$11:$A$45,0),MATCH($B23,'Annual cents per unit (real)'!$D$9:$AX$9,0))</f>
        <v>123.73169497243174</v>
      </c>
      <c r="I23" s="68"/>
      <c r="J23" s="64"/>
      <c r="K23" s="66">
        <v>30560</v>
      </c>
      <c r="L23" s="67">
        <f>INDEX('Retail price composition'!$A$26:$GG$39,MATCH(L$20,'Retail price composition'!$A$26:$A$39,0),MATCH($K23,'Retail price composition'!$A$9:$GG$9,0))</f>
        <v>60.428437085498807</v>
      </c>
      <c r="M23" s="68">
        <f>INDEX('Retail price composition'!$A$26:$GG$39,MATCH(M$20,'Retail price composition'!$A$26:$A$39,0)+6,MATCH($K23,'Retail price composition'!$A$9:$GG$9,0))</f>
        <v>59.683754164413187</v>
      </c>
      <c r="O23" s="65">
        <v>1982</v>
      </c>
      <c r="P23" s="67">
        <f>INDEX('Annual NZD per GJ (real)'!$D$11:$AX$34,MATCH(P$19,'Annual NZD per GJ (real)'!$A$11:$A$34,0),MATCH($B29,'Annual NZD per GJ (real)'!$D$9:$AX$9,0))</f>
        <v>23.938637593056068</v>
      </c>
      <c r="Q23" s="67">
        <f>INDEX('Annual NZD per GJ (real)'!$D$11:$AX$34,MATCH(P$19,'Annual NZD per GJ (real)'!$A$11:$A$34,0)+1,MATCH($B29,'Annual NZD per GJ (real)'!$D$9:$AX$9,0))</f>
        <v>12.357824708276704</v>
      </c>
      <c r="R23" s="67"/>
      <c r="S23" s="68"/>
    </row>
    <row r="24" spans="2:19" ht="14.25" x14ac:dyDescent="0.2">
      <c r="B24" s="65">
        <v>1977</v>
      </c>
      <c r="C24" s="67">
        <f>INDEX('Annual cents per unit (real)'!$D$11:$AX$45,MATCH(C$20,'Annual cents per unit (real)'!$A$11:$A$45,0),MATCH($B24,'Annual cents per unit (real)'!$D$9:$AX$9,0))</f>
        <v>209.83370455144183</v>
      </c>
      <c r="D24" s="67">
        <f>INDEX('Annual cents per unit (real)'!$D$11:$AX$45,MATCH(D$20,'Annual cents per unit (real)'!$A$11:$A$45,0),MATCH($B24,'Annual cents per unit (real)'!$D$9:$AX$9,0))</f>
        <v>210.17431785331689</v>
      </c>
      <c r="E24" s="67">
        <f>INDEX('Annual cents per unit (real)'!$D$11:$AX$45,MATCH(E$20,'Annual cents per unit (real)'!$A$11:$A$45,0),MATCH($B24,'Annual cents per unit (real)'!$D$9:$AX$9,0))</f>
        <v>203.64040123611528</v>
      </c>
      <c r="F24" s="67"/>
      <c r="G24" s="67">
        <f>INDEX('Annual cents per unit (real)'!$D$11:$AX$45,MATCH(G$20,'Annual cents per unit (real)'!$A$11:$A$45,0),MATCH($B24,'Annual cents per unit (real)'!$D$9:$AX$9,0))</f>
        <v>0</v>
      </c>
      <c r="H24" s="67">
        <f>INDEX('Annual cents per unit (real)'!$D$11:$AX$45,MATCH(H$19,'Annual cents per unit (real)'!$A$11:$A$45,0),MATCH($B24,'Annual cents per unit (real)'!$D$9:$AX$9,0))</f>
        <v>124.87040646207424</v>
      </c>
      <c r="I24" s="68"/>
      <c r="J24" s="64"/>
      <c r="K24" s="66">
        <v>30651</v>
      </c>
      <c r="L24" s="67">
        <f>INDEX('Retail price composition'!$A$26:$GG$39,MATCH(L$20,'Retail price composition'!$A$26:$A$39,0),MATCH($K24,'Retail price composition'!$A$9:$GG$9,0))</f>
        <v>57.210160674835144</v>
      </c>
      <c r="M24" s="68">
        <f>INDEX('Retail price composition'!$A$26:$GG$39,MATCH(M$20,'Retail price composition'!$A$26:$A$39,0)+6,MATCH($K24,'Retail price composition'!$A$9:$GG$9,0))</f>
        <v>55.182977088649196</v>
      </c>
      <c r="O24" s="65">
        <v>1983</v>
      </c>
      <c r="P24" s="67">
        <f>INDEX('Annual NZD per GJ (real)'!$D$11:$AX$34,MATCH(P$19,'Annual NZD per GJ (real)'!$A$11:$A$34,0),MATCH($B30,'Annual NZD per GJ (real)'!$D$9:$AX$9,0))</f>
        <v>22.301470038643789</v>
      </c>
      <c r="Q24" s="67">
        <f>INDEX('Annual NZD per GJ (real)'!$D$11:$AX$34,MATCH(P$19,'Annual NZD per GJ (real)'!$A$11:$A$34,0)+1,MATCH($B30,'Annual NZD per GJ (real)'!$D$9:$AX$9,0))</f>
        <v>11.71688202543041</v>
      </c>
      <c r="R24" s="67"/>
      <c r="S24" s="68"/>
    </row>
    <row r="25" spans="2:19" ht="14.25" x14ac:dyDescent="0.2">
      <c r="B25" s="65">
        <v>1978</v>
      </c>
      <c r="C25" s="67">
        <f>INDEX('Annual cents per unit (real)'!$D$11:$AX$45,MATCH(C$20,'Annual cents per unit (real)'!$A$11:$A$45,0),MATCH($B25,'Annual cents per unit (real)'!$D$9:$AX$9,0))</f>
        <v>199.40035409704953</v>
      </c>
      <c r="D25" s="67">
        <f>INDEX('Annual cents per unit (real)'!$D$11:$AX$45,MATCH(D$20,'Annual cents per unit (real)'!$A$11:$A$45,0),MATCH($B25,'Annual cents per unit (real)'!$D$9:$AX$9,0))</f>
        <v>199.56273947696832</v>
      </c>
      <c r="E25" s="67">
        <f>INDEX('Annual cents per unit (real)'!$D$11:$AX$45,MATCH(E$20,'Annual cents per unit (real)'!$A$11:$A$45,0),MATCH($B25,'Annual cents per unit (real)'!$D$9:$AX$9,0))</f>
        <v>195.83410990103798</v>
      </c>
      <c r="F25" s="67"/>
      <c r="G25" s="67">
        <f>INDEX('Annual cents per unit (real)'!$D$11:$AX$45,MATCH(G$20,'Annual cents per unit (real)'!$A$11:$A$45,0),MATCH($B25,'Annual cents per unit (real)'!$D$9:$AX$9,0))</f>
        <v>0</v>
      </c>
      <c r="H25" s="67">
        <f>INDEX('Annual cents per unit (real)'!$D$11:$AX$45,MATCH(H$19,'Annual cents per unit (real)'!$A$11:$A$45,0),MATCH($B25,'Annual cents per unit (real)'!$D$9:$AX$9,0))</f>
        <v>111.53465861913421</v>
      </c>
      <c r="I25" s="68"/>
      <c r="J25" s="64"/>
      <c r="K25" s="66">
        <v>30742</v>
      </c>
      <c r="L25" s="67">
        <f>INDEX('Retail price composition'!$A$26:$GG$39,MATCH(L$20,'Retail price composition'!$A$26:$A$39,0),MATCH($K25,'Retail price composition'!$A$9:$GG$9,0))</f>
        <v>50.27530710271283</v>
      </c>
      <c r="M25" s="68">
        <f>INDEX('Retail price composition'!$A$26:$GG$39,MATCH(M$20,'Retail price composition'!$A$26:$A$39,0)+6,MATCH($K25,'Retail price composition'!$A$9:$GG$9,0))</f>
        <v>61.035068434904986</v>
      </c>
      <c r="O25" s="65">
        <v>1984</v>
      </c>
      <c r="P25" s="67">
        <f>INDEX('Annual NZD per GJ (real)'!$D$11:$AX$34,MATCH(P$19,'Annual NZD per GJ (real)'!$A$11:$A$34,0),MATCH($B31,'Annual NZD per GJ (real)'!$D$9:$AX$9,0))</f>
        <v>16.651279652344041</v>
      </c>
      <c r="Q25" s="67">
        <f>INDEX('Annual NZD per GJ (real)'!$D$11:$AX$34,MATCH(P$19,'Annual NZD per GJ (real)'!$A$11:$A$34,0)+1,MATCH($B31,'Annual NZD per GJ (real)'!$D$9:$AX$9,0))</f>
        <v>12.285766355567725</v>
      </c>
      <c r="R25" s="67"/>
      <c r="S25" s="68"/>
    </row>
    <row r="26" spans="2:19" ht="14.25" x14ac:dyDescent="0.2">
      <c r="B26" s="65">
        <v>1979</v>
      </c>
      <c r="C26" s="67">
        <f>INDEX('Annual cents per unit (real)'!$D$11:$AX$45,MATCH(C$20,'Annual cents per unit (real)'!$A$11:$A$45,0),MATCH($B26,'Annual cents per unit (real)'!$D$9:$AX$9,0))</f>
        <v>206.95396806609486</v>
      </c>
      <c r="D26" s="67">
        <f>INDEX('Annual cents per unit (real)'!$D$11:$AX$45,MATCH(D$20,'Annual cents per unit (real)'!$A$11:$A$45,0),MATCH($B26,'Annual cents per unit (real)'!$D$9:$AX$9,0))</f>
        <v>206.88541865441167</v>
      </c>
      <c r="E26" s="67">
        <f>INDEX('Annual cents per unit (real)'!$D$11:$AX$45,MATCH(E$20,'Annual cents per unit (real)'!$A$11:$A$45,0),MATCH($B26,'Annual cents per unit (real)'!$D$9:$AX$9,0))</f>
        <v>208.73897512753871</v>
      </c>
      <c r="F26" s="67"/>
      <c r="G26" s="67">
        <f>INDEX('Annual cents per unit (real)'!$D$11:$AX$45,MATCH(G$20,'Annual cents per unit (real)'!$A$11:$A$45,0),MATCH($B26,'Annual cents per unit (real)'!$D$9:$AX$9,0))</f>
        <v>0</v>
      </c>
      <c r="H26" s="67">
        <f>INDEX('Annual cents per unit (real)'!$D$11:$AX$45,MATCH(H$19,'Annual cents per unit (real)'!$A$11:$A$45,0),MATCH($B26,'Annual cents per unit (real)'!$D$9:$AX$9,0))</f>
        <v>131.27615691384614</v>
      </c>
      <c r="I26" s="68"/>
      <c r="J26" s="64"/>
      <c r="K26" s="66">
        <v>30834</v>
      </c>
      <c r="L26" s="67">
        <f>INDEX('Retail price composition'!$A$26:$GG$39,MATCH(L$20,'Retail price composition'!$A$26:$A$39,0),MATCH($K26,'Retail price composition'!$A$9:$GG$9,0))</f>
        <v>49.593397814598397</v>
      </c>
      <c r="M26" s="68">
        <f>INDEX('Retail price composition'!$A$26:$GG$39,MATCH(M$20,'Retail price composition'!$A$26:$A$39,0)+6,MATCH($K26,'Retail price composition'!$A$9:$GG$9,0))</f>
        <v>58.67870147051579</v>
      </c>
      <c r="O26" s="65">
        <v>1985</v>
      </c>
      <c r="P26" s="67">
        <f>INDEX('Annual NZD per GJ (real)'!$D$11:$AX$34,MATCH(P$19,'Annual NZD per GJ (real)'!$A$11:$A$34,0),MATCH($B32,'Annual NZD per GJ (real)'!$D$9:$AX$9,0))</f>
        <v>15.99288996585315</v>
      </c>
      <c r="Q26" s="67">
        <f>INDEX('Annual NZD per GJ (real)'!$D$11:$AX$34,MATCH(P$19,'Annual NZD per GJ (real)'!$A$11:$A$34,0)+1,MATCH($B32,'Annual NZD per GJ (real)'!$D$9:$AX$9,0))</f>
        <v>12.675776150369469</v>
      </c>
      <c r="R26" s="67"/>
      <c r="S26" s="68"/>
    </row>
    <row r="27" spans="2:19" ht="14.25" x14ac:dyDescent="0.2">
      <c r="B27" s="65">
        <v>1980</v>
      </c>
      <c r="C27" s="67">
        <f>INDEX('Annual cents per unit (real)'!$D$11:$AX$45,MATCH(C$20,'Annual cents per unit (real)'!$A$11:$A$45,0),MATCH($B27,'Annual cents per unit (real)'!$D$9:$AX$9,0))</f>
        <v>248.45418154351097</v>
      </c>
      <c r="D27" s="67">
        <f>INDEX('Annual cents per unit (real)'!$D$11:$AX$45,MATCH(D$20,'Annual cents per unit (real)'!$A$11:$A$45,0),MATCH($B27,'Annual cents per unit (real)'!$D$9:$AX$9,0))</f>
        <v>248.64885753758782</v>
      </c>
      <c r="E27" s="67">
        <f>INDEX('Annual cents per unit (real)'!$D$11:$AX$45,MATCH(E$20,'Annual cents per unit (real)'!$A$11:$A$45,0),MATCH($B27,'Annual cents per unit (real)'!$D$9:$AX$9,0))</f>
        <v>242.40119493997176</v>
      </c>
      <c r="F27" s="67"/>
      <c r="G27" s="67">
        <f>INDEX('Annual cents per unit (real)'!$D$11:$AX$45,MATCH(G$20,'Annual cents per unit (real)'!$A$11:$A$45,0),MATCH($B27,'Annual cents per unit (real)'!$D$9:$AX$9,0))</f>
        <v>0</v>
      </c>
      <c r="H27" s="67">
        <f>INDEX('Annual cents per unit (real)'!$D$11:$AX$45,MATCH(H$19,'Annual cents per unit (real)'!$A$11:$A$45,0),MATCH($B27,'Annual cents per unit (real)'!$D$9:$AX$9,0))</f>
        <v>188.89037048376713</v>
      </c>
      <c r="I27" s="68"/>
      <c r="J27" s="64"/>
      <c r="K27" s="66">
        <v>30926</v>
      </c>
      <c r="L27" s="67">
        <f>INDEX('Retail price composition'!$A$26:$GG$39,MATCH(L$20,'Retail price composition'!$A$26:$A$39,0),MATCH($K27,'Retail price composition'!$A$9:$GG$9,0))</f>
        <v>73.4759414459201</v>
      </c>
      <c r="M27" s="68">
        <f>INDEX('Retail price composition'!$A$26:$GG$39,MATCH(M$20,'Retail price composition'!$A$26:$A$39,0)+6,MATCH($K27,'Retail price composition'!$A$9:$GG$9,0))</f>
        <v>61.334438446270404</v>
      </c>
      <c r="O27" s="65">
        <v>1986</v>
      </c>
      <c r="P27" s="67">
        <f>INDEX('Annual NZD per GJ (real)'!$D$11:$AX$34,MATCH(P$19,'Annual NZD per GJ (real)'!$A$11:$A$34,0),MATCH($B33,'Annual NZD per GJ (real)'!$D$9:$AX$9,0))</f>
        <v>19.093782164539228</v>
      </c>
      <c r="Q27" s="67">
        <f>INDEX('Annual NZD per GJ (real)'!$D$11:$AX$34,MATCH(P$19,'Annual NZD per GJ (real)'!$A$11:$A$34,0)+1,MATCH($B33,'Annual NZD per GJ (real)'!$D$9:$AX$9,0))</f>
        <v>13.838777465280334</v>
      </c>
      <c r="R27" s="67"/>
      <c r="S27" s="68"/>
    </row>
    <row r="28" spans="2:19" ht="14.25" x14ac:dyDescent="0.2">
      <c r="B28" s="65">
        <v>1981</v>
      </c>
      <c r="C28" s="67">
        <f>INDEX('Annual cents per unit (real)'!$D$11:$AX$45,MATCH(C$20,'Annual cents per unit (real)'!$A$11:$A$45,0),MATCH($B28,'Annual cents per unit (real)'!$D$9:$AX$9,0))</f>
        <v>246.99442585144459</v>
      </c>
      <c r="D28" s="67">
        <f>INDEX('Annual cents per unit (real)'!$D$11:$AX$45,MATCH(D$20,'Annual cents per unit (real)'!$A$11:$A$45,0),MATCH($B28,'Annual cents per unit (real)'!$D$9:$AX$9,0))</f>
        <v>247.17066041319879</v>
      </c>
      <c r="E28" s="67">
        <f>INDEX('Annual cents per unit (real)'!$D$11:$AX$45,MATCH(E$20,'Annual cents per unit (real)'!$A$11:$A$45,0),MATCH($B28,'Annual cents per unit (real)'!$D$9:$AX$9,0))</f>
        <v>239.8212980534949</v>
      </c>
      <c r="F28" s="67"/>
      <c r="G28" s="67">
        <f>INDEX('Annual cents per unit (real)'!$D$11:$AX$45,MATCH(G$20,'Annual cents per unit (real)'!$A$11:$A$45,0),MATCH($B28,'Annual cents per unit (real)'!$D$9:$AX$9,0))</f>
        <v>0</v>
      </c>
      <c r="H28" s="67">
        <f>INDEX('Annual cents per unit (real)'!$D$11:$AX$45,MATCH(H$19,'Annual cents per unit (real)'!$A$11:$A$45,0),MATCH($B28,'Annual cents per unit (real)'!$D$9:$AX$9,0))</f>
        <v>186.51204763573855</v>
      </c>
      <c r="I28" s="68"/>
      <c r="J28" s="64"/>
      <c r="K28" s="66">
        <v>31017</v>
      </c>
      <c r="L28" s="67">
        <f>INDEX('Retail price composition'!$A$26:$GG$39,MATCH(L$20,'Retail price composition'!$A$26:$A$39,0),MATCH($K28,'Retail price composition'!$A$9:$GG$9,0))</f>
        <v>77.97311201305196</v>
      </c>
      <c r="M28" s="68">
        <f>INDEX('Retail price composition'!$A$26:$GG$39,MATCH(M$20,'Retail price composition'!$A$26:$A$39,0)+6,MATCH($K28,'Retail price composition'!$A$9:$GG$9,0))</f>
        <v>63.19027793112248</v>
      </c>
      <c r="O28" s="65">
        <v>1987</v>
      </c>
      <c r="P28" s="67">
        <f>INDEX('Annual NZD per GJ (real)'!$D$11:$AX$34,MATCH(P$19,'Annual NZD per GJ (real)'!$A$11:$A$34,0),MATCH($B34,'Annual NZD per GJ (real)'!$D$9:$AX$9,0))</f>
        <v>17.871735094218145</v>
      </c>
      <c r="Q28" s="67">
        <f>INDEX('Annual NZD per GJ (real)'!$D$11:$AX$34,MATCH(P$19,'Annual NZD per GJ (real)'!$A$11:$A$34,0)+1,MATCH($B34,'Annual NZD per GJ (real)'!$D$9:$AX$9,0))</f>
        <v>16.538839389218349</v>
      </c>
      <c r="R28" s="67"/>
      <c r="S28" s="68"/>
    </row>
    <row r="29" spans="2:19" ht="14.25" x14ac:dyDescent="0.2">
      <c r="B29" s="65">
        <v>1982</v>
      </c>
      <c r="C29" s="67">
        <f>INDEX('Annual cents per unit (real)'!$D$11:$AX$45,MATCH(C$20,'Annual cents per unit (real)'!$A$11:$A$45,0),MATCH($B29,'Annual cents per unit (real)'!$D$9:$AX$9,0))</f>
        <v>243.45586954189341</v>
      </c>
      <c r="D29" s="67">
        <f>INDEX('Annual cents per unit (real)'!$D$11:$AX$45,MATCH(D$20,'Annual cents per unit (real)'!$A$11:$A$45,0),MATCH($B29,'Annual cents per unit (real)'!$D$9:$AX$9,0))</f>
        <v>243.65475188247163</v>
      </c>
      <c r="E29" s="67">
        <f>INDEX('Annual cents per unit (real)'!$D$11:$AX$45,MATCH(E$20,'Annual cents per unit (real)'!$A$11:$A$45,0),MATCH($B29,'Annual cents per unit (real)'!$D$9:$AX$9,0))</f>
        <v>233.69545092964108</v>
      </c>
      <c r="F29" s="67"/>
      <c r="G29" s="67">
        <f>INDEX('Annual cents per unit (real)'!$D$11:$AX$45,MATCH(G$20,'Annual cents per unit (real)'!$A$11:$A$45,0),MATCH($B29,'Annual cents per unit (real)'!$D$9:$AX$9,0))</f>
        <v>0</v>
      </c>
      <c r="H29" s="67">
        <f>INDEX('Annual cents per unit (real)'!$D$11:$AX$45,MATCH(H$19,'Annual cents per unit (real)'!$A$11:$A$45,0),MATCH($B29,'Annual cents per unit (real)'!$D$9:$AX$9,0))</f>
        <v>212.50544890234204</v>
      </c>
      <c r="I29" s="68"/>
      <c r="J29" s="64"/>
      <c r="K29" s="66">
        <v>31107</v>
      </c>
      <c r="L29" s="67">
        <f>INDEX('Retail price composition'!$A$26:$GG$39,MATCH(L$20,'Retail price composition'!$A$26:$A$39,0),MATCH($K29,'Retail price composition'!$A$9:$GG$9,0))</f>
        <v>53.919632868601511</v>
      </c>
      <c r="M29" s="68">
        <f>INDEX('Retail price composition'!$A$26:$GG$39,MATCH(M$20,'Retail price composition'!$A$26:$A$39,0)+6,MATCH($K29,'Retail price composition'!$A$9:$GG$9,0))</f>
        <v>50.381354983458202</v>
      </c>
      <c r="O29" s="65">
        <v>1988</v>
      </c>
      <c r="P29" s="67">
        <f>INDEX('Annual NZD per GJ (real)'!$D$11:$AX$34,MATCH(P$19,'Annual NZD per GJ (real)'!$A$11:$A$34,0),MATCH($B35,'Annual NZD per GJ (real)'!$D$9:$AX$9,0))</f>
        <v>14.977867031621493</v>
      </c>
      <c r="Q29" s="67">
        <f>INDEX('Annual NZD per GJ (real)'!$D$11:$AX$34,MATCH(P$19,'Annual NZD per GJ (real)'!$A$11:$A$34,0)+1,MATCH($B35,'Annual NZD per GJ (real)'!$D$9:$AX$9,0))</f>
        <v>14.176746626933612</v>
      </c>
      <c r="R29" s="67"/>
      <c r="S29" s="68"/>
    </row>
    <row r="30" spans="2:19" ht="14.25" x14ac:dyDescent="0.2">
      <c r="B30" s="65">
        <v>1983</v>
      </c>
      <c r="C30" s="67">
        <f>INDEX('Annual cents per unit (real)'!$D$11:$AX$45,MATCH(C$20,'Annual cents per unit (real)'!$A$11:$A$45,0),MATCH($B30,'Annual cents per unit (real)'!$D$9:$AX$9,0))</f>
        <v>239.89608766787336</v>
      </c>
      <c r="D30" s="67">
        <f>INDEX('Annual cents per unit (real)'!$D$11:$AX$45,MATCH(D$20,'Annual cents per unit (real)'!$A$11:$A$45,0),MATCH($B30,'Annual cents per unit (real)'!$D$9:$AX$9,0))</f>
        <v>240.27390916615423</v>
      </c>
      <c r="E30" s="67">
        <f>INDEX('Annual cents per unit (real)'!$D$11:$AX$45,MATCH(E$20,'Annual cents per unit (real)'!$A$11:$A$45,0),MATCH($B30,'Annual cents per unit (real)'!$D$9:$AX$9,0))</f>
        <v>230.12149046899276</v>
      </c>
      <c r="F30" s="67"/>
      <c r="G30" s="67">
        <f>INDEX('Annual cents per unit (real)'!$D$11:$AX$45,MATCH(G$20,'Annual cents per unit (real)'!$A$11:$A$45,0),MATCH($B30,'Annual cents per unit (real)'!$D$9:$AX$9,0))</f>
        <v>0</v>
      </c>
      <c r="H30" s="67">
        <f>INDEX('Annual cents per unit (real)'!$D$11:$AX$45,MATCH(H$19,'Annual cents per unit (real)'!$A$11:$A$45,0),MATCH($B30,'Annual cents per unit (real)'!$D$9:$AX$9,0))</f>
        <v>197.97216459464821</v>
      </c>
      <c r="I30" s="68">
        <f>INDEX('Annual cents per unit (real)'!$D$11:$AX$45,MATCH(I$19,'Annual cents per unit (real)'!$A$11:$A$45,0),MATCH($B30,'Annual cents per unit (real)'!$D$9:$AX$9,0))</f>
        <v>176.67887166489285</v>
      </c>
      <c r="J30" s="64"/>
      <c r="K30" s="66">
        <v>31199</v>
      </c>
      <c r="L30" s="67">
        <f>INDEX('Retail price composition'!$A$26:$GG$39,MATCH(L$20,'Retail price composition'!$A$26:$A$39,0),MATCH($K30,'Retail price composition'!$A$9:$GG$9,0))</f>
        <v>68.744652552489484</v>
      </c>
      <c r="M30" s="68">
        <f>INDEX('Retail price composition'!$A$26:$GG$39,MATCH(M$20,'Retail price composition'!$A$26:$A$39,0)+6,MATCH($K30,'Retail price composition'!$A$9:$GG$9,0))</f>
        <v>64.170830167763214</v>
      </c>
      <c r="O30" s="65">
        <v>1989</v>
      </c>
      <c r="P30" s="67">
        <f>INDEX('Annual NZD per GJ (real)'!$D$11:$AX$34,MATCH(P$19,'Annual NZD per GJ (real)'!$A$11:$A$34,0),MATCH($B36,'Annual NZD per GJ (real)'!$D$9:$AX$9,0))</f>
        <v>17.279868465534683</v>
      </c>
      <c r="Q30" s="67">
        <f>INDEX('Annual NZD per GJ (real)'!$D$11:$AX$34,MATCH(P$19,'Annual NZD per GJ (real)'!$A$11:$A$34,0)+1,MATCH($B36,'Annual NZD per GJ (real)'!$D$9:$AX$9,0))</f>
        <v>13.724559739484931</v>
      </c>
      <c r="R30" s="67"/>
      <c r="S30" s="68"/>
    </row>
    <row r="31" spans="2:19" ht="14.25" x14ac:dyDescent="0.2">
      <c r="B31" s="65">
        <v>1984</v>
      </c>
      <c r="C31" s="67">
        <f>INDEX('Annual cents per unit (real)'!$D$11:$AX$45,MATCH(C$20,'Annual cents per unit (real)'!$A$11:$A$45,0),MATCH($B31,'Annual cents per unit (real)'!$D$9:$AX$9,0))</f>
        <v>248.75144867728741</v>
      </c>
      <c r="D31" s="67">
        <f>INDEX('Annual cents per unit (real)'!$D$11:$AX$45,MATCH(D$20,'Annual cents per unit (real)'!$A$11:$A$45,0),MATCH($B31,'Annual cents per unit (real)'!$D$9:$AX$9,0))</f>
        <v>249.57615809584786</v>
      </c>
      <c r="E31" s="67">
        <f>INDEX('Annual cents per unit (real)'!$D$11:$AX$45,MATCH(E$20,'Annual cents per unit (real)'!$A$11:$A$45,0),MATCH($B31,'Annual cents per unit (real)'!$D$9:$AX$9,0))</f>
        <v>239.98729122988351</v>
      </c>
      <c r="F31" s="67"/>
      <c r="G31" s="67">
        <f>INDEX('Annual cents per unit (real)'!$D$11:$AX$45,MATCH(G$20,'Annual cents per unit (real)'!$A$11:$A$45,0),MATCH($B31,'Annual cents per unit (real)'!$D$9:$AX$9,0))</f>
        <v>0</v>
      </c>
      <c r="H31" s="67">
        <f>INDEX('Annual cents per unit (real)'!$D$11:$AX$45,MATCH(H$19,'Annual cents per unit (real)'!$A$11:$A$45,0),MATCH($B31,'Annual cents per unit (real)'!$D$9:$AX$9,0))</f>
        <v>218.33929539675069</v>
      </c>
      <c r="I31" s="68">
        <f>INDEX('Annual cents per unit (real)'!$D$11:$AX$45,MATCH(I$19,'Annual cents per unit (real)'!$A$11:$A$45,0),MATCH($B31,'Annual cents per unit (real)'!$D$9:$AX$9,0))</f>
        <v>194.69471544788544</v>
      </c>
      <c r="J31" s="64"/>
      <c r="K31" s="66">
        <v>31291</v>
      </c>
      <c r="L31" s="67">
        <f>INDEX('Retail price composition'!$A$26:$GG$39,MATCH(L$20,'Retail price composition'!$A$26:$A$39,0),MATCH($K31,'Retail price composition'!$A$9:$GG$9,0))</f>
        <v>59.333885160468789</v>
      </c>
      <c r="M31" s="68">
        <f>INDEX('Retail price composition'!$A$26:$GG$39,MATCH(M$20,'Retail price composition'!$A$26:$A$39,0)+6,MATCH($K31,'Retail price composition'!$A$9:$GG$9,0))</f>
        <v>73.34052163929519</v>
      </c>
      <c r="O31" s="65">
        <v>1990</v>
      </c>
      <c r="P31" s="67">
        <f>INDEX('Annual NZD per GJ (real)'!$D$11:$AX$34,MATCH(P$19,'Annual NZD per GJ (real)'!$A$11:$A$34,0),MATCH($B37,'Annual NZD per GJ (real)'!$D$9:$AX$9,0))</f>
        <v>16.635962567884903</v>
      </c>
      <c r="Q31" s="67">
        <f>INDEX('Annual NZD per GJ (real)'!$D$11:$AX$34,MATCH(P$19,'Annual NZD per GJ (real)'!$A$11:$A$34,0)+1,MATCH($B37,'Annual NZD per GJ (real)'!$D$9:$AX$9,0))</f>
        <v>13.147137692104677</v>
      </c>
      <c r="R31" s="67"/>
      <c r="S31" s="68"/>
    </row>
    <row r="32" spans="2:19" ht="14.25" x14ac:dyDescent="0.2">
      <c r="B32" s="65">
        <v>1985</v>
      </c>
      <c r="C32" s="67">
        <f>INDEX('Annual cents per unit (real)'!$D$11:$AX$45,MATCH(C$20,'Annual cents per unit (real)'!$A$11:$A$45,0),MATCH($B32,'Annual cents per unit (real)'!$D$9:$AX$9,0))</f>
        <v>256.14738773886609</v>
      </c>
      <c r="D32" s="67">
        <f>INDEX('Annual cents per unit (real)'!$D$11:$AX$45,MATCH(D$20,'Annual cents per unit (real)'!$A$11:$A$45,0),MATCH($B32,'Annual cents per unit (real)'!$D$9:$AX$9,0))</f>
        <v>256.62657846910753</v>
      </c>
      <c r="E32" s="67">
        <f>INDEX('Annual cents per unit (real)'!$D$11:$AX$45,MATCH(E$20,'Annual cents per unit (real)'!$A$11:$A$45,0),MATCH($B32,'Annual cents per unit (real)'!$D$9:$AX$9,0))</f>
        <v>250.38984608948883</v>
      </c>
      <c r="F32" s="67"/>
      <c r="G32" s="67">
        <f>INDEX('Annual cents per unit (real)'!$D$11:$AX$45,MATCH(G$20,'Annual cents per unit (real)'!$A$11:$A$45,0),MATCH($B32,'Annual cents per unit (real)'!$D$9:$AX$9,0))</f>
        <v>0</v>
      </c>
      <c r="H32" s="67">
        <f>INDEX('Annual cents per unit (real)'!$D$11:$AX$45,MATCH(H$19,'Annual cents per unit (real)'!$A$11:$A$45,0),MATCH($B32,'Annual cents per unit (real)'!$D$9:$AX$9,0))</f>
        <v>193.04546376223408</v>
      </c>
      <c r="I32" s="68">
        <f>INDEX('Annual cents per unit (real)'!$D$11:$AX$45,MATCH(I$19,'Annual cents per unit (real)'!$A$11:$A$45,0),MATCH($B32,'Annual cents per unit (real)'!$D$9:$AX$9,0))</f>
        <v>169.77548149230964</v>
      </c>
      <c r="J32" s="64"/>
      <c r="K32" s="66">
        <v>31382</v>
      </c>
      <c r="L32" s="67">
        <f>INDEX('Retail price composition'!$A$26:$GG$39,MATCH(L$20,'Retail price composition'!$A$26:$A$39,0),MATCH($K32,'Retail price composition'!$A$9:$GG$9,0))</f>
        <v>56.234339694427121</v>
      </c>
      <c r="M32" s="68">
        <f>INDEX('Retail price composition'!$A$26:$GG$39,MATCH(M$20,'Retail price composition'!$A$26:$A$39,0)+6,MATCH($K32,'Retail price composition'!$A$9:$GG$9,0))</f>
        <v>68.480990485895006</v>
      </c>
      <c r="O32" s="65">
        <v>1991</v>
      </c>
      <c r="P32" s="67">
        <f>INDEX('Annual NZD per GJ (real)'!$D$11:$AX$34,MATCH(P$19,'Annual NZD per GJ (real)'!$A$11:$A$34,0),MATCH($B38,'Annual NZD per GJ (real)'!$D$9:$AX$9,0))</f>
        <v>18.096433183089541</v>
      </c>
      <c r="Q32" s="67">
        <f>INDEX('Annual NZD per GJ (real)'!$D$11:$AX$34,MATCH(P$19,'Annual NZD per GJ (real)'!$A$11:$A$34,0)+1,MATCH($B38,'Annual NZD per GJ (real)'!$D$9:$AX$9,0))</f>
        <v>13.847851838931254</v>
      </c>
      <c r="R32" s="67"/>
      <c r="S32" s="68"/>
    </row>
    <row r="33" spans="2:19" ht="14.25" x14ac:dyDescent="0.2">
      <c r="B33" s="65">
        <v>1986</v>
      </c>
      <c r="C33" s="67">
        <f>INDEX('Annual cents per unit (real)'!$D$11:$AX$45,MATCH(C$20,'Annual cents per unit (real)'!$A$11:$A$45,0),MATCH($B33,'Annual cents per unit (real)'!$D$9:$AX$9,0))</f>
        <v>203.91589922605698</v>
      </c>
      <c r="D33" s="67">
        <f>INDEX('Annual cents per unit (real)'!$D$11:$AX$45,MATCH(D$20,'Annual cents per unit (real)'!$A$11:$A$45,0),MATCH($B33,'Annual cents per unit (real)'!$D$9:$AX$9,0))</f>
        <v>204.53813880478529</v>
      </c>
      <c r="E33" s="67">
        <f>INDEX('Annual cents per unit (real)'!$D$11:$AX$45,MATCH(E$20,'Annual cents per unit (real)'!$A$11:$A$45,0),MATCH($B33,'Annual cents per unit (real)'!$D$9:$AX$9,0))</f>
        <v>195.53293154077022</v>
      </c>
      <c r="F33" s="67"/>
      <c r="G33" s="67">
        <f>INDEX('Annual cents per unit (real)'!$D$11:$AX$45,MATCH(G$20,'Annual cents per unit (real)'!$A$11:$A$45,0),MATCH($B33,'Annual cents per unit (real)'!$D$9:$AX$9,0))</f>
        <v>0</v>
      </c>
      <c r="H33" s="67">
        <f>INDEX('Annual cents per unit (real)'!$D$11:$AX$45,MATCH(H$19,'Annual cents per unit (real)'!$A$11:$A$45,0),MATCH($B33,'Annual cents per unit (real)'!$D$9:$AX$9,0))</f>
        <v>152.9462290168162</v>
      </c>
      <c r="I33" s="68">
        <f>INDEX('Annual cents per unit (real)'!$D$11:$AX$45,MATCH(I$19,'Annual cents per unit (real)'!$A$11:$A$45,0),MATCH($B33,'Annual cents per unit (real)'!$D$9:$AX$9,0))</f>
        <v>142.03763794413598</v>
      </c>
      <c r="J33" s="64"/>
      <c r="K33" s="66">
        <v>31472</v>
      </c>
      <c r="L33" s="67">
        <f>INDEX('Retail price composition'!$A$26:$GG$39,MATCH(L$20,'Retail price composition'!$A$26:$A$39,0),MATCH($K33,'Retail price composition'!$A$9:$GG$9,0))</f>
        <v>64.815550764206876</v>
      </c>
      <c r="M33" s="68">
        <f>INDEX('Retail price composition'!$A$26:$GG$39,MATCH(M$20,'Retail price composition'!$A$26:$A$39,0)+6,MATCH($K33,'Retail price composition'!$A$9:$GG$9,0))</f>
        <v>56.68369415080884</v>
      </c>
      <c r="O33" s="65">
        <v>1992</v>
      </c>
      <c r="P33" s="67">
        <f>INDEX('Annual NZD per GJ (real)'!$D$11:$AX$34,MATCH(P$19,'Annual NZD per GJ (real)'!$A$11:$A$34,0),MATCH($B39,'Annual NZD per GJ (real)'!$D$9:$AX$9,0))</f>
        <v>18.158914175661366</v>
      </c>
      <c r="Q33" s="67">
        <f>INDEX('Annual NZD per GJ (real)'!$D$11:$AX$34,MATCH(P$19,'Annual NZD per GJ (real)'!$A$11:$A$34,0)+1,MATCH($B39,'Annual NZD per GJ (real)'!$D$9:$AX$9,0))</f>
        <v>13.58784129154092</v>
      </c>
      <c r="R33" s="67"/>
      <c r="S33" s="68"/>
    </row>
    <row r="34" spans="2:19" ht="14.25" x14ac:dyDescent="0.2">
      <c r="B34" s="65">
        <v>1987</v>
      </c>
      <c r="C34" s="67">
        <f>INDEX('Annual cents per unit (real)'!$D$11:$AX$45,MATCH(C$20,'Annual cents per unit (real)'!$A$11:$A$45,0),MATCH($B34,'Annual cents per unit (real)'!$D$9:$AX$9,0))</f>
        <v>191.56235665802797</v>
      </c>
      <c r="D34" s="67">
        <f>INDEX('Annual cents per unit (real)'!$D$11:$AX$45,MATCH(D$20,'Annual cents per unit (real)'!$A$11:$A$45,0),MATCH($B34,'Annual cents per unit (real)'!$D$9:$AX$9,0))</f>
        <v>191.8427790987964</v>
      </c>
      <c r="E34" s="67">
        <f>INDEX('Annual cents per unit (real)'!$D$11:$AX$45,MATCH(E$20,'Annual cents per unit (real)'!$A$11:$A$45,0),MATCH($B34,'Annual cents per unit (real)'!$D$9:$AX$9,0))</f>
        <v>185.46173623641232</v>
      </c>
      <c r="F34" s="67"/>
      <c r="G34" s="67">
        <f>INDEX('Annual cents per unit (real)'!$D$11:$AX$45,MATCH(G$20,'Annual cents per unit (real)'!$A$11:$A$45,0),MATCH($B34,'Annual cents per unit (real)'!$D$9:$AX$9,0))</f>
        <v>0</v>
      </c>
      <c r="H34" s="67">
        <f>INDEX('Annual cents per unit (real)'!$D$11:$AX$45,MATCH(H$19,'Annual cents per unit (real)'!$A$11:$A$45,0),MATCH($B34,'Annual cents per unit (real)'!$D$9:$AX$9,0))</f>
        <v>145.41886136718693</v>
      </c>
      <c r="I34" s="68">
        <f>INDEX('Annual cents per unit (real)'!$D$11:$AX$45,MATCH(I$19,'Annual cents per unit (real)'!$A$11:$A$45,0),MATCH($B34,'Annual cents per unit (real)'!$D$9:$AX$9,0))</f>
        <v>144.81306076491512</v>
      </c>
      <c r="J34" s="64"/>
      <c r="K34" s="66">
        <v>31564</v>
      </c>
      <c r="L34" s="67">
        <f>INDEX('Retail price composition'!$A$26:$GG$39,MATCH(L$20,'Retail price composition'!$A$26:$A$39,0),MATCH($K34,'Retail price composition'!$A$9:$GG$9,0))</f>
        <v>68.247869987245281</v>
      </c>
      <c r="M34" s="68">
        <f>INDEX('Retail price composition'!$A$26:$GG$39,MATCH(M$20,'Retail price composition'!$A$26:$A$39,0)+6,MATCH($K34,'Retail price composition'!$A$9:$GG$9,0))</f>
        <v>76.712983113419597</v>
      </c>
      <c r="O34" s="65">
        <v>1993</v>
      </c>
      <c r="P34" s="67">
        <f>INDEX('Annual NZD per GJ (real)'!$D$11:$AX$34,MATCH(P$19,'Annual NZD per GJ (real)'!$A$11:$A$34,0),MATCH($B40,'Annual NZD per GJ (real)'!$D$9:$AX$9,0))</f>
        <v>19.386796764383259</v>
      </c>
      <c r="Q34" s="67">
        <f>INDEX('Annual NZD per GJ (real)'!$D$11:$AX$34,MATCH(P$19,'Annual NZD per GJ (real)'!$A$11:$A$34,0)+1,MATCH($B40,'Annual NZD per GJ (real)'!$D$9:$AX$9,0))</f>
        <v>13.013414484289582</v>
      </c>
      <c r="R34" s="67"/>
      <c r="S34" s="68"/>
    </row>
    <row r="35" spans="2:19" ht="14.25" x14ac:dyDescent="0.2">
      <c r="B35" s="65">
        <v>1988</v>
      </c>
      <c r="C35" s="67">
        <f>INDEX('Annual cents per unit (real)'!$D$11:$AX$45,MATCH(C$20,'Annual cents per unit (real)'!$A$11:$A$45,0),MATCH($B35,'Annual cents per unit (real)'!$D$9:$AX$9,0))</f>
        <v>177.82712083711968</v>
      </c>
      <c r="D35" s="67">
        <f>INDEX('Annual cents per unit (real)'!$D$11:$AX$45,MATCH(D$20,'Annual cents per unit (real)'!$A$11:$A$45,0),MATCH($B35,'Annual cents per unit (real)'!$D$9:$AX$9,0))</f>
        <v>178.16052166980791</v>
      </c>
      <c r="E35" s="67">
        <f>INDEX('Annual cents per unit (real)'!$D$11:$AX$45,MATCH(E$20,'Annual cents per unit (real)'!$A$11:$A$45,0),MATCH($B35,'Annual cents per unit (real)'!$D$9:$AX$9,0))</f>
        <v>173.5046726186647</v>
      </c>
      <c r="F35" s="67"/>
      <c r="G35" s="67">
        <f>INDEX('Annual cents per unit (real)'!$D$11:$AX$45,MATCH(G$20,'Annual cents per unit (real)'!$A$11:$A$45,0),MATCH($B35,'Annual cents per unit (real)'!$D$9:$AX$9,0))</f>
        <v>0</v>
      </c>
      <c r="H35" s="67">
        <f>INDEX('Annual cents per unit (real)'!$D$11:$AX$45,MATCH(H$19,'Annual cents per unit (real)'!$A$11:$A$45,0),MATCH($B35,'Annual cents per unit (real)'!$D$9:$AX$9,0))</f>
        <v>139.25941693823518</v>
      </c>
      <c r="I35" s="68">
        <f>INDEX('Annual cents per unit (real)'!$D$11:$AX$45,MATCH(I$19,'Annual cents per unit (real)'!$A$11:$A$45,0),MATCH($B35,'Annual cents per unit (real)'!$D$9:$AX$9,0))</f>
        <v>140.19415997139632</v>
      </c>
      <c r="J35" s="64"/>
      <c r="K35" s="66">
        <v>31656</v>
      </c>
      <c r="L35" s="67">
        <f>INDEX('Retail price composition'!$A$26:$GG$39,MATCH(L$20,'Retail price composition'!$A$26:$A$39,0),MATCH($K35,'Retail price composition'!$A$9:$GG$9,0))</f>
        <v>57.683916979251421</v>
      </c>
      <c r="M35" s="68">
        <f>INDEX('Retail price composition'!$A$26:$GG$39,MATCH(M$20,'Retail price composition'!$A$26:$A$39,0)+6,MATCH($K35,'Retail price composition'!$A$9:$GG$9,0))</f>
        <v>81.748893835987133</v>
      </c>
      <c r="O35" s="65">
        <v>1994</v>
      </c>
      <c r="P35" s="67">
        <f>INDEX('Annual NZD per GJ (real)'!$D$11:$AX$34,MATCH(P$19,'Annual NZD per GJ (real)'!$A$11:$A$34,0),MATCH($B41,'Annual NZD per GJ (real)'!$D$9:$AX$9,0))</f>
        <v>20.231293513172307</v>
      </c>
      <c r="Q35" s="67">
        <f>INDEX('Annual NZD per GJ (real)'!$D$11:$AX$34,MATCH(P$19,'Annual NZD per GJ (real)'!$A$11:$A$34,0)+1,MATCH($B41,'Annual NZD per GJ (real)'!$D$9:$AX$9,0))</f>
        <v>13.110933677829413</v>
      </c>
      <c r="R35" s="67"/>
      <c r="S35" s="68"/>
    </row>
    <row r="36" spans="2:19" ht="14.25" x14ac:dyDescent="0.2">
      <c r="B36" s="65">
        <v>1989</v>
      </c>
      <c r="C36" s="67">
        <f>INDEX('Annual cents per unit (real)'!$D$11:$AX$45,MATCH(C$20,'Annual cents per unit (real)'!$A$11:$A$45,0),MATCH($B36,'Annual cents per unit (real)'!$D$9:$AX$9,0))</f>
        <v>170.3544661561337</v>
      </c>
      <c r="D36" s="67">
        <f>INDEX('Annual cents per unit (real)'!$D$11:$AX$45,MATCH(D$20,'Annual cents per unit (real)'!$A$11:$A$45,0),MATCH($B36,'Annual cents per unit (real)'!$D$9:$AX$9,0))</f>
        <v>170.92399551237435</v>
      </c>
      <c r="E36" s="67">
        <f>INDEX('Annual cents per unit (real)'!$D$11:$AX$45,MATCH(E$20,'Annual cents per unit (real)'!$A$11:$A$45,0),MATCH($B36,'Annual cents per unit (real)'!$D$9:$AX$9,0))</f>
        <v>165.6695169145336</v>
      </c>
      <c r="F36" s="67"/>
      <c r="G36" s="67">
        <f>INDEX('Annual cents per unit (real)'!$D$11:$AX$45,MATCH(G$20,'Annual cents per unit (real)'!$A$11:$A$45,0),MATCH($B36,'Annual cents per unit (real)'!$D$9:$AX$9,0))</f>
        <v>0</v>
      </c>
      <c r="H36" s="67">
        <f>INDEX('Annual cents per unit (real)'!$D$11:$AX$45,MATCH(H$19,'Annual cents per unit (real)'!$A$11:$A$45,0),MATCH($B36,'Annual cents per unit (real)'!$D$9:$AX$9,0))</f>
        <v>117.52415617319458</v>
      </c>
      <c r="I36" s="68">
        <f>INDEX('Annual cents per unit (real)'!$D$11:$AX$45,MATCH(I$19,'Annual cents per unit (real)'!$A$11:$A$45,0),MATCH($B36,'Annual cents per unit (real)'!$D$9:$AX$9,0))</f>
        <v>98.284339280744746</v>
      </c>
      <c r="J36" s="64"/>
      <c r="K36" s="66">
        <v>31747</v>
      </c>
      <c r="L36" s="67">
        <f>INDEX('Retail price composition'!$A$26:$GG$39,MATCH(L$20,'Retail price composition'!$A$26:$A$39,0),MATCH($K36,'Retail price composition'!$A$9:$GG$9,0))</f>
        <v>40.890315791451094</v>
      </c>
      <c r="M36" s="68">
        <f>INDEX('Retail price composition'!$A$26:$GG$39,MATCH(M$20,'Retail price composition'!$A$26:$A$39,0)+6,MATCH($K36,'Retail price composition'!$A$9:$GG$9,0))</f>
        <v>41.213060764350779</v>
      </c>
      <c r="O36" s="65">
        <v>1995</v>
      </c>
      <c r="P36" s="67">
        <f>INDEX('Annual NZD per GJ (real)'!$D$11:$AX$34,MATCH(P$19,'Annual NZD per GJ (real)'!$A$11:$A$34,0),MATCH($B42,'Annual NZD per GJ (real)'!$D$9:$AX$9,0))</f>
        <v>21.681424816648654</v>
      </c>
      <c r="Q36" s="67">
        <f>INDEX('Annual NZD per GJ (real)'!$D$11:$AX$34,MATCH(P$19,'Annual NZD per GJ (real)'!$A$11:$A$34,0)+1,MATCH($B42,'Annual NZD per GJ (real)'!$D$9:$AX$9,0))</f>
        <v>13.204741882310115</v>
      </c>
      <c r="R36" s="67"/>
      <c r="S36" s="68"/>
    </row>
    <row r="37" spans="2:19" ht="14.25" x14ac:dyDescent="0.2">
      <c r="B37" s="65">
        <v>1990</v>
      </c>
      <c r="C37" s="67">
        <f>INDEX('Annual cents per unit (real)'!$D$11:$AX$45,MATCH(C$20,'Annual cents per unit (real)'!$A$11:$A$45,0),MATCH($B37,'Annual cents per unit (real)'!$D$9:$AX$9,0))</f>
        <v>169.90626338817395</v>
      </c>
      <c r="D37" s="67">
        <f>INDEX('Annual cents per unit (real)'!$D$11:$AX$45,MATCH(D$20,'Annual cents per unit (real)'!$A$11:$A$45,0),MATCH($B37,'Annual cents per unit (real)'!$D$9:$AX$9,0))</f>
        <v>170.05768405681656</v>
      </c>
      <c r="E37" s="67">
        <f>INDEX('Annual cents per unit (real)'!$D$11:$AX$45,MATCH(E$20,'Annual cents per unit (real)'!$A$11:$A$45,0),MATCH($B37,'Annual cents per unit (real)'!$D$9:$AX$9,0))</f>
        <v>169.27669722535691</v>
      </c>
      <c r="F37" s="67"/>
      <c r="G37" s="67">
        <f>INDEX('Annual cents per unit (real)'!$D$11:$AX$45,MATCH(G$20,'Annual cents per unit (real)'!$A$11:$A$45,0),MATCH($B37,'Annual cents per unit (real)'!$D$9:$AX$9,0))</f>
        <v>0</v>
      </c>
      <c r="H37" s="67">
        <f>INDEX('Annual cents per unit (real)'!$D$11:$AX$45,MATCH(H$19,'Annual cents per unit (real)'!$A$11:$A$45,0),MATCH($B37,'Annual cents per unit (real)'!$D$9:$AX$9,0))</f>
        <v>124.62687500533615</v>
      </c>
      <c r="I37" s="68">
        <f>INDEX('Annual cents per unit (real)'!$D$11:$AX$45,MATCH(I$19,'Annual cents per unit (real)'!$A$11:$A$45,0),MATCH($B37,'Annual cents per unit (real)'!$D$9:$AX$9,0))</f>
        <v>105.67909523186498</v>
      </c>
      <c r="J37" s="64"/>
      <c r="K37" s="66">
        <v>31837</v>
      </c>
      <c r="L37" s="67">
        <f>INDEX('Retail price composition'!$A$26:$GG$39,MATCH(L$20,'Retail price composition'!$A$26:$A$39,0),MATCH($K37,'Retail price composition'!$A$9:$GG$9,0))</f>
        <v>42.448608695318164</v>
      </c>
      <c r="M37" s="68">
        <f>INDEX('Retail price composition'!$A$26:$GG$39,MATCH(M$20,'Retail price composition'!$A$26:$A$39,0)+6,MATCH($K37,'Retail price composition'!$A$9:$GG$9,0))</f>
        <v>40.284242761547063</v>
      </c>
      <c r="O37" s="65">
        <v>1996</v>
      </c>
      <c r="P37" s="67">
        <f>INDEX('Annual NZD per GJ (real)'!$D$11:$AX$34,MATCH(P$19,'Annual NZD per GJ (real)'!$A$11:$A$34,0),MATCH($B43,'Annual NZD per GJ (real)'!$D$9:$AX$9,0))</f>
        <v>23.760526881720075</v>
      </c>
      <c r="Q37" s="67">
        <f>INDEX('Annual NZD per GJ (real)'!$D$11:$AX$34,MATCH(P$19,'Annual NZD per GJ (real)'!$A$11:$A$34,0)+1,MATCH($B43,'Annual NZD per GJ (real)'!$D$9:$AX$9,0))</f>
        <v>13.413854243976736</v>
      </c>
      <c r="R37" s="67"/>
      <c r="S37" s="68"/>
    </row>
    <row r="38" spans="2:19" ht="14.25" x14ac:dyDescent="0.2">
      <c r="B38" s="65">
        <v>1991</v>
      </c>
      <c r="C38" s="67">
        <f>INDEX('Annual cents per unit (real)'!$D$11:$AX$45,MATCH(C$20,'Annual cents per unit (real)'!$A$11:$A$45,0),MATCH($B38,'Annual cents per unit (real)'!$D$9:$AX$9,0))</f>
        <v>169.04002847135237</v>
      </c>
      <c r="D38" s="67">
        <f>INDEX('Annual cents per unit (real)'!$D$11:$AX$45,MATCH(D$20,'Annual cents per unit (real)'!$A$11:$A$45,0),MATCH($B38,'Annual cents per unit (real)'!$D$9:$AX$9,0))</f>
        <v>171.8040749821472</v>
      </c>
      <c r="E38" s="67">
        <f>INDEX('Annual cents per unit (real)'!$D$11:$AX$45,MATCH(E$20,'Annual cents per unit (real)'!$A$11:$A$45,0),MATCH($B38,'Annual cents per unit (real)'!$D$9:$AX$9,0))</f>
        <v>162.90529122547863</v>
      </c>
      <c r="F38" s="67"/>
      <c r="G38" s="67">
        <f>INDEX('Annual cents per unit (real)'!$D$11:$AX$45,MATCH(G$20,'Annual cents per unit (real)'!$A$11:$A$45,0),MATCH($B38,'Annual cents per unit (real)'!$D$9:$AX$9,0))</f>
        <v>0</v>
      </c>
      <c r="H38" s="67">
        <f>INDEX('Annual cents per unit (real)'!$D$11:$AX$45,MATCH(H$19,'Annual cents per unit (real)'!$A$11:$A$45,0),MATCH($B38,'Annual cents per unit (real)'!$D$9:$AX$9,0))</f>
        <v>96.34960511204892</v>
      </c>
      <c r="I38" s="68">
        <f>INDEX('Annual cents per unit (real)'!$D$11:$AX$45,MATCH(I$19,'Annual cents per unit (real)'!$A$11:$A$45,0),MATCH($B38,'Annual cents per unit (real)'!$D$9:$AX$9,0))</f>
        <v>83.122172346907902</v>
      </c>
      <c r="J38" s="64"/>
      <c r="K38" s="66">
        <v>31929</v>
      </c>
      <c r="L38" s="67">
        <f>INDEX('Retail price composition'!$A$26:$GG$39,MATCH(L$20,'Retail price composition'!$A$26:$A$39,0),MATCH($K38,'Retail price composition'!$A$9:$GG$9,0))</f>
        <v>34.514591760481629</v>
      </c>
      <c r="M38" s="68">
        <f>INDEX('Retail price composition'!$A$26:$GG$39,MATCH(M$20,'Retail price composition'!$A$26:$A$39,0)+6,MATCH($K38,'Retail price composition'!$A$9:$GG$9,0))</f>
        <v>42.846984373560183</v>
      </c>
      <c r="O38" s="65">
        <v>1997</v>
      </c>
      <c r="P38" s="67">
        <f>INDEX('Annual NZD per GJ (real)'!$D$11:$AX$34,MATCH(P$19,'Annual NZD per GJ (real)'!$A$11:$A$34,0),MATCH($B44,'Annual NZD per GJ (real)'!$D$9:$AX$9,0))</f>
        <v>25.548191016364044</v>
      </c>
      <c r="Q38" s="67">
        <f>INDEX('Annual NZD per GJ (real)'!$D$11:$AX$34,MATCH(P$19,'Annual NZD per GJ (real)'!$A$11:$A$34,0)+1,MATCH($B44,'Annual NZD per GJ (real)'!$D$9:$AX$9,0))</f>
        <v>16.028802090608046</v>
      </c>
      <c r="R38" s="67"/>
      <c r="S38" s="68"/>
    </row>
    <row r="39" spans="2:19" ht="14.25" x14ac:dyDescent="0.2">
      <c r="B39" s="65">
        <v>1992</v>
      </c>
      <c r="C39" s="67">
        <f>INDEX('Annual cents per unit (real)'!$D$11:$AX$45,MATCH(C$20,'Annual cents per unit (real)'!$A$11:$A$45,0),MATCH($B39,'Annual cents per unit (real)'!$D$9:$AX$9,0))</f>
        <v>169.04714152889431</v>
      </c>
      <c r="D39" s="67">
        <f>INDEX('Annual cents per unit (real)'!$D$11:$AX$45,MATCH(D$20,'Annual cents per unit (real)'!$A$11:$A$45,0),MATCH($B39,'Annual cents per unit (real)'!$D$9:$AX$9,0))</f>
        <v>171.4625288046482</v>
      </c>
      <c r="E39" s="67">
        <f>INDEX('Annual cents per unit (real)'!$D$11:$AX$45,MATCH(E$20,'Annual cents per unit (real)'!$A$11:$A$45,0),MATCH($B39,'Annual cents per unit (real)'!$D$9:$AX$9,0))</f>
        <v>164.72390361091126</v>
      </c>
      <c r="F39" s="67"/>
      <c r="G39" s="67">
        <f>INDEX('Annual cents per unit (real)'!$D$11:$AX$45,MATCH(G$20,'Annual cents per unit (real)'!$A$11:$A$45,0),MATCH($B39,'Annual cents per unit (real)'!$D$9:$AX$9,0))</f>
        <v>0</v>
      </c>
      <c r="H39" s="67">
        <f>INDEX('Annual cents per unit (real)'!$D$11:$AX$45,MATCH(H$19,'Annual cents per unit (real)'!$A$11:$A$45,0),MATCH($B39,'Annual cents per unit (real)'!$D$9:$AX$9,0))</f>
        <v>96.54702693860483</v>
      </c>
      <c r="I39" s="68">
        <f>INDEX('Annual cents per unit (real)'!$D$11:$AX$45,MATCH(I$19,'Annual cents per unit (real)'!$A$11:$A$45,0),MATCH($B39,'Annual cents per unit (real)'!$D$9:$AX$9,0))</f>
        <v>82.437792243647934</v>
      </c>
      <c r="J39" s="64"/>
      <c r="K39" s="66">
        <v>32021</v>
      </c>
      <c r="L39" s="67">
        <f>INDEX('Retail price composition'!$A$26:$GG$39,MATCH(L$20,'Retail price composition'!$A$26:$A$39,0),MATCH($K39,'Retail price composition'!$A$9:$GG$9,0))</f>
        <v>32.971024994666848</v>
      </c>
      <c r="M39" s="68">
        <f>INDEX('Retail price composition'!$A$26:$GG$39,MATCH(M$20,'Retail price composition'!$A$26:$A$39,0)+6,MATCH($K39,'Retail price composition'!$A$9:$GG$9,0))</f>
        <v>41.430154379057733</v>
      </c>
      <c r="O39" s="65">
        <v>1998</v>
      </c>
      <c r="P39" s="67">
        <f>INDEX('Annual NZD per GJ (real)'!$D$11:$AX$34,MATCH(P$19,'Annual NZD per GJ (real)'!$A$11:$A$34,0),MATCH($B45,'Annual NZD per GJ (real)'!$D$9:$AX$9,0))</f>
        <v>25.950113288588611</v>
      </c>
      <c r="Q39" s="67">
        <f>INDEX('Annual NZD per GJ (real)'!$D$11:$AX$34,MATCH(P$19,'Annual NZD per GJ (real)'!$A$11:$A$34,0)+1,MATCH($B45,'Annual NZD per GJ (real)'!$D$9:$AX$9,0))</f>
        <v>16.311993046976482</v>
      </c>
      <c r="R39" s="67"/>
      <c r="S39" s="68"/>
    </row>
    <row r="40" spans="2:19" x14ac:dyDescent="0.25">
      <c r="B40" s="65">
        <v>1993</v>
      </c>
      <c r="C40" s="67">
        <f>INDEX('Annual cents per unit (real)'!$D$11:$AX$45,MATCH(C$20,'Annual cents per unit (real)'!$A$11:$A$45,0),MATCH($B40,'Annual cents per unit (real)'!$D$9:$AX$9,0))</f>
        <v>164.87368562316325</v>
      </c>
      <c r="D40" s="67">
        <f>INDEX('Annual cents per unit (real)'!$D$11:$AX$45,MATCH(D$20,'Annual cents per unit (real)'!$A$11:$A$45,0),MATCH($B40,'Annual cents per unit (real)'!$D$9:$AX$9,0))</f>
        <v>168.05760075037327</v>
      </c>
      <c r="E40" s="67">
        <f>INDEX('Annual cents per unit (real)'!$D$11:$AX$45,MATCH(E$20,'Annual cents per unit (real)'!$A$11:$A$45,0),MATCH($B40,'Annual cents per unit (real)'!$D$9:$AX$9,0))</f>
        <v>160.25686890316462</v>
      </c>
      <c r="F40" s="67"/>
      <c r="G40" s="67">
        <f>INDEX('Annual cents per unit (real)'!$D$11:$AX$45,MATCH(G$20,'Annual cents per unit (real)'!$A$11:$A$45,0),MATCH($B40,'Annual cents per unit (real)'!$D$9:$AX$9,0))</f>
        <v>0</v>
      </c>
      <c r="H40" s="67">
        <f>INDEX('Annual cents per unit (real)'!$D$11:$AX$45,MATCH(H$19,'Annual cents per unit (real)'!$A$11:$A$45,0),MATCH($B40,'Annual cents per unit (real)'!$D$9:$AX$9,0))</f>
        <v>93.022472959501243</v>
      </c>
      <c r="I40" s="68">
        <f>INDEX('Annual cents per unit (real)'!$D$11:$AX$45,MATCH(I$19,'Annual cents per unit (real)'!$A$11:$A$45,0),MATCH($B40,'Annual cents per unit (real)'!$D$9:$AX$9,0))</f>
        <v>78.510660663115928</v>
      </c>
      <c r="J40" s="64"/>
      <c r="K40" s="66">
        <v>32112</v>
      </c>
      <c r="L40" s="67">
        <f>INDEX('Retail price composition'!$A$26:$GG$39,MATCH(L$20,'Retail price composition'!$A$26:$A$39,0),MATCH($K40,'Retail price composition'!$A$9:$GG$9,0))</f>
        <v>40.62692590135471</v>
      </c>
      <c r="M40" s="68">
        <f>INDEX('Retail price composition'!$A$26:$GG$39,MATCH(M$20,'Retail price composition'!$A$26:$A$39,0)+6,MATCH($K40,'Retail price composition'!$A$9:$GG$9,0))</f>
        <v>42.856993740980236</v>
      </c>
      <c r="O40" s="65">
        <v>1999</v>
      </c>
      <c r="P40" s="67">
        <f>INDEX('Annual NZD per GJ (real)'!$D$11:$AX$34,MATCH(P$19,'Annual NZD per GJ (real)'!$A$11:$A$34,0),MATCH($B46,'Annual NZD per GJ (real)'!$D$9:$AX$9,0))</f>
        <v>24.85574443587215</v>
      </c>
      <c r="Q40" s="67">
        <f>INDEX('Annual NZD per GJ (real)'!$D$11:$AX$34,MATCH(P$19,'Annual NZD per GJ (real)'!$A$11:$A$34,0)+1,MATCH($B46,'Annual NZD per GJ (real)'!$D$9:$AX$9,0))</f>
        <v>20.45106812938743</v>
      </c>
      <c r="R40" s="67">
        <f>INDEX('Annual NZD per GJ (real)'!$D$11:$AX$34,MATCH(R$19,'Annual NZD per GJ (real)'!$A$11:$A$34,0),MATCH($B46,'Annual NZD per GJ (real)'!$D$9:$AX$9,0))</f>
        <v>6.3449651170751737</v>
      </c>
      <c r="S40" s="68">
        <f>INDEX('Annual NZD per GJ (real)'!$D$11:$AX$34,MATCH(S$19,'Annual NZD per GJ (real)'!$A$11:$A$34,0),MATCH($B46,'Annual NZD per GJ (real)'!$D$9:$AX$9,0))</f>
        <v>4.8945327143678892</v>
      </c>
    </row>
    <row r="41" spans="2:19" x14ac:dyDescent="0.25">
      <c r="B41" s="65">
        <v>1994</v>
      </c>
      <c r="C41" s="67">
        <f>INDEX('Annual cents per unit (real)'!$D$11:$AX$45,MATCH(C$20,'Annual cents per unit (real)'!$A$11:$A$45,0),MATCH($B41,'Annual cents per unit (real)'!$D$9:$AX$9,0))</f>
        <v>153.42216907181489</v>
      </c>
      <c r="D41" s="67">
        <f>INDEX('Annual cents per unit (real)'!$D$11:$AX$45,MATCH(D$20,'Annual cents per unit (real)'!$A$11:$A$45,0),MATCH($B41,'Annual cents per unit (real)'!$D$9:$AX$9,0))</f>
        <v>157.02705058701284</v>
      </c>
      <c r="E41" s="67">
        <f>INDEX('Annual cents per unit (real)'!$D$11:$AX$45,MATCH(E$20,'Annual cents per unit (real)'!$A$11:$A$45,0),MATCH($B41,'Annual cents per unit (real)'!$D$9:$AX$9,0))</f>
        <v>148.85599380675194</v>
      </c>
      <c r="F41" s="67"/>
      <c r="G41" s="67">
        <f>INDEX('Annual cents per unit (real)'!$D$11:$AX$45,MATCH(G$20,'Annual cents per unit (real)'!$A$11:$A$45,0),MATCH($B41,'Annual cents per unit (real)'!$D$9:$AX$9,0))</f>
        <v>0</v>
      </c>
      <c r="H41" s="67">
        <f>INDEX('Annual cents per unit (real)'!$D$11:$AX$45,MATCH(H$19,'Annual cents per unit (real)'!$A$11:$A$45,0),MATCH($B41,'Annual cents per unit (real)'!$D$9:$AX$9,0))</f>
        <v>85.411961589539146</v>
      </c>
      <c r="I41" s="68">
        <f>INDEX('Annual cents per unit (real)'!$D$11:$AX$45,MATCH(I$19,'Annual cents per unit (real)'!$A$11:$A$45,0),MATCH($B41,'Annual cents per unit (real)'!$D$9:$AX$9,0))</f>
        <v>73.113648380973046</v>
      </c>
      <c r="J41" s="64"/>
      <c r="K41" s="66">
        <v>32203</v>
      </c>
      <c r="L41" s="67">
        <f>INDEX('Retail price composition'!$A$26:$GG$39,MATCH(L$20,'Retail price composition'!$A$26:$A$39,0),MATCH($K41,'Retail price composition'!$A$9:$GG$9,0))</f>
        <v>45.006552083454288</v>
      </c>
      <c r="M41" s="68">
        <f>INDEX('Retail price composition'!$A$26:$GG$39,MATCH(M$20,'Retail price composition'!$A$26:$A$39,0)+6,MATCH($K41,'Retail price composition'!$A$9:$GG$9,0))</f>
        <v>52.134021349117205</v>
      </c>
      <c r="O41" s="65">
        <v>2000</v>
      </c>
      <c r="P41" s="67">
        <f>INDEX('Annual NZD per GJ (real)'!$D$11:$AX$34,MATCH(P$19,'Annual NZD per GJ (real)'!$A$11:$A$34,0),MATCH($B47,'Annual NZD per GJ (real)'!$D$9:$AX$9,0))</f>
        <v>19.128963715101108</v>
      </c>
      <c r="Q41" s="67">
        <f>INDEX('Annual NZD per GJ (real)'!$D$11:$AX$34,MATCH(P$19,'Annual NZD per GJ (real)'!$A$11:$A$34,0)+1,MATCH($B47,'Annual NZD per GJ (real)'!$D$9:$AX$9,0))</f>
        <v>14.440473302332027</v>
      </c>
      <c r="R41" s="67">
        <f>INDEX('Annual NZD per GJ (real)'!$D$11:$AX$34,MATCH(R$19,'Annual NZD per GJ (real)'!$A$11:$A$34,0),MATCH($B47,'Annual NZD per GJ (real)'!$D$9:$AX$9,0))</f>
        <v>5.6726363604357219</v>
      </c>
      <c r="S41" s="68">
        <f>INDEX('Annual NZD per GJ (real)'!$D$11:$AX$34,MATCH(S$19,'Annual NZD per GJ (real)'!$A$11:$A$34,0),MATCH($B47,'Annual NZD per GJ (real)'!$D$9:$AX$9,0))</f>
        <v>4.3785137486497465</v>
      </c>
    </row>
    <row r="42" spans="2:19" x14ac:dyDescent="0.25">
      <c r="B42" s="65">
        <v>1995</v>
      </c>
      <c r="C42" s="67">
        <f>INDEX('Annual cents per unit (real)'!$D$11:$AX$45,MATCH(C$20,'Annual cents per unit (real)'!$A$11:$A$45,0),MATCH($B42,'Annual cents per unit (real)'!$D$9:$AX$9,0))</f>
        <v>147.51086086899659</v>
      </c>
      <c r="D42" s="67">
        <f>INDEX('Annual cents per unit (real)'!$D$11:$AX$45,MATCH(D$20,'Annual cents per unit (real)'!$A$11:$A$45,0),MATCH($B42,'Annual cents per unit (real)'!$D$9:$AX$9,0))</f>
        <v>151.43996266116227</v>
      </c>
      <c r="E42" s="67">
        <f>INDEX('Annual cents per unit (real)'!$D$11:$AX$45,MATCH(E$20,'Annual cents per unit (real)'!$A$11:$A$45,0),MATCH($B42,'Annual cents per unit (real)'!$D$9:$AX$9,0))</f>
        <v>143.38861392928752</v>
      </c>
      <c r="F42" s="67"/>
      <c r="G42" s="67">
        <f>INDEX('Annual cents per unit (real)'!$D$11:$AX$45,MATCH(G$20,'Annual cents per unit (real)'!$A$11:$A$45,0),MATCH($B42,'Annual cents per unit (real)'!$D$9:$AX$9,0))</f>
        <v>0</v>
      </c>
      <c r="H42" s="67">
        <f>INDEX('Annual cents per unit (real)'!$D$11:$AX$45,MATCH(H$19,'Annual cents per unit (real)'!$A$11:$A$45,0),MATCH($B42,'Annual cents per unit (real)'!$D$9:$AX$9,0))</f>
        <v>80.852530738592876</v>
      </c>
      <c r="I42" s="68">
        <f>INDEX('Annual cents per unit (real)'!$D$11:$AX$45,MATCH(I$19,'Annual cents per unit (real)'!$A$11:$A$45,0),MATCH($B42,'Annual cents per unit (real)'!$D$9:$AX$9,0))</f>
        <v>73.198138518263349</v>
      </c>
      <c r="J42" s="64"/>
      <c r="K42" s="66">
        <v>32295</v>
      </c>
      <c r="L42" s="67">
        <f>INDEX('Retail price composition'!$A$26:$GG$39,MATCH(L$20,'Retail price composition'!$A$26:$A$39,0),MATCH($K42,'Retail price composition'!$A$9:$GG$9,0))</f>
        <v>41.895798929574298</v>
      </c>
      <c r="M42" s="68">
        <f>INDEX('Retail price composition'!$A$26:$GG$39,MATCH(M$20,'Retail price composition'!$A$26:$A$39,0)+6,MATCH($K42,'Retail price composition'!$A$9:$GG$9,0))</f>
        <v>51.380524690990264</v>
      </c>
      <c r="O42" s="65">
        <v>2001</v>
      </c>
      <c r="P42" s="67">
        <f>INDEX('Annual NZD per GJ (real)'!$D$11:$AX$34,MATCH(P$19,'Annual NZD per GJ (real)'!$A$11:$A$34,0),MATCH($B48,'Annual NZD per GJ (real)'!$D$9:$AX$9,0))</f>
        <v>18.790333491995746</v>
      </c>
      <c r="Q42" s="67">
        <f>INDEX('Annual NZD per GJ (real)'!$D$11:$AX$34,MATCH(P$19,'Annual NZD per GJ (real)'!$A$11:$A$34,0)+1,MATCH($B48,'Annual NZD per GJ (real)'!$D$9:$AX$9,0))</f>
        <v>13.462420571702442</v>
      </c>
      <c r="R42" s="67">
        <f>INDEX('Annual NZD per GJ (real)'!$D$11:$AX$34,MATCH(R$19,'Annual NZD per GJ (real)'!$A$11:$A$34,0),MATCH($B48,'Annual NZD per GJ (real)'!$D$9:$AX$9,0))</f>
        <v>5.5341033734697769</v>
      </c>
      <c r="S42" s="68">
        <f>INDEX('Annual NZD per GJ (real)'!$D$11:$AX$34,MATCH(S$19,'Annual NZD per GJ (real)'!$A$11:$A$34,0),MATCH($B48,'Annual NZD per GJ (real)'!$D$9:$AX$9,0))</f>
        <v>4.1973246828352</v>
      </c>
    </row>
    <row r="43" spans="2:19" x14ac:dyDescent="0.25">
      <c r="B43" s="65">
        <v>1996</v>
      </c>
      <c r="C43" s="67">
        <f>INDEX('Annual cents per unit (real)'!$D$11:$AX$45,MATCH(C$20,'Annual cents per unit (real)'!$A$11:$A$45,0),MATCH($B43,'Annual cents per unit (real)'!$D$9:$AX$9,0))</f>
        <v>143.46551700191537</v>
      </c>
      <c r="D43" s="67">
        <f>INDEX('Annual cents per unit (real)'!$D$11:$AX$45,MATCH(D$20,'Annual cents per unit (real)'!$A$11:$A$45,0),MATCH($B43,'Annual cents per unit (real)'!$D$9:$AX$9,0))</f>
        <v>148.70013795388232</v>
      </c>
      <c r="E43" s="67">
        <f>INDEX('Annual cents per unit (real)'!$D$11:$AX$45,MATCH(E$20,'Annual cents per unit (real)'!$A$11:$A$45,0),MATCH($B43,'Annual cents per unit (real)'!$D$9:$AX$9,0))</f>
        <v>140.9093977838136</v>
      </c>
      <c r="F43" s="67"/>
      <c r="G43" s="67">
        <f>INDEX('Annual cents per unit (real)'!$D$11:$AX$45,MATCH(G$20,'Annual cents per unit (real)'!$A$11:$A$45,0),MATCH($B43,'Annual cents per unit (real)'!$D$9:$AX$9,0))</f>
        <v>0</v>
      </c>
      <c r="H43" s="67">
        <f>INDEX('Annual cents per unit (real)'!$D$11:$AX$45,MATCH(H$19,'Annual cents per unit (real)'!$A$11:$A$45,0),MATCH($B43,'Annual cents per unit (real)'!$D$9:$AX$9,0))</f>
        <v>83.037953365448288</v>
      </c>
      <c r="I43" s="68">
        <f>INDEX('Annual cents per unit (real)'!$D$11:$AX$45,MATCH(I$19,'Annual cents per unit (real)'!$A$11:$A$45,0),MATCH($B43,'Annual cents per unit (real)'!$D$9:$AX$9,0))</f>
        <v>74.806355375108453</v>
      </c>
      <c r="J43" s="64"/>
      <c r="K43" s="66">
        <v>32387</v>
      </c>
      <c r="L43" s="67">
        <f>INDEX('Retail price composition'!$A$26:$GG$39,MATCH(L$20,'Retail price composition'!$A$26:$A$39,0),MATCH($K43,'Retail price composition'!$A$9:$GG$9,0))</f>
        <v>39.982250782693583</v>
      </c>
      <c r="M43" s="68">
        <f>INDEX('Retail price composition'!$A$26:$GG$39,MATCH(M$20,'Retail price composition'!$A$26:$A$39,0)+6,MATCH($K43,'Retail price composition'!$A$9:$GG$9,0))</f>
        <v>53.543632724613886</v>
      </c>
      <c r="O43" s="65">
        <v>2002</v>
      </c>
      <c r="P43" s="67">
        <f>INDEX('Annual NZD per GJ (real)'!$D$11:$AX$34,MATCH(P$19,'Annual NZD per GJ (real)'!$A$11:$A$34,0),MATCH($B49,'Annual NZD per GJ (real)'!$D$9:$AX$9,0))</f>
        <v>18.774359319996339</v>
      </c>
      <c r="Q43" s="67">
        <f>INDEX('Annual NZD per GJ (real)'!$D$11:$AX$34,MATCH(P$19,'Annual NZD per GJ (real)'!$A$11:$A$34,0)+1,MATCH($B49,'Annual NZD per GJ (real)'!$D$9:$AX$9,0))</f>
        <v>14.089598074644364</v>
      </c>
      <c r="R43" s="67">
        <f>INDEX('Annual NZD per GJ (real)'!$D$11:$AX$34,MATCH(R$19,'Annual NZD per GJ (real)'!$A$11:$A$34,0),MATCH($B49,'Annual NZD per GJ (real)'!$D$9:$AX$9,0))</f>
        <v>5.5685783141747871</v>
      </c>
      <c r="S43" s="68">
        <f>INDEX('Annual NZD per GJ (real)'!$D$11:$AX$34,MATCH(S$19,'Annual NZD per GJ (real)'!$A$11:$A$34,0),MATCH($B49,'Annual NZD per GJ (real)'!$D$9:$AX$9,0))</f>
        <v>4.5236070165537621</v>
      </c>
    </row>
    <row r="44" spans="2:19" x14ac:dyDescent="0.25">
      <c r="B44" s="65">
        <v>1997</v>
      </c>
      <c r="C44" s="67">
        <f>INDEX('Annual cents per unit (real)'!$D$11:$AX$45,MATCH(C$20,'Annual cents per unit (real)'!$A$11:$A$45,0),MATCH($B44,'Annual cents per unit (real)'!$D$9:$AX$9,0))</f>
        <v>141.63312895783952</v>
      </c>
      <c r="D44" s="67">
        <f>INDEX('Annual cents per unit (real)'!$D$11:$AX$45,MATCH(D$20,'Annual cents per unit (real)'!$A$11:$A$45,0),MATCH($B44,'Annual cents per unit (real)'!$D$9:$AX$9,0))</f>
        <v>147.23647012649676</v>
      </c>
      <c r="E44" s="67">
        <f>INDEX('Annual cents per unit (real)'!$D$11:$AX$45,MATCH(E$20,'Annual cents per unit (real)'!$A$11:$A$45,0),MATCH($B44,'Annual cents per unit (real)'!$D$9:$AX$9,0))</f>
        <v>139.49883720081263</v>
      </c>
      <c r="F44" s="67"/>
      <c r="G44" s="67">
        <f>INDEX('Annual cents per unit (real)'!$D$11:$AX$45,MATCH(G$20,'Annual cents per unit (real)'!$A$11:$A$45,0),MATCH($B44,'Annual cents per unit (real)'!$D$9:$AX$9,0))</f>
        <v>0</v>
      </c>
      <c r="H44" s="67">
        <f>INDEX('Annual cents per unit (real)'!$D$11:$AX$45,MATCH(H$19,'Annual cents per unit (real)'!$A$11:$A$45,0),MATCH($B44,'Annual cents per unit (real)'!$D$9:$AX$9,0))</f>
        <v>84.895452310934303</v>
      </c>
      <c r="I44" s="68">
        <f>INDEX('Annual cents per unit (real)'!$D$11:$AX$45,MATCH(I$19,'Annual cents per unit (real)'!$A$11:$A$45,0),MATCH($B44,'Annual cents per unit (real)'!$D$9:$AX$9,0))</f>
        <v>75.454239573111948</v>
      </c>
      <c r="J44" s="64"/>
      <c r="K44" s="66">
        <v>32478</v>
      </c>
      <c r="L44" s="67">
        <f>INDEX('Retail price composition'!$A$26:$GG$39,MATCH(L$20,'Retail price composition'!$A$26:$A$39,0),MATCH($K44,'Retail price composition'!$A$9:$GG$9,0))</f>
        <v>41.010968252854411</v>
      </c>
      <c r="M44" s="68">
        <f>INDEX('Retail price composition'!$A$26:$GG$39,MATCH(M$20,'Retail price composition'!$A$26:$A$39,0)+6,MATCH($K44,'Retail price composition'!$A$9:$GG$9,0))</f>
        <v>55.613802406124073</v>
      </c>
      <c r="O44" s="65">
        <v>2003</v>
      </c>
      <c r="P44" s="67">
        <f>INDEX('Annual NZD per GJ (real)'!$D$11:$AX$34,MATCH(P$19,'Annual NZD per GJ (real)'!$A$11:$A$34,0),MATCH($B50,'Annual NZD per GJ (real)'!$D$9:$AX$9,0))</f>
        <v>25.366982944525773</v>
      </c>
      <c r="Q44" s="67">
        <f>INDEX('Annual NZD per GJ (real)'!$D$11:$AX$34,MATCH(P$19,'Annual NZD per GJ (real)'!$A$11:$A$34,0)+1,MATCH($B50,'Annual NZD per GJ (real)'!$D$9:$AX$9,0))</f>
        <v>15.664503870281752</v>
      </c>
      <c r="R44" s="67">
        <f>INDEX('Annual NZD per GJ (real)'!$D$11:$AX$34,MATCH(R$19,'Annual NZD per GJ (real)'!$A$11:$A$34,0),MATCH($B50,'Annual NZD per GJ (real)'!$D$9:$AX$9,0))</f>
        <v>7.0147161977743879</v>
      </c>
      <c r="S44" s="68">
        <f>INDEX('Annual NZD per GJ (real)'!$D$11:$AX$34,MATCH(S$19,'Annual NZD per GJ (real)'!$A$11:$A$34,0),MATCH($B50,'Annual NZD per GJ (real)'!$D$9:$AX$9,0))</f>
        <v>4.9742898242464255</v>
      </c>
    </row>
    <row r="45" spans="2:19" x14ac:dyDescent="0.25">
      <c r="B45" s="65">
        <v>1998</v>
      </c>
      <c r="C45" s="67">
        <f>INDEX('Annual cents per unit (real)'!$D$11:$AX$45,MATCH(C$20,'Annual cents per unit (real)'!$A$11:$A$45,0),MATCH($B45,'Annual cents per unit (real)'!$D$9:$AX$9,0))</f>
        <v>131.02539752703271</v>
      </c>
      <c r="D45" s="67">
        <f>INDEX('Annual cents per unit (real)'!$D$11:$AX$45,MATCH(D$20,'Annual cents per unit (real)'!$A$11:$A$45,0),MATCH($B45,'Annual cents per unit (real)'!$D$9:$AX$9,0))</f>
        <v>136.64162839361776</v>
      </c>
      <c r="E45" s="67">
        <f>INDEX('Annual cents per unit (real)'!$D$11:$AX$45,MATCH(E$20,'Annual cents per unit (real)'!$A$11:$A$45,0),MATCH($B45,'Annual cents per unit (real)'!$D$9:$AX$9,0))</f>
        <v>129.03251603220738</v>
      </c>
      <c r="F45" s="67"/>
      <c r="G45" s="67">
        <f>INDEX('Annual cents per unit (real)'!$D$11:$AX$45,MATCH(G$20,'Annual cents per unit (real)'!$A$11:$A$45,0),MATCH($B45,'Annual cents per unit (real)'!$D$9:$AX$9,0))</f>
        <v>0</v>
      </c>
      <c r="H45" s="67">
        <f>INDEX('Annual cents per unit (real)'!$D$11:$AX$45,MATCH(H$19,'Annual cents per unit (real)'!$A$11:$A$45,0),MATCH($B45,'Annual cents per unit (real)'!$D$9:$AX$9,0))</f>
        <v>73.328077926417905</v>
      </c>
      <c r="I45" s="68">
        <f>INDEX('Annual cents per unit (real)'!$D$11:$AX$45,MATCH(I$19,'Annual cents per unit (real)'!$A$11:$A$45,0),MATCH($B45,'Annual cents per unit (real)'!$D$9:$AX$9,0))</f>
        <v>68.625417836553538</v>
      </c>
      <c r="J45" s="64"/>
      <c r="K45" s="66">
        <v>32568</v>
      </c>
      <c r="L45" s="67">
        <f>INDEX('Retail price composition'!$A$26:$GG$39,MATCH(L$20,'Retail price composition'!$A$26:$A$39,0),MATCH($K45,'Retail price composition'!$A$9:$GG$9,0))</f>
        <v>36.923786736237602</v>
      </c>
      <c r="M45" s="68">
        <f>INDEX('Retail price composition'!$A$26:$GG$39,MATCH(M$20,'Retail price composition'!$A$26:$A$39,0)+6,MATCH($K45,'Retail price composition'!$A$9:$GG$9,0))</f>
        <v>44.46046972263391</v>
      </c>
      <c r="O45" s="65">
        <v>2004</v>
      </c>
      <c r="P45" s="67">
        <f>INDEX('Annual NZD per GJ (real)'!$D$11:$AX$34,MATCH(P$19,'Annual NZD per GJ (real)'!$A$11:$A$34,0),MATCH($B51,'Annual NZD per GJ (real)'!$D$9:$AX$9,0))</f>
        <v>32.931778156092726</v>
      </c>
      <c r="Q45" s="67">
        <f>INDEX('Annual NZD per GJ (real)'!$D$11:$AX$34,MATCH(P$19,'Annual NZD per GJ (real)'!$A$11:$A$34,0)+1,MATCH($B51,'Annual NZD per GJ (real)'!$D$9:$AX$9,0))</f>
        <v>14.316077508415516</v>
      </c>
      <c r="R45" s="67">
        <f>INDEX('Annual NZD per GJ (real)'!$D$11:$AX$34,MATCH(R$19,'Annual NZD per GJ (real)'!$A$11:$A$34,0),MATCH($B51,'Annual NZD per GJ (real)'!$D$9:$AX$9,0))</f>
        <v>7.1640165573835484</v>
      </c>
      <c r="S45" s="68">
        <f>INDEX('Annual NZD per GJ (real)'!$D$11:$AX$34,MATCH(S$19,'Annual NZD per GJ (real)'!$A$11:$A$34,0),MATCH($B51,'Annual NZD per GJ (real)'!$D$9:$AX$9,0))</f>
        <v>5.3847837120600612</v>
      </c>
    </row>
    <row r="46" spans="2:19" x14ac:dyDescent="0.25">
      <c r="B46" s="65">
        <v>1999</v>
      </c>
      <c r="C46" s="67">
        <f>INDEX('Annual cents per unit (real)'!$D$11:$AX$45,MATCH(C$20,'Annual cents per unit (real)'!$A$11:$A$45,0),MATCH($B46,'Annual cents per unit (real)'!$D$9:$AX$9,0))</f>
        <v>131.80781808318511</v>
      </c>
      <c r="D46" s="67">
        <f>INDEX('Annual cents per unit (real)'!$D$11:$AX$45,MATCH(D$20,'Annual cents per unit (real)'!$A$11:$A$45,0),MATCH($B46,'Annual cents per unit (real)'!$D$9:$AX$9,0))</f>
        <v>137.23782989373686</v>
      </c>
      <c r="E46" s="67">
        <f>INDEX('Annual cents per unit (real)'!$D$11:$AX$45,MATCH(E$20,'Annual cents per unit (real)'!$A$11:$A$45,0),MATCH($B46,'Annual cents per unit (real)'!$D$9:$AX$9,0))</f>
        <v>129.96148322812363</v>
      </c>
      <c r="F46" s="67"/>
      <c r="G46" s="67">
        <f>INDEX('Annual cents per unit (real)'!$D$11:$AX$45,MATCH(G$20,'Annual cents per unit (real)'!$A$11:$A$45,0),MATCH($B46,'Annual cents per unit (real)'!$D$9:$AX$9,0))</f>
        <v>0</v>
      </c>
      <c r="H46" s="67">
        <f>INDEX('Annual cents per unit (real)'!$D$11:$AX$45,MATCH(H$19,'Annual cents per unit (real)'!$A$11:$A$45,0),MATCH($B46,'Annual cents per unit (real)'!$D$9:$AX$9,0))</f>
        <v>76.140032216506256</v>
      </c>
      <c r="I46" s="68">
        <f>INDEX('Annual cents per unit (real)'!$D$11:$AX$45,MATCH(I$19,'Annual cents per unit (real)'!$A$11:$A$45,0),MATCH($B46,'Annual cents per unit (real)'!$D$9:$AX$9,0))</f>
        <v>72.577644051889294</v>
      </c>
      <c r="J46" s="64"/>
      <c r="K46" s="66">
        <v>32660</v>
      </c>
      <c r="L46" s="67">
        <f>INDEX('Retail price composition'!$A$26:$GG$39,MATCH(L$20,'Retail price composition'!$A$26:$A$39,0),MATCH($K46,'Retail price composition'!$A$9:$GG$9,0))</f>
        <v>32.352440168867609</v>
      </c>
      <c r="M46" s="68">
        <f>INDEX('Retail price composition'!$A$26:$GG$39,MATCH(M$20,'Retail price composition'!$A$26:$A$39,0)+6,MATCH($K46,'Retail price composition'!$A$9:$GG$9,0))</f>
        <v>38.101932589926328</v>
      </c>
      <c r="O46" s="65">
        <v>2005</v>
      </c>
      <c r="P46" s="67">
        <f>INDEX('Annual NZD per GJ (real)'!$D$11:$AX$34,MATCH(P$19,'Annual NZD per GJ (real)'!$A$11:$A$34,0),MATCH($B52,'Annual NZD per GJ (real)'!$D$9:$AX$9,0))</f>
        <v>36.934495944713582</v>
      </c>
      <c r="Q46" s="67">
        <f>INDEX('Annual NZD per GJ (real)'!$D$11:$AX$34,MATCH(P$19,'Annual NZD per GJ (real)'!$A$11:$A$34,0)+1,MATCH($B52,'Annual NZD per GJ (real)'!$D$9:$AX$9,0))</f>
        <v>16.823672150214563</v>
      </c>
      <c r="R46" s="67">
        <f>INDEX('Annual NZD per GJ (real)'!$D$11:$AX$34,MATCH(R$19,'Annual NZD per GJ (real)'!$A$11:$A$34,0),MATCH($B52,'Annual NZD per GJ (real)'!$D$9:$AX$9,0))</f>
        <v>10.05133836500773</v>
      </c>
      <c r="S46" s="68">
        <f>INDEX('Annual NZD per GJ (real)'!$D$11:$AX$34,MATCH(S$19,'Annual NZD per GJ (real)'!$A$11:$A$34,0),MATCH($B52,'Annual NZD per GJ (real)'!$D$9:$AX$9,0))</f>
        <v>5.2536314596088625</v>
      </c>
    </row>
    <row r="47" spans="2:19" x14ac:dyDescent="0.25">
      <c r="B47" s="65">
        <v>2000</v>
      </c>
      <c r="C47" s="67">
        <f>INDEX('Annual cents per unit (real)'!$D$11:$AX$45,MATCH(C$20,'Annual cents per unit (real)'!$A$11:$A$45,0),MATCH($B47,'Annual cents per unit (real)'!$D$9:$AX$9,0))</f>
        <v>160.32404942149066</v>
      </c>
      <c r="D47" s="67">
        <f>INDEX('Annual cents per unit (real)'!$D$11:$AX$45,MATCH(D$20,'Annual cents per unit (real)'!$A$11:$A$45,0),MATCH($B47,'Annual cents per unit (real)'!$D$9:$AX$9,0))</f>
        <v>164.97108094588103</v>
      </c>
      <c r="E47" s="67">
        <f>INDEX('Annual cents per unit (real)'!$D$11:$AX$45,MATCH(E$20,'Annual cents per unit (real)'!$A$11:$A$45,0),MATCH($B47,'Annual cents per unit (real)'!$D$9:$AX$9,0))</f>
        <v>158.92364378324839</v>
      </c>
      <c r="F47" s="67"/>
      <c r="G47" s="67">
        <f>INDEX('Annual cents per unit (real)'!$D$11:$AX$45,MATCH(G$20,'Annual cents per unit (real)'!$A$11:$A$45,0),MATCH($B47,'Annual cents per unit (real)'!$D$9:$AX$9,0))</f>
        <v>0</v>
      </c>
      <c r="H47" s="67">
        <f>INDEX('Annual cents per unit (real)'!$D$11:$AX$45,MATCH(H$19,'Annual cents per unit (real)'!$A$11:$A$45,0),MATCH($B47,'Annual cents per unit (real)'!$D$9:$AX$9,0))</f>
        <v>108.14159227877462</v>
      </c>
      <c r="I47" s="68">
        <f>INDEX('Annual cents per unit (real)'!$D$11:$AX$45,MATCH(I$19,'Annual cents per unit (real)'!$A$11:$A$45,0),MATCH($B47,'Annual cents per unit (real)'!$D$9:$AX$9,0))</f>
        <v>98.237820983895531</v>
      </c>
      <c r="J47" s="64"/>
      <c r="K47" s="66">
        <v>32752</v>
      </c>
      <c r="L47" s="67">
        <f>INDEX('Retail price composition'!$A$26:$GG$39,MATCH(L$20,'Retail price composition'!$A$26:$A$39,0),MATCH($K47,'Retail price composition'!$A$9:$GG$9,0))</f>
        <v>31.258803540521818</v>
      </c>
      <c r="M47" s="68">
        <f>INDEX('Retail price composition'!$A$26:$GG$39,MATCH(M$20,'Retail price composition'!$A$26:$A$39,0)+6,MATCH($K47,'Retail price composition'!$A$9:$GG$9,0))</f>
        <v>49.34491235303274</v>
      </c>
      <c r="O47" s="65">
        <v>2006</v>
      </c>
      <c r="P47" s="67">
        <f>INDEX('Annual NZD per GJ (real)'!$D$11:$AX$34,MATCH(P$19,'Annual NZD per GJ (real)'!$A$11:$A$34,0),MATCH($B53,'Annual NZD per GJ (real)'!$D$9:$AX$9,0))</f>
        <v>35.755811669355865</v>
      </c>
      <c r="Q47" s="67">
        <f>INDEX('Annual NZD per GJ (real)'!$D$11:$AX$34,MATCH(P$19,'Annual NZD per GJ (real)'!$A$11:$A$34,0)+1,MATCH($B53,'Annual NZD per GJ (real)'!$D$9:$AX$9,0))</f>
        <v>19.570657127319834</v>
      </c>
      <c r="R47" s="67">
        <f>INDEX('Annual NZD per GJ (real)'!$D$11:$AX$34,MATCH(R$19,'Annual NZD per GJ (real)'!$A$11:$A$34,0),MATCH($B53,'Annual NZD per GJ (real)'!$D$9:$AX$9,0))</f>
        <v>10.769672600446572</v>
      </c>
      <c r="S47" s="68">
        <f>INDEX('Annual NZD per GJ (real)'!$D$11:$AX$34,MATCH(S$19,'Annual NZD per GJ (real)'!$A$11:$A$34,0),MATCH($B53,'Annual NZD per GJ (real)'!$D$9:$AX$9,0))</f>
        <v>6.2310616387920312</v>
      </c>
    </row>
    <row r="48" spans="2:19" x14ac:dyDescent="0.25">
      <c r="B48" s="65">
        <v>2001</v>
      </c>
      <c r="C48" s="67">
        <f>INDEX('Annual cents per unit (real)'!$D$11:$AX$45,MATCH(C$20,'Annual cents per unit (real)'!$A$11:$A$45,0),MATCH($B48,'Annual cents per unit (real)'!$D$9:$AX$9,0))</f>
        <v>152.6759408806156</v>
      </c>
      <c r="D48" s="67">
        <f>INDEX('Annual cents per unit (real)'!$D$11:$AX$45,MATCH(D$20,'Annual cents per unit (real)'!$A$11:$A$45,0),MATCH($B48,'Annual cents per unit (real)'!$D$9:$AX$9,0))</f>
        <v>158.21209795436036</v>
      </c>
      <c r="E48" s="67">
        <f>INDEX('Annual cents per unit (real)'!$D$11:$AX$45,MATCH(E$20,'Annual cents per unit (real)'!$A$11:$A$45,0),MATCH($B48,'Annual cents per unit (real)'!$D$9:$AX$9,0))</f>
        <v>151.10790424218484</v>
      </c>
      <c r="F48" s="67"/>
      <c r="G48" s="67">
        <f>INDEX('Annual cents per unit (real)'!$D$11:$AX$45,MATCH(G$20,'Annual cents per unit (real)'!$A$11:$A$45,0),MATCH($B48,'Annual cents per unit (real)'!$D$9:$AX$9,0))</f>
        <v>0</v>
      </c>
      <c r="H48" s="67">
        <f>INDEX('Annual cents per unit (real)'!$D$11:$AX$45,MATCH(H$19,'Annual cents per unit (real)'!$A$11:$A$45,0),MATCH($B48,'Annual cents per unit (real)'!$D$9:$AX$9,0))</f>
        <v>104.02681133301409</v>
      </c>
      <c r="I48" s="68">
        <f>INDEX('Annual cents per unit (real)'!$D$11:$AX$45,MATCH(I$19,'Annual cents per unit (real)'!$A$11:$A$45,0),MATCH($B48,'Annual cents per unit (real)'!$D$9:$AX$9,0))</f>
        <v>92.517592640436419</v>
      </c>
      <c r="J48" s="64"/>
      <c r="K48" s="66">
        <v>32843</v>
      </c>
      <c r="L48" s="67">
        <f>INDEX('Retail price composition'!$A$26:$GG$39,MATCH(L$20,'Retail price composition'!$A$26:$A$39,0),MATCH($K48,'Retail price composition'!$A$9:$GG$9,0))</f>
        <v>35.755728038683891</v>
      </c>
      <c r="M48" s="68">
        <f>INDEX('Retail price composition'!$A$26:$GG$39,MATCH(M$20,'Retail price composition'!$A$26:$A$39,0)+6,MATCH($K48,'Retail price composition'!$A$9:$GG$9,0))</f>
        <v>41.487041505055466</v>
      </c>
      <c r="O48" s="65">
        <v>2007</v>
      </c>
      <c r="P48" s="67">
        <f>INDEX('Annual NZD per GJ (real)'!$D$11:$AX$34,MATCH(P$19,'Annual NZD per GJ (real)'!$A$11:$A$34,0),MATCH($B54,'Annual NZD per GJ (real)'!$D$9:$AX$9,0))</f>
        <v>43.327827773049584</v>
      </c>
      <c r="Q48" s="67">
        <f>INDEX('Annual NZD per GJ (real)'!$D$11:$AX$34,MATCH(P$19,'Annual NZD per GJ (real)'!$A$11:$A$34,0)+1,MATCH($B54,'Annual NZD per GJ (real)'!$D$9:$AX$9,0))</f>
        <v>21.191727602694524</v>
      </c>
      <c r="R48" s="67">
        <f>INDEX('Annual NZD per GJ (real)'!$D$11:$AX$34,MATCH(R$19,'Annual NZD per GJ (real)'!$A$11:$A$34,0),MATCH($B54,'Annual NZD per GJ (real)'!$D$9:$AX$9,0))</f>
        <v>11.244864987377355</v>
      </c>
      <c r="S48" s="68">
        <f>INDEX('Annual NZD per GJ (real)'!$D$11:$AX$34,MATCH(S$19,'Annual NZD per GJ (real)'!$A$11:$A$34,0),MATCH($B54,'Annual NZD per GJ (real)'!$D$9:$AX$9,0))</f>
        <v>6.9154161846864888</v>
      </c>
    </row>
    <row r="49" spans="2:19" x14ac:dyDescent="0.25">
      <c r="B49" s="65">
        <v>2002</v>
      </c>
      <c r="C49" s="67">
        <f>INDEX('Annual cents per unit (real)'!$D$11:$AX$45,MATCH(C$20,'Annual cents per unit (real)'!$A$11:$A$45,0),MATCH($B49,'Annual cents per unit (real)'!$D$9:$AX$9,0))</f>
        <v>146.39423134035241</v>
      </c>
      <c r="D49" s="67">
        <f>INDEX('Annual cents per unit (real)'!$D$11:$AX$45,MATCH(D$20,'Annual cents per unit (real)'!$A$11:$A$45,0),MATCH($B49,'Annual cents per unit (real)'!$D$9:$AX$9,0))</f>
        <v>151.9735090728953</v>
      </c>
      <c r="E49" s="67">
        <f>INDEX('Annual cents per unit (real)'!$D$11:$AX$45,MATCH(E$20,'Annual cents per unit (real)'!$A$11:$A$45,0),MATCH($B49,'Annual cents per unit (real)'!$D$9:$AX$9,0))</f>
        <v>144.81338757543199</v>
      </c>
      <c r="F49" s="67"/>
      <c r="G49" s="67">
        <f>INDEX('Annual cents per unit (real)'!$D$11:$AX$45,MATCH(G$20,'Annual cents per unit (real)'!$A$11:$A$45,0),MATCH($B49,'Annual cents per unit (real)'!$D$9:$AX$9,0))</f>
        <v>0</v>
      </c>
      <c r="H49" s="67">
        <f>INDEX('Annual cents per unit (real)'!$D$11:$AX$45,MATCH(H$19,'Annual cents per unit (real)'!$A$11:$A$45,0),MATCH($B49,'Annual cents per unit (real)'!$D$9:$AX$9,0))</f>
        <v>90.469787343577764</v>
      </c>
      <c r="I49" s="68">
        <f>INDEX('Annual cents per unit (real)'!$D$11:$AX$45,MATCH(I$19,'Annual cents per unit (real)'!$A$11:$A$45,0),MATCH($B49,'Annual cents per unit (real)'!$D$9:$AX$9,0))</f>
        <v>83.292131365120582</v>
      </c>
      <c r="J49" s="64"/>
      <c r="K49" s="66">
        <v>32933</v>
      </c>
      <c r="L49" s="67">
        <f>INDEX('Retail price composition'!$A$26:$GG$39,MATCH(L$20,'Retail price composition'!$A$26:$A$39,0),MATCH($K49,'Retail price composition'!$A$9:$GG$9,0))</f>
        <v>34.145211317505684</v>
      </c>
      <c r="M49" s="68">
        <f>INDEX('Retail price composition'!$A$26:$GG$39,MATCH(M$20,'Retail price composition'!$A$26:$A$39,0)+6,MATCH($K49,'Retail price composition'!$A$9:$GG$9,0))</f>
        <v>27.20521834156785</v>
      </c>
      <c r="O49" s="65">
        <v>2008</v>
      </c>
      <c r="P49" s="67">
        <f>INDEX('Annual NZD per GJ (real)'!$D$11:$AX$34,MATCH(P$19,'Annual NZD per GJ (real)'!$A$11:$A$34,0),MATCH($B55,'Annual NZD per GJ (real)'!$D$9:$AX$9,0))</f>
        <v>47.359178210058126</v>
      </c>
      <c r="Q49" s="67">
        <f>INDEX('Annual NZD per GJ (real)'!$D$11:$AX$34,MATCH(P$19,'Annual NZD per GJ (real)'!$A$11:$A$34,0)+1,MATCH($B55,'Annual NZD per GJ (real)'!$D$9:$AX$9,0))</f>
        <v>19.841761077635628</v>
      </c>
      <c r="R49" s="67">
        <f>INDEX('Annual NZD per GJ (real)'!$D$11:$AX$34,MATCH(R$19,'Annual NZD per GJ (real)'!$A$11:$A$34,0),MATCH($B55,'Annual NZD per GJ (real)'!$D$9:$AX$9,0))</f>
        <v>9.8678142588238593</v>
      </c>
      <c r="S49" s="68">
        <f>INDEX('Annual NZD per GJ (real)'!$D$11:$AX$34,MATCH(S$19,'Annual NZD per GJ (real)'!$A$11:$A$34,0),MATCH($B55,'Annual NZD per GJ (real)'!$D$9:$AX$9,0))</f>
        <v>6.2899429687160637</v>
      </c>
    </row>
    <row r="50" spans="2:19" x14ac:dyDescent="0.25">
      <c r="B50" s="65">
        <v>2003</v>
      </c>
      <c r="C50" s="67">
        <f>INDEX('Annual cents per unit (real)'!$D$11:$AX$45,MATCH(C$20,'Annual cents per unit (real)'!$A$11:$A$45,0),MATCH($B50,'Annual cents per unit (real)'!$D$9:$AX$9,0))</f>
        <v>146.99648969218046</v>
      </c>
      <c r="D50" s="67">
        <f>INDEX('Annual cents per unit (real)'!$D$11:$AX$45,MATCH(D$20,'Annual cents per unit (real)'!$A$11:$A$45,0),MATCH($B50,'Annual cents per unit (real)'!$D$9:$AX$9,0))</f>
        <v>152.86664200032524</v>
      </c>
      <c r="E50" s="67">
        <f>INDEX('Annual cents per unit (real)'!$D$11:$AX$45,MATCH(E$20,'Annual cents per unit (real)'!$A$11:$A$45,0),MATCH($B50,'Annual cents per unit (real)'!$D$9:$AX$9,0))</f>
        <v>145.34779809319903</v>
      </c>
      <c r="F50" s="67"/>
      <c r="G50" s="67">
        <f>INDEX('Annual cents per unit (real)'!$D$11:$AX$45,MATCH(G$20,'Annual cents per unit (real)'!$A$11:$A$45,0),MATCH($B50,'Annual cents per unit (real)'!$D$9:$AX$9,0))</f>
        <v>0</v>
      </c>
      <c r="H50" s="67">
        <f>INDEX('Annual cents per unit (real)'!$D$11:$AX$45,MATCH(H$19,'Annual cents per unit (real)'!$A$11:$A$45,0),MATCH($B50,'Annual cents per unit (real)'!$D$9:$AX$9,0))</f>
        <v>86.001270442803843</v>
      </c>
      <c r="I50" s="68">
        <f>INDEX('Annual cents per unit (real)'!$D$11:$AX$45,MATCH(I$19,'Annual cents per unit (real)'!$A$11:$A$45,0),MATCH($B50,'Annual cents per unit (real)'!$D$9:$AX$9,0))</f>
        <v>85.063016182692337</v>
      </c>
      <c r="J50" s="64"/>
      <c r="K50" s="66">
        <v>33025</v>
      </c>
      <c r="L50" s="67">
        <f>INDEX('Retail price composition'!$A$26:$GG$39,MATCH(L$20,'Retail price composition'!$A$26:$A$39,0),MATCH($K50,'Retail price composition'!$A$9:$GG$9,0))</f>
        <v>26.62275382007299</v>
      </c>
      <c r="M50" s="68">
        <f>INDEX('Retail price composition'!$A$26:$GG$39,MATCH(M$20,'Retail price composition'!$A$26:$A$39,0)+6,MATCH($K50,'Retail price composition'!$A$9:$GG$9,0))</f>
        <v>30.717919829869739</v>
      </c>
      <c r="O50" s="65">
        <v>2009</v>
      </c>
      <c r="P50" s="67">
        <f>INDEX('Annual NZD per GJ (real)'!$D$11:$AX$34,MATCH(P$19,'Annual NZD per GJ (real)'!$A$11:$A$34,0),MATCH($B56,'Annual NZD per GJ (real)'!$D$9:$AX$9,0))</f>
        <v>38.015394481697221</v>
      </c>
      <c r="Q50" s="67">
        <f>INDEX('Annual NZD per GJ (real)'!$D$11:$AX$34,MATCH(P$19,'Annual NZD per GJ (real)'!$A$11:$A$34,0)+1,MATCH($B56,'Annual NZD per GJ (real)'!$D$9:$AX$9,0))</f>
        <v>19.719401833342502</v>
      </c>
      <c r="R50" s="67">
        <f>INDEX('Annual NZD per GJ (real)'!$D$11:$AX$34,MATCH(R$19,'Annual NZD per GJ (real)'!$A$11:$A$34,0),MATCH($B56,'Annual NZD per GJ (real)'!$D$9:$AX$9,0))</f>
        <v>11.080424329333804</v>
      </c>
      <c r="S50" s="68">
        <f>INDEX('Annual NZD per GJ (real)'!$D$11:$AX$34,MATCH(S$19,'Annual NZD per GJ (real)'!$A$11:$A$34,0),MATCH($B56,'Annual NZD per GJ (real)'!$D$9:$AX$9,0))</f>
        <v>8.3499646135739169</v>
      </c>
    </row>
    <row r="51" spans="2:19" x14ac:dyDescent="0.25">
      <c r="B51" s="65">
        <v>2004</v>
      </c>
      <c r="C51" s="67">
        <f>INDEX('Annual cents per unit (real)'!$D$11:$AX$45,MATCH(C$20,'Annual cents per unit (real)'!$A$11:$A$45,0),MATCH($B51,'Annual cents per unit (real)'!$D$9:$AX$9,0))</f>
        <v>159.28996993107705</v>
      </c>
      <c r="D51" s="67">
        <f>INDEX('Annual cents per unit (real)'!$D$11:$AX$45,MATCH(D$20,'Annual cents per unit (real)'!$A$11:$A$45,0),MATCH($B51,'Annual cents per unit (real)'!$D$9:$AX$9,0))</f>
        <v>165.1203672057965</v>
      </c>
      <c r="E51" s="67">
        <f>INDEX('Annual cents per unit (real)'!$D$11:$AX$45,MATCH(E$20,'Annual cents per unit (real)'!$A$11:$A$45,0),MATCH($B51,'Annual cents per unit (real)'!$D$9:$AX$9,0))</f>
        <v>157.51658974671614</v>
      </c>
      <c r="F51" s="67"/>
      <c r="G51" s="67">
        <f>INDEX('Annual cents per unit (real)'!$D$11:$AX$45,MATCH(G$20,'Annual cents per unit (real)'!$A$11:$A$45,0),MATCH($B51,'Annual cents per unit (real)'!$D$9:$AX$9,0))</f>
        <v>0</v>
      </c>
      <c r="H51" s="67">
        <f>INDEX('Annual cents per unit (real)'!$D$11:$AX$45,MATCH(H$19,'Annual cents per unit (real)'!$A$11:$A$45,0),MATCH($B51,'Annual cents per unit (real)'!$D$9:$AX$9,0))</f>
        <v>98.744243667746801</v>
      </c>
      <c r="I51" s="68">
        <f>INDEX('Annual cents per unit (real)'!$D$11:$AX$45,MATCH(I$19,'Annual cents per unit (real)'!$A$11:$A$45,0),MATCH($B51,'Annual cents per unit (real)'!$D$9:$AX$9,0))</f>
        <v>97.691770071357467</v>
      </c>
      <c r="J51" s="64"/>
      <c r="K51" s="66">
        <v>33117</v>
      </c>
      <c r="L51" s="67">
        <f>INDEX('Retail price composition'!$A$26:$GG$39,MATCH(L$20,'Retail price composition'!$A$26:$A$39,0),MATCH($K51,'Retail price composition'!$A$9:$GG$9,0))</f>
        <v>34.593797781452274</v>
      </c>
      <c r="M51" s="68">
        <f>INDEX('Retail price composition'!$A$26:$GG$39,MATCH(M$20,'Retail price composition'!$A$26:$A$39,0)+6,MATCH($K51,'Retail price composition'!$A$9:$GG$9,0))</f>
        <v>52.448916423762739</v>
      </c>
      <c r="O51" s="65">
        <v>2010</v>
      </c>
      <c r="P51" s="67">
        <f>INDEX('Annual NZD per GJ (real)'!$D$11:$AX$34,MATCH(P$19,'Annual NZD per GJ (real)'!$A$11:$A$34,0),MATCH($B57,'Annual NZD per GJ (real)'!$D$9:$AX$9,0))</f>
        <v>37.891214225429209</v>
      </c>
      <c r="Q51" s="67">
        <f>INDEX('Annual NZD per GJ (real)'!$D$11:$AX$34,MATCH(P$19,'Annual NZD per GJ (real)'!$A$11:$A$34,0)+1,MATCH($B57,'Annual NZD per GJ (real)'!$D$9:$AX$9,0))</f>
        <v>18.554130322196176</v>
      </c>
      <c r="R51" s="67">
        <f>INDEX('Annual NZD per GJ (real)'!$D$11:$AX$34,MATCH(R$19,'Annual NZD per GJ (real)'!$A$11:$A$34,0),MATCH($B57,'Annual NZD per GJ (real)'!$D$9:$AX$9,0))</f>
        <v>9.4432757746947438</v>
      </c>
      <c r="S51" s="68">
        <f>INDEX('Annual NZD per GJ (real)'!$D$11:$AX$34,MATCH(S$19,'Annual NZD per GJ (real)'!$A$11:$A$34,0),MATCH($B57,'Annual NZD per GJ (real)'!$D$9:$AX$9,0))</f>
        <v>8.4198848093536185</v>
      </c>
    </row>
    <row r="52" spans="2:19" x14ac:dyDescent="0.25">
      <c r="B52" s="65">
        <v>2005</v>
      </c>
      <c r="C52" s="67">
        <f>INDEX('Annual cents per unit (real)'!$D$11:$AX$45,MATCH(C$20,'Annual cents per unit (real)'!$A$11:$A$45,0),MATCH($B52,'Annual cents per unit (real)'!$D$9:$AX$9,0))</f>
        <v>174.81891346440256</v>
      </c>
      <c r="D52" s="67">
        <f>INDEX('Annual cents per unit (real)'!$D$11:$AX$45,MATCH(D$20,'Annual cents per unit (real)'!$A$11:$A$45,0),MATCH($B52,'Annual cents per unit (real)'!$D$9:$AX$9,0))</f>
        <v>180.49465481559173</v>
      </c>
      <c r="E52" s="67">
        <f>INDEX('Annual cents per unit (real)'!$D$11:$AX$45,MATCH(E$20,'Annual cents per unit (real)'!$A$11:$A$45,0),MATCH($B52,'Annual cents per unit (real)'!$D$9:$AX$9,0))</f>
        <v>173.32935225534675</v>
      </c>
      <c r="F52" s="67"/>
      <c r="G52" s="67">
        <f>INDEX('Annual cents per unit (real)'!$D$11:$AX$45,MATCH(G$20,'Annual cents per unit (real)'!$A$11:$A$45,0),MATCH($B52,'Annual cents per unit (real)'!$D$9:$AX$9,0))</f>
        <v>0</v>
      </c>
      <c r="H52" s="67">
        <f>INDEX('Annual cents per unit (real)'!$D$11:$AX$45,MATCH(H$19,'Annual cents per unit (real)'!$A$11:$A$45,0),MATCH($B52,'Annual cents per unit (real)'!$D$9:$AX$9,0))</f>
        <v>118.44217208440143</v>
      </c>
      <c r="I52" s="68">
        <f>INDEX('Annual cents per unit (real)'!$D$11:$AX$45,MATCH(I$19,'Annual cents per unit (real)'!$A$11:$A$45,0),MATCH($B52,'Annual cents per unit (real)'!$D$9:$AX$9,0))</f>
        <v>113.9622491240726</v>
      </c>
      <c r="J52" s="64"/>
      <c r="K52" s="66">
        <v>33208</v>
      </c>
      <c r="L52" s="67">
        <f>INDEX('Retail price composition'!$A$26:$GG$39,MATCH(L$20,'Retail price composition'!$A$26:$A$39,0),MATCH($K52,'Retail price composition'!$A$9:$GG$9,0))</f>
        <v>20.262609303860856</v>
      </c>
      <c r="M52" s="68">
        <f>INDEX('Retail price composition'!$A$26:$GG$39,MATCH(M$20,'Retail price composition'!$A$26:$A$39,0)+6,MATCH($K52,'Retail price composition'!$A$9:$GG$9,0))</f>
        <v>26.438662686188568</v>
      </c>
      <c r="O52" s="65">
        <v>2011</v>
      </c>
      <c r="P52" s="67">
        <f>INDEX('Annual NZD per GJ (real)'!$D$11:$AX$34,MATCH(P$19,'Annual NZD per GJ (real)'!$A$11:$A$34,0),MATCH($B58,'Annual NZD per GJ (real)'!$D$9:$AX$9,0))</f>
        <v>40.063995981376479</v>
      </c>
      <c r="Q52" s="67">
        <f>INDEX('Annual NZD per GJ (real)'!$D$11:$AX$34,MATCH(P$19,'Annual NZD per GJ (real)'!$A$11:$A$34,0)+1,MATCH($B58,'Annual NZD per GJ (real)'!$D$9:$AX$9,0))</f>
        <v>19.003075323405938</v>
      </c>
      <c r="R52" s="67">
        <f>INDEX('Annual NZD per GJ (real)'!$D$11:$AX$34,MATCH(R$19,'Annual NZD per GJ (real)'!$A$11:$A$34,0),MATCH($B58,'Annual NZD per GJ (real)'!$D$9:$AX$9,0))</f>
        <v>8.5380544017811761</v>
      </c>
      <c r="S52" s="68">
        <f>INDEX('Annual NZD per GJ (real)'!$D$11:$AX$34,MATCH(S$19,'Annual NZD per GJ (real)'!$A$11:$A$34,0),MATCH($B58,'Annual NZD per GJ (real)'!$D$9:$AX$9,0))</f>
        <v>7.903761444253286</v>
      </c>
    </row>
    <row r="53" spans="2:19" x14ac:dyDescent="0.25">
      <c r="B53" s="65">
        <v>2006</v>
      </c>
      <c r="C53" s="67">
        <f>INDEX('Annual cents per unit (real)'!$D$11:$AX$45,MATCH(C$20,'Annual cents per unit (real)'!$A$11:$A$45,0),MATCH($B53,'Annual cents per unit (real)'!$D$9:$AX$9,0))</f>
        <v>198.30685170171768</v>
      </c>
      <c r="D53" s="67">
        <f>INDEX('Annual cents per unit (real)'!$D$11:$AX$45,MATCH(D$20,'Annual cents per unit (real)'!$A$11:$A$45,0),MATCH($B53,'Annual cents per unit (real)'!$D$9:$AX$9,0))</f>
        <v>204.33292158216005</v>
      </c>
      <c r="E53" s="67">
        <f>INDEX('Annual cents per unit (real)'!$D$11:$AX$45,MATCH(E$20,'Annual cents per unit (real)'!$A$11:$A$45,0),MATCH($B53,'Annual cents per unit (real)'!$D$9:$AX$9,0))</f>
        <v>196.81467429378623</v>
      </c>
      <c r="F53" s="67"/>
      <c r="G53" s="67">
        <f>INDEX('Annual cents per unit (real)'!$D$11:$AX$45,MATCH(G$20,'Annual cents per unit (real)'!$A$11:$A$45,0),MATCH($B53,'Annual cents per unit (real)'!$D$9:$AX$9,0))</f>
        <v>0</v>
      </c>
      <c r="H53" s="67">
        <f>INDEX('Annual cents per unit (real)'!$D$11:$AX$45,MATCH(H$19,'Annual cents per unit (real)'!$A$11:$A$45,0),MATCH($B53,'Annual cents per unit (real)'!$D$9:$AX$9,0))</f>
        <v>143.63023440934322</v>
      </c>
      <c r="I53" s="68">
        <f>INDEX('Annual cents per unit (real)'!$D$11:$AX$45,MATCH(I$19,'Annual cents per unit (real)'!$A$11:$A$45,0),MATCH($B53,'Annual cents per unit (real)'!$D$9:$AX$9,0))</f>
        <v>129.89131973048654</v>
      </c>
      <c r="J53" s="64"/>
      <c r="K53" s="66">
        <v>33298</v>
      </c>
      <c r="L53" s="67">
        <f>INDEX('Retail price composition'!$A$26:$GG$39,MATCH(L$20,'Retail price composition'!$A$26:$A$39,0),MATCH($K53,'Retail price composition'!$A$9:$GG$9,0))</f>
        <v>27.149912597070482</v>
      </c>
      <c r="M53" s="68">
        <f>INDEX('Retail price composition'!$A$26:$GG$39,MATCH(M$20,'Retail price composition'!$A$26:$A$39,0)+6,MATCH($K53,'Retail price composition'!$A$9:$GG$9,0))</f>
        <v>22.39185549426622</v>
      </c>
      <c r="O53" s="65">
        <v>2012</v>
      </c>
      <c r="P53" s="67">
        <f>INDEX('Annual NZD per GJ (real)'!$D$11:$AX$34,MATCH(P$19,'Annual NZD per GJ (real)'!$A$11:$A$34,0),MATCH($B59,'Annual NZD per GJ (real)'!$D$9:$AX$9,0))</f>
        <v>40.149085269160118</v>
      </c>
      <c r="Q53" s="67">
        <f>INDEX('Annual NZD per GJ (real)'!$D$11:$AX$34,MATCH(P$19,'Annual NZD per GJ (real)'!$A$11:$A$34,0)+1,MATCH($B59,'Annual NZD per GJ (real)'!$D$9:$AX$9,0))</f>
        <v>17.573534181437562</v>
      </c>
      <c r="R53" s="67">
        <f>INDEX('Annual NZD per GJ (real)'!$D$11:$AX$34,MATCH(R$19,'Annual NZD per GJ (real)'!$A$11:$A$34,0),MATCH($B59,'Annual NZD per GJ (real)'!$D$9:$AX$9,0))</f>
        <v>8.699210896531568</v>
      </c>
      <c r="S53" s="68">
        <f>INDEX('Annual NZD per GJ (real)'!$D$11:$AX$34,MATCH(S$19,'Annual NZD per GJ (real)'!$A$11:$A$34,0),MATCH($B59,'Annual NZD per GJ (real)'!$D$9:$AX$9,0))</f>
        <v>7.3475016077689883</v>
      </c>
    </row>
    <row r="54" spans="2:19" x14ac:dyDescent="0.25">
      <c r="B54" s="65">
        <v>2007</v>
      </c>
      <c r="C54" s="67">
        <f>INDEX('Annual cents per unit (real)'!$D$11:$AX$45,MATCH(C$20,'Annual cents per unit (real)'!$A$11:$A$45,0),MATCH($B54,'Annual cents per unit (real)'!$D$9:$AX$9,0))</f>
        <v>193.11447999377839</v>
      </c>
      <c r="D54" s="67">
        <f>INDEX('Annual cents per unit (real)'!$D$11:$AX$45,MATCH(D$20,'Annual cents per unit (real)'!$A$11:$A$45,0),MATCH($B54,'Annual cents per unit (real)'!$D$9:$AX$9,0))</f>
        <v>198.94025176701501</v>
      </c>
      <c r="E54" s="67">
        <f>INDEX('Annual cents per unit (real)'!$D$11:$AX$45,MATCH(E$20,'Annual cents per unit (real)'!$A$11:$A$45,0),MATCH($B54,'Annual cents per unit (real)'!$D$9:$AX$9,0))</f>
        <v>191.65280884229932</v>
      </c>
      <c r="F54" s="67"/>
      <c r="G54" s="67">
        <f>INDEX('Annual cents per unit (real)'!$D$11:$AX$45,MATCH(G$20,'Annual cents per unit (real)'!$A$11:$A$45,0),MATCH($B54,'Annual cents per unit (real)'!$D$9:$AX$9,0))</f>
        <v>0</v>
      </c>
      <c r="H54" s="67">
        <f>INDEX('Annual cents per unit (real)'!$D$11:$AX$45,MATCH(H$19,'Annual cents per unit (real)'!$A$11:$A$45,0),MATCH($B54,'Annual cents per unit (real)'!$D$9:$AX$9,0))</f>
        <v>130.1201756648548</v>
      </c>
      <c r="I54" s="68">
        <f>INDEX('Annual cents per unit (real)'!$D$11:$AX$45,MATCH(I$19,'Annual cents per unit (real)'!$A$11:$A$45,0),MATCH($B54,'Annual cents per unit (real)'!$D$9:$AX$9,0))</f>
        <v>119.4521412221293</v>
      </c>
      <c r="J54" s="64"/>
      <c r="K54" s="66">
        <v>33390</v>
      </c>
      <c r="L54" s="67">
        <f>INDEX('Retail price composition'!$A$26:$GG$39,MATCH(L$20,'Retail price composition'!$A$26:$A$39,0),MATCH($K54,'Retail price composition'!$A$9:$GG$9,0))</f>
        <v>32.816888329080307</v>
      </c>
      <c r="M54" s="68">
        <f>INDEX('Retail price composition'!$A$26:$GG$39,MATCH(M$20,'Retail price composition'!$A$26:$A$39,0)+6,MATCH($K54,'Retail price composition'!$A$9:$GG$9,0))</f>
        <v>18.938651963495737</v>
      </c>
      <c r="O54" s="65">
        <v>2013</v>
      </c>
      <c r="P54" s="67">
        <f>INDEX('Annual NZD per GJ (real)'!$D$11:$AX$34,MATCH(P$19,'Annual NZD per GJ (real)'!$A$11:$A$34,0),MATCH($B60,'Annual NZD per GJ (real)'!$D$9:$AX$9,0))</f>
        <v>40.674837822589545</v>
      </c>
      <c r="Q54" s="67">
        <f>INDEX('Annual NZD per GJ (real)'!$D$11:$AX$34,MATCH(P$19,'Annual NZD per GJ (real)'!$A$11:$A$34,0)+1,MATCH($B60,'Annual NZD per GJ (real)'!$D$9:$AX$9,0))</f>
        <v>19.275872155045512</v>
      </c>
      <c r="R54" s="67">
        <f>INDEX('Annual NZD per GJ (real)'!$D$11:$AX$34,MATCH(R$19,'Annual NZD per GJ (real)'!$A$11:$A$34,0),MATCH($B60,'Annual NZD per GJ (real)'!$D$9:$AX$9,0))</f>
        <v>8.785815845544203</v>
      </c>
      <c r="S54" s="68">
        <f>INDEX('Annual NZD per GJ (real)'!$D$11:$AX$34,MATCH(S$19,'Annual NZD per GJ (real)'!$A$11:$A$34,0),MATCH($B60,'Annual NZD per GJ (real)'!$D$9:$AX$9,0))</f>
        <v>7.6748473740675909</v>
      </c>
    </row>
    <row r="55" spans="2:19" x14ac:dyDescent="0.25">
      <c r="B55" s="65">
        <v>2008</v>
      </c>
      <c r="C55" s="67">
        <f>INDEX('Annual cents per unit (real)'!$D$11:$AX$45,MATCH(C$20,'Annual cents per unit (real)'!$A$11:$A$45,0),MATCH($B55,'Annual cents per unit (real)'!$D$9:$AX$9,0))</f>
        <v>217.08738249554165</v>
      </c>
      <c r="D55" s="67">
        <f>INDEX('Annual cents per unit (real)'!$D$11:$AX$45,MATCH(D$20,'Annual cents per unit (real)'!$A$11:$A$45,0),MATCH($B55,'Annual cents per unit (real)'!$D$9:$AX$9,0))</f>
        <v>222.62188465578018</v>
      </c>
      <c r="E55" s="67">
        <f>INDEX('Annual cents per unit (real)'!$D$11:$AX$45,MATCH(E$20,'Annual cents per unit (real)'!$A$11:$A$45,0),MATCH($B55,'Annual cents per unit (real)'!$D$9:$AX$9,0))</f>
        <v>215.76046518450335</v>
      </c>
      <c r="F55" s="67"/>
      <c r="G55" s="67">
        <f>INDEX('Annual cents per unit (real)'!$D$11:$AX$45,MATCH(G$20,'Annual cents per unit (real)'!$A$11:$A$45,0),MATCH($B55,'Annual cents per unit (real)'!$D$9:$AX$9,0))</f>
        <v>0</v>
      </c>
      <c r="H55" s="67">
        <f>INDEX('Annual cents per unit (real)'!$D$11:$AX$45,MATCH(H$19,'Annual cents per unit (real)'!$A$11:$A$45,0),MATCH($B55,'Annual cents per unit (real)'!$D$9:$AX$9,0))</f>
        <v>172.98746037522301</v>
      </c>
      <c r="I55" s="68">
        <f>INDEX('Annual cents per unit (real)'!$D$11:$AX$45,MATCH(I$19,'Annual cents per unit (real)'!$A$11:$A$45,0),MATCH($B55,'Annual cents per unit (real)'!$D$9:$AX$9,0))</f>
        <v>152.27632777487037</v>
      </c>
      <c r="J55" s="64"/>
      <c r="K55" s="66">
        <v>33482</v>
      </c>
      <c r="L55" s="67">
        <f>INDEX('Retail price composition'!$A$26:$GG$39,MATCH(L$20,'Retail price composition'!$A$26:$A$39,0),MATCH($K55,'Retail price composition'!$A$9:$GG$9,0))</f>
        <v>30.166587368054852</v>
      </c>
      <c r="M55" s="68">
        <f>INDEX('Retail price composition'!$A$26:$GG$39,MATCH(M$20,'Retail price composition'!$A$26:$A$39,0)+6,MATCH($K55,'Retail price composition'!$A$9:$GG$9,0))</f>
        <v>28.974241571418041</v>
      </c>
      <c r="O55" s="65">
        <v>2014</v>
      </c>
      <c r="P55" s="67">
        <f>INDEX('Annual NZD per GJ (real)'!$D$11:$AX$34,MATCH(P$19,'Annual NZD per GJ (real)'!$A$11:$A$34,0),MATCH($B61,'Annual NZD per GJ (real)'!$D$9:$AX$9,0))</f>
        <v>39.075684311694332</v>
      </c>
      <c r="Q55" s="67">
        <f>INDEX('Annual NZD per GJ (real)'!$D$11:$AX$34,MATCH(P$19,'Annual NZD per GJ (real)'!$A$11:$A$34,0)+1,MATCH($B61,'Annual NZD per GJ (real)'!$D$9:$AX$9,0))</f>
        <v>16.48880182187003</v>
      </c>
      <c r="R55" s="67">
        <f>INDEX('Annual NZD per GJ (real)'!$D$11:$AX$34,MATCH(R$19,'Annual NZD per GJ (real)'!$A$11:$A$34,0),MATCH($B61,'Annual NZD per GJ (real)'!$D$9:$AX$9,0))</f>
        <v>8.1433588718724828</v>
      </c>
      <c r="S55" s="68">
        <f>INDEX('Annual NZD per GJ (real)'!$D$11:$AX$34,MATCH(S$19,'Annual NZD per GJ (real)'!$A$11:$A$34,0),MATCH($B61,'Annual NZD per GJ (real)'!$D$9:$AX$9,0))</f>
        <v>7.4804259103268604</v>
      </c>
    </row>
    <row r="56" spans="2:19" x14ac:dyDescent="0.25">
      <c r="B56" s="65">
        <v>2009</v>
      </c>
      <c r="C56" s="67">
        <f>INDEX('Annual cents per unit (real)'!$D$11:$AX$45,MATCH(C$20,'Annual cents per unit (real)'!$A$11:$A$45,0),MATCH($B56,'Annual cents per unit (real)'!$D$9:$AX$9,0))</f>
        <v>189.17168864517177</v>
      </c>
      <c r="D56" s="67">
        <f>INDEX('Annual cents per unit (real)'!$D$11:$AX$45,MATCH(D$20,'Annual cents per unit (real)'!$A$11:$A$45,0),MATCH($B56,'Annual cents per unit (real)'!$D$9:$AX$9,0))</f>
        <v>196.22259350778987</v>
      </c>
      <c r="E56" s="67">
        <f>INDEX('Annual cents per unit (real)'!$D$11:$AX$45,MATCH(E$20,'Annual cents per unit (real)'!$A$11:$A$45,0),MATCH($B56,'Annual cents per unit (real)'!$D$9:$AX$9,0))</f>
        <v>187.33923455287052</v>
      </c>
      <c r="F56" s="67"/>
      <c r="G56" s="67">
        <f>INDEX('Annual cents per unit (real)'!$D$11:$AX$45,MATCH(G$20,'Annual cents per unit (real)'!$A$11:$A$45,0),MATCH($B56,'Annual cents per unit (real)'!$D$9:$AX$9,0))</f>
        <v>0</v>
      </c>
      <c r="H56" s="67">
        <f>INDEX('Annual cents per unit (real)'!$D$11:$AX$45,MATCH(H$19,'Annual cents per unit (real)'!$A$11:$A$45,0),MATCH($B56,'Annual cents per unit (real)'!$D$9:$AX$9,0))</f>
        <v>119.16221510335896</v>
      </c>
      <c r="I56" s="68">
        <f>INDEX('Annual cents per unit (real)'!$D$11:$AX$45,MATCH(I$19,'Annual cents per unit (real)'!$A$11:$A$45,0),MATCH($B56,'Annual cents per unit (real)'!$D$9:$AX$9,0))</f>
        <v>107.88187330395991</v>
      </c>
      <c r="J56" s="64"/>
      <c r="K56" s="66">
        <v>33573</v>
      </c>
      <c r="L56" s="67">
        <f>INDEX('Retail price composition'!$A$26:$GG$39,MATCH(L$20,'Retail price composition'!$A$26:$A$39,0),MATCH($K56,'Retail price composition'!$A$9:$GG$9,0))</f>
        <v>34.039599531843201</v>
      </c>
      <c r="M56" s="68">
        <f>INDEX('Retail price composition'!$A$26:$GG$39,MATCH(M$20,'Retail price composition'!$A$26:$A$39,0)+6,MATCH($K56,'Retail price composition'!$A$9:$GG$9,0))</f>
        <v>32.364532848166036</v>
      </c>
      <c r="O56" s="65">
        <v>2015</v>
      </c>
      <c r="P56" s="67">
        <f>INDEX('Annual NZD per GJ (real)'!$D$11:$AX$34,MATCH(P$19,'Annual NZD per GJ (real)'!$A$11:$A$34,0),MATCH($B62,'Annual NZD per GJ (real)'!$D$9:$AX$9,0))</f>
        <v>39.057801328820261</v>
      </c>
      <c r="Q56" s="67">
        <f>INDEX('Annual NZD per GJ (real)'!$D$11:$AX$34,MATCH(P$19,'Annual NZD per GJ (real)'!$A$11:$A$34,0)+1,MATCH($B62,'Annual NZD per GJ (real)'!$D$9:$AX$9,0))</f>
        <v>16.656932399816672</v>
      </c>
      <c r="R56" s="67">
        <f>INDEX('Annual NZD per GJ (real)'!$D$11:$AX$34,MATCH(R$19,'Annual NZD per GJ (real)'!$A$11:$A$34,0),MATCH($B62,'Annual NZD per GJ (real)'!$D$9:$AX$9,0))</f>
        <v>7.8744355153634462</v>
      </c>
      <c r="S56" s="68">
        <f>INDEX('Annual NZD per GJ (real)'!$D$11:$AX$34,MATCH(S$19,'Annual NZD per GJ (real)'!$A$11:$A$34,0),MATCH($B62,'Annual NZD per GJ (real)'!$D$9:$AX$9,0))</f>
        <v>6.9235286881174227</v>
      </c>
    </row>
    <row r="57" spans="2:19" x14ac:dyDescent="0.25">
      <c r="B57" s="65">
        <v>2010</v>
      </c>
      <c r="C57" s="67">
        <f>INDEX('Annual cents per unit (real)'!$D$11:$AX$45,MATCH(C$20,'Annual cents per unit (real)'!$A$11:$A$45,0),MATCH($B57,'Annual cents per unit (real)'!$D$9:$AX$9,0))</f>
        <v>203.9482991051232</v>
      </c>
      <c r="D57" s="67">
        <f>INDEX('Annual cents per unit (real)'!$D$11:$AX$45,MATCH(D$20,'Annual cents per unit (real)'!$A$11:$A$45,0),MATCH($B57,'Annual cents per unit (real)'!$D$9:$AX$9,0))</f>
        <v>211.81012647452175</v>
      </c>
      <c r="E57" s="67">
        <f>INDEX('Annual cents per unit (real)'!$D$11:$AX$45,MATCH(E$20,'Annual cents per unit (real)'!$A$11:$A$45,0),MATCH($B57,'Annual cents per unit (real)'!$D$9:$AX$9,0))</f>
        <v>201.96240078056434</v>
      </c>
      <c r="F57" s="67"/>
      <c r="G57" s="67">
        <f>INDEX('Annual cents per unit (real)'!$D$11:$AX$45,MATCH(G$20,'Annual cents per unit (real)'!$A$11:$A$45,0),MATCH($B57,'Annual cents per unit (real)'!$D$9:$AX$9,0))</f>
        <v>0</v>
      </c>
      <c r="H57" s="67">
        <f>INDEX('Annual cents per unit (real)'!$D$11:$AX$45,MATCH(H$19,'Annual cents per unit (real)'!$A$11:$A$45,0),MATCH($B57,'Annual cents per unit (real)'!$D$9:$AX$9,0))</f>
        <v>134.07137499204879</v>
      </c>
      <c r="I57" s="68">
        <f>INDEX('Annual cents per unit (real)'!$D$11:$AX$45,MATCH(I$19,'Annual cents per unit (real)'!$A$11:$A$45,0),MATCH($B57,'Annual cents per unit (real)'!$D$9:$AX$9,0))</f>
        <v>115.89602776299446</v>
      </c>
      <c r="J57" s="64"/>
      <c r="K57" s="66">
        <v>33664</v>
      </c>
      <c r="L57" s="67">
        <f>INDEX('Retail price composition'!$A$26:$GG$39,MATCH(L$20,'Retail price composition'!$A$26:$A$39,0),MATCH($K57,'Retail price composition'!$A$9:$GG$9,0))</f>
        <v>32.746500984695764</v>
      </c>
      <c r="M57" s="68">
        <f>INDEX('Retail price composition'!$A$26:$GG$39,MATCH(M$20,'Retail price composition'!$A$26:$A$39,0)+6,MATCH($K57,'Retail price composition'!$A$9:$GG$9,0))</f>
        <v>25.967013751431427</v>
      </c>
      <c r="O57" s="65">
        <v>2016</v>
      </c>
      <c r="P57" s="67">
        <f>INDEX('Annual NZD per GJ (real)'!$D$11:$AX$34,MATCH(P$19,'Annual NZD per GJ (real)'!$A$11:$A$34,0),MATCH($B63,'Annual NZD per GJ (real)'!$D$9:$AX$9,0))</f>
        <v>40.438777656327829</v>
      </c>
      <c r="Q57" s="67">
        <f>INDEX('Annual NZD per GJ (real)'!$D$11:$AX$34,MATCH(P$19,'Annual NZD per GJ (real)'!$A$11:$A$34,0)+1,MATCH($B63,'Annual NZD per GJ (real)'!$D$9:$AX$9,0))</f>
        <v>17.131838489425192</v>
      </c>
      <c r="R57" s="67">
        <f>INDEX('Annual NZD per GJ (real)'!$D$11:$AX$34,MATCH(R$19,'Annual NZD per GJ (real)'!$A$11:$A$34,0),MATCH($B63,'Annual NZD per GJ (real)'!$D$9:$AX$9,0))</f>
        <v>6.8151653929942073</v>
      </c>
      <c r="S57" s="68">
        <f>INDEX('Annual NZD per GJ (real)'!$D$11:$AX$34,MATCH(S$19,'Annual NZD per GJ (real)'!$A$11:$A$34,0),MATCH($B63,'Annual NZD per GJ (real)'!$D$9:$AX$9,0))</f>
        <v>6.4310356338705041</v>
      </c>
    </row>
    <row r="58" spans="2:19" x14ac:dyDescent="0.25">
      <c r="B58" s="65">
        <v>2011</v>
      </c>
      <c r="C58" s="67">
        <f>INDEX('Annual cents per unit (real)'!$D$11:$AX$45,MATCH(C$20,'Annual cents per unit (real)'!$A$11:$A$45,0),MATCH($B58,'Annual cents per unit (real)'!$D$9:$AX$9,0))</f>
        <v>227.98645466070749</v>
      </c>
      <c r="D58" s="67">
        <f>INDEX('Annual cents per unit (real)'!$D$11:$AX$45,MATCH(D$20,'Annual cents per unit (real)'!$A$11:$A$45,0),MATCH($B58,'Annual cents per unit (real)'!$D$9:$AX$9,0))</f>
        <v>236.43929610347146</v>
      </c>
      <c r="E58" s="67">
        <f>INDEX('Annual cents per unit (real)'!$D$11:$AX$45,MATCH(E$20,'Annual cents per unit (real)'!$A$11:$A$45,0),MATCH($B58,'Annual cents per unit (real)'!$D$9:$AX$9,0))</f>
        <v>226.00907253409665</v>
      </c>
      <c r="F58" s="67"/>
      <c r="G58" s="67">
        <f>INDEX('Annual cents per unit (real)'!$D$11:$AX$45,MATCH(G$20,'Annual cents per unit (real)'!$A$11:$A$45,0),MATCH($B58,'Annual cents per unit (real)'!$D$9:$AX$9,0))</f>
        <v>0</v>
      </c>
      <c r="H58" s="67">
        <f>INDEX('Annual cents per unit (real)'!$D$11:$AX$45,MATCH(H$19,'Annual cents per unit (real)'!$A$11:$A$45,0),MATCH($B58,'Annual cents per unit (real)'!$D$9:$AX$9,0))</f>
        <v>163.1434558273495</v>
      </c>
      <c r="I58" s="68">
        <f>INDEX('Annual cents per unit (real)'!$D$11:$AX$45,MATCH(I$19,'Annual cents per unit (real)'!$A$11:$A$45,0),MATCH($B58,'Annual cents per unit (real)'!$D$9:$AX$9,0))</f>
        <v>132.05122017388956</v>
      </c>
      <c r="J58" s="64"/>
      <c r="K58" s="66">
        <v>33756</v>
      </c>
      <c r="L58" s="67">
        <f>INDEX('Retail price composition'!$A$26:$GG$39,MATCH(L$20,'Retail price composition'!$A$26:$A$39,0),MATCH($K58,'Retail price composition'!$A$9:$GG$9,0))</f>
        <v>36.151182225916898</v>
      </c>
      <c r="M58" s="68">
        <f>INDEX('Retail price composition'!$A$26:$GG$39,MATCH(M$20,'Retail price composition'!$A$26:$A$39,0)+6,MATCH($K58,'Retail price composition'!$A$9:$GG$9,0))</f>
        <v>34.953023349785539</v>
      </c>
      <c r="O58" s="65">
        <v>2017</v>
      </c>
      <c r="P58" s="67">
        <f>INDEX('Annual NZD per GJ (real)'!$D$11:$AX$34,MATCH(P$19,'Annual NZD per GJ (real)'!$A$11:$A$34,0),MATCH($B64,'Annual NZD per GJ (real)'!$D$9:$AX$9,0))</f>
        <v>36.750371228602766</v>
      </c>
      <c r="Q58" s="67">
        <f>INDEX('Annual NZD per GJ (real)'!$D$11:$AX$34,MATCH(P$19,'Annual NZD per GJ (real)'!$A$11:$A$34,0)+1,MATCH($B64,'Annual NZD per GJ (real)'!$D$9:$AX$9,0))</f>
        <v>16.19641376253519</v>
      </c>
      <c r="R58" s="67">
        <f>INDEX('Annual NZD per GJ (real)'!$D$11:$AX$34,MATCH(R$19,'Annual NZD per GJ (real)'!$A$11:$A$34,0),MATCH($B64,'Annual NZD per GJ (real)'!$D$9:$AX$9,0))</f>
        <v>7.4450722472540143</v>
      </c>
      <c r="S58" s="68">
        <f>INDEX('Annual NZD per GJ (real)'!$D$11:$AX$34,MATCH(S$19,'Annual NZD per GJ (real)'!$A$11:$A$34,0),MATCH($B64,'Annual NZD per GJ (real)'!$D$9:$AX$9,0))</f>
        <v>6.6438282693883348</v>
      </c>
    </row>
    <row r="59" spans="2:19" x14ac:dyDescent="0.25">
      <c r="B59" s="65">
        <v>2012</v>
      </c>
      <c r="C59" s="67">
        <f>INDEX('Annual cents per unit (real)'!$D$11:$AX$45,MATCH(C$20,'Annual cents per unit (real)'!$A$11:$A$45,0),MATCH($B59,'Annual cents per unit (real)'!$D$9:$AX$9,0))</f>
        <v>229.83155544116622</v>
      </c>
      <c r="D59" s="67">
        <f>INDEX('Annual cents per unit (real)'!$D$11:$AX$45,MATCH(D$20,'Annual cents per unit (real)'!$A$11:$A$45,0),MATCH($B59,'Annual cents per unit (real)'!$D$9:$AX$9,0))</f>
        <v>239.37375918319839</v>
      </c>
      <c r="E59" s="67">
        <f>INDEX('Annual cents per unit (real)'!$D$11:$AX$45,MATCH(E$20,'Annual cents per unit (real)'!$A$11:$A$45,0),MATCH($B59,'Annual cents per unit (real)'!$D$9:$AX$9,0))</f>
        <v>227.52382307711144</v>
      </c>
      <c r="F59" s="67"/>
      <c r="G59" s="67">
        <f>INDEX('Annual cents per unit (real)'!$D$11:$AX$45,MATCH(G$20,'Annual cents per unit (real)'!$A$11:$A$45,0),MATCH($B59,'Annual cents per unit (real)'!$D$9:$AX$9,0))</f>
        <v>0</v>
      </c>
      <c r="H59" s="67">
        <f>INDEX('Annual cents per unit (real)'!$D$11:$AX$45,MATCH(H$19,'Annual cents per unit (real)'!$A$11:$A$45,0),MATCH($B59,'Annual cents per unit (real)'!$D$9:$AX$9,0))</f>
        <v>163.24715654786974</v>
      </c>
      <c r="I59" s="68">
        <f>INDEX('Annual cents per unit (real)'!$D$11:$AX$45,MATCH(I$19,'Annual cents per unit (real)'!$A$11:$A$45,0),MATCH($B59,'Annual cents per unit (real)'!$D$9:$AX$9,0))</f>
        <v>131.42779917591497</v>
      </c>
      <c r="J59" s="64"/>
      <c r="K59" s="66">
        <v>33848</v>
      </c>
      <c r="L59" s="67">
        <f>INDEX('Retail price composition'!$A$26:$GG$39,MATCH(L$20,'Retail price composition'!$A$26:$A$39,0),MATCH($K59,'Retail price composition'!$A$9:$GG$9,0))</f>
        <v>30.618801358096672</v>
      </c>
      <c r="M59" s="68">
        <f>INDEX('Retail price composition'!$A$26:$GG$39,MATCH(M$20,'Retail price composition'!$A$26:$A$39,0)+6,MATCH($K59,'Retail price composition'!$A$9:$GG$9,0))</f>
        <v>31.323767006497068</v>
      </c>
      <c r="O59" s="65">
        <v>2018</v>
      </c>
      <c r="P59" s="67">
        <f>INDEX('Annual NZD per GJ (real)'!$D$11:$AX$34,MATCH(P$19,'Annual NZD per GJ (real)'!$A$11:$A$34,0),MATCH($B65,'Annual NZD per GJ (real)'!$D$9:$AX$9,0))</f>
        <v>40.574674041777698</v>
      </c>
      <c r="Q59" s="67">
        <f>INDEX('Annual NZD per GJ (real)'!$D$11:$AX$34,MATCH(P$19,'Annual NZD per GJ (real)'!$A$11:$A$34,0)+1,MATCH($B65,'Annual NZD per GJ (real)'!$D$9:$AX$9,0))</f>
        <v>14.301636855650013</v>
      </c>
      <c r="R59" s="67">
        <f>INDEX('Annual NZD per GJ (real)'!$D$11:$AX$34,MATCH(R$19,'Annual NZD per GJ (real)'!$A$11:$A$34,0),MATCH($B65,'Annual NZD per GJ (real)'!$D$9:$AX$9,0))</f>
        <v>7.5351289762213494</v>
      </c>
      <c r="S59" s="68">
        <f>INDEX('Annual NZD per GJ (real)'!$D$11:$AX$34,MATCH(S$19,'Annual NZD per GJ (real)'!$A$11:$A$34,0),MATCH($B65,'Annual NZD per GJ (real)'!$D$9:$AX$9,0))</f>
        <v>6.7154474507684379</v>
      </c>
    </row>
    <row r="60" spans="2:19" ht="14.4" thickBot="1" x14ac:dyDescent="0.3">
      <c r="B60" s="65">
        <v>2013</v>
      </c>
      <c r="C60" s="67">
        <f>INDEX('Annual cents per unit (real)'!$D$11:$AX$45,MATCH(C$20,'Annual cents per unit (real)'!$A$11:$A$45,0),MATCH($B60,'Annual cents per unit (real)'!$D$9:$AX$9,0))</f>
        <v>228.38296022328493</v>
      </c>
      <c r="D60" s="67">
        <f>INDEX('Annual cents per unit (real)'!$D$11:$AX$45,MATCH(D$20,'Annual cents per unit (real)'!$A$11:$A$45,0),MATCH($B60,'Annual cents per unit (real)'!$D$9:$AX$9,0))</f>
        <v>238.1903448504693</v>
      </c>
      <c r="E60" s="67">
        <f>INDEX('Annual cents per unit (real)'!$D$11:$AX$45,MATCH(E$20,'Annual cents per unit (real)'!$A$11:$A$45,0),MATCH($B60,'Annual cents per unit (real)'!$D$9:$AX$9,0))</f>
        <v>225.9753817930318</v>
      </c>
      <c r="F60" s="67"/>
      <c r="G60" s="67">
        <f>INDEX('Annual cents per unit (real)'!$D$11:$AX$45,MATCH(G$20,'Annual cents per unit (real)'!$A$11:$A$45,0),MATCH($B60,'Annual cents per unit (real)'!$D$9:$AX$9,0))</f>
        <v>0</v>
      </c>
      <c r="H60" s="67">
        <f>INDEX('Annual cents per unit (real)'!$D$11:$AX$45,MATCH(H$19,'Annual cents per unit (real)'!$A$11:$A$45,0),MATCH($B60,'Annual cents per unit (real)'!$D$9:$AX$9,0))</f>
        <v>158.13254013349993</v>
      </c>
      <c r="I60" s="68">
        <f>INDEX('Annual cents per unit (real)'!$D$11:$AX$45,MATCH(I$19,'Annual cents per unit (real)'!$A$11:$A$45,0),MATCH($B60,'Annual cents per unit (real)'!$D$9:$AX$9,0))</f>
        <v>125.59857855055526</v>
      </c>
      <c r="J60" s="64"/>
      <c r="K60" s="66">
        <v>33939</v>
      </c>
      <c r="L60" s="67">
        <f>INDEX('Retail price composition'!$A$26:$GG$39,MATCH(L$20,'Retail price composition'!$A$26:$A$39,0),MATCH($K60,'Retail price composition'!$A$9:$GG$9,0))</f>
        <v>36.170375029786847</v>
      </c>
      <c r="M60" s="68">
        <f>INDEX('Retail price composition'!$A$26:$GG$39,MATCH(M$20,'Retail price composition'!$A$26:$A$39,0)+6,MATCH($K60,'Retail price composition'!$A$9:$GG$9,0))</f>
        <v>33.30926187700657</v>
      </c>
      <c r="O60" s="72">
        <v>2019</v>
      </c>
      <c r="P60" s="70">
        <f>INDEX('Annual NZD per GJ (real)'!$D$11:$AX$34,MATCH(P$19,'Annual NZD per GJ (real)'!$A$11:$A$34,0),MATCH($B66,'Annual NZD per GJ (real)'!$D$9:$AX$9,0))</f>
        <v>40.150767581690097</v>
      </c>
      <c r="Q60" s="70">
        <f>INDEX('Annual NZD per GJ (real)'!$D$11:$AX$34,MATCH(P$19,'Annual NZD per GJ (real)'!$A$11:$A$34,0)+1,MATCH($B66,'Annual NZD per GJ (real)'!$D$9:$AX$9,0))</f>
        <v>11.9708774447677</v>
      </c>
      <c r="R60" s="70">
        <f>INDEX('Annual NZD per GJ (real)'!$D$11:$AX$34,MATCH(R$19,'Annual NZD per GJ (real)'!$A$11:$A$34,0),MATCH($B66,'Annual NZD per GJ (real)'!$D$9:$AX$9,0))</f>
        <v>6.7032414921964403</v>
      </c>
      <c r="S60" s="71">
        <f>INDEX('Annual NZD per GJ (real)'!$D$11:$AX$34,MATCH(S$19,'Annual NZD per GJ (real)'!$A$11:$A$34,0),MATCH($B66,'Annual NZD per GJ (real)'!$D$9:$AX$9,0))</f>
        <v>6.7344943429878903</v>
      </c>
    </row>
    <row r="61" spans="2:19" x14ac:dyDescent="0.25">
      <c r="B61" s="65">
        <v>2014</v>
      </c>
      <c r="C61" s="67">
        <f>INDEX('Annual cents per unit (real)'!$D$11:$AX$45,MATCH(C$20,'Annual cents per unit (real)'!$A$11:$A$45,0),MATCH($B61,'Annual cents per unit (real)'!$D$9:$AX$9,0))</f>
        <v>223.95705925102783</v>
      </c>
      <c r="D61" s="67">
        <f>INDEX('Annual cents per unit (real)'!$D$11:$AX$45,MATCH(D$20,'Annual cents per unit (real)'!$A$11:$A$45,0),MATCH($B61,'Annual cents per unit (real)'!$D$9:$AX$9,0))</f>
        <v>234.43796244794066</v>
      </c>
      <c r="E61" s="67">
        <f>INDEX('Annual cents per unit (real)'!$D$11:$AX$45,MATCH(E$20,'Annual cents per unit (real)'!$A$11:$A$45,0),MATCH($B61,'Annual cents per unit (real)'!$D$9:$AX$9,0))</f>
        <v>221.30386705152679</v>
      </c>
      <c r="F61" s="67"/>
      <c r="G61" s="67">
        <f>INDEX('Annual cents per unit (real)'!$D$11:$AX$45,MATCH(G$20,'Annual cents per unit (real)'!$A$11:$A$45,0),MATCH($B61,'Annual cents per unit (real)'!$D$9:$AX$9,0))</f>
        <v>0</v>
      </c>
      <c r="H61" s="67">
        <f>INDEX('Annual cents per unit (real)'!$D$11:$AX$45,MATCH(H$19,'Annual cents per unit (real)'!$A$11:$A$45,0),MATCH($B61,'Annual cents per unit (real)'!$D$9:$AX$9,0))</f>
        <v>150.0435736718764</v>
      </c>
      <c r="I61" s="68">
        <f>INDEX('Annual cents per unit (real)'!$D$11:$AX$45,MATCH(I$19,'Annual cents per unit (real)'!$A$11:$A$45,0),MATCH($B61,'Annual cents per unit (real)'!$D$9:$AX$9,0))</f>
        <v>115.27164807765104</v>
      </c>
      <c r="K61" s="66">
        <v>34029</v>
      </c>
      <c r="L61" s="67">
        <f>INDEX('Retail price composition'!$A$26:$GG$39,MATCH(L$20,'Retail price composition'!$A$26:$A$39,0),MATCH($K61,'Retail price composition'!$A$9:$GG$9,0))</f>
        <v>38.677432158668537</v>
      </c>
      <c r="M61" s="68">
        <f>INDEX('Retail price composition'!$A$26:$GG$39,MATCH(M$20,'Retail price composition'!$A$26:$A$39,0)+6,MATCH($K61,'Retail price composition'!$A$9:$GG$9,0))</f>
        <v>31.076483436719894</v>
      </c>
    </row>
    <row r="62" spans="2:19" x14ac:dyDescent="0.25">
      <c r="B62" s="65">
        <v>2015</v>
      </c>
      <c r="C62" s="67">
        <f>INDEX('Annual cents per unit (real)'!$D$11:$AX$45,MATCH(C$20,'Annual cents per unit (real)'!$A$11:$A$45,0),MATCH($B62,'Annual cents per unit (real)'!$D$9:$AX$9,0))</f>
        <v>202.5130873405933</v>
      </c>
      <c r="D62" s="67">
        <f>INDEX('Annual cents per unit (real)'!$D$11:$AX$45,MATCH(D$20,'Annual cents per unit (real)'!$A$11:$A$45,0),MATCH($B62,'Annual cents per unit (real)'!$D$9:$AX$9,0))</f>
        <v>214.01732833119698</v>
      </c>
      <c r="E62" s="67">
        <f>INDEX('Annual cents per unit (real)'!$D$11:$AX$45,MATCH(E$20,'Annual cents per unit (real)'!$A$11:$A$45,0),MATCH($B62,'Annual cents per unit (real)'!$D$9:$AX$9,0))</f>
        <v>199.47485146573493</v>
      </c>
      <c r="F62" s="67"/>
      <c r="G62" s="67">
        <f>INDEX('Annual cents per unit (real)'!$D$11:$AX$45,MATCH(G$20,'Annual cents per unit (real)'!$A$11:$A$45,0),MATCH($B62,'Annual cents per unit (real)'!$D$9:$AX$9,0))</f>
        <v>0</v>
      </c>
      <c r="H62" s="67">
        <f>INDEX('Annual cents per unit (real)'!$D$11:$AX$45,MATCH(H$19,'Annual cents per unit (real)'!$A$11:$A$45,0),MATCH($B62,'Annual cents per unit (real)'!$D$9:$AX$9,0))</f>
        <v>121.02129456874789</v>
      </c>
      <c r="I62" s="68">
        <f>INDEX('Annual cents per unit (real)'!$D$11:$AX$45,MATCH(I$19,'Annual cents per unit (real)'!$A$11:$A$45,0),MATCH($B62,'Annual cents per unit (real)'!$D$9:$AX$9,0))</f>
        <v>90.874632856631621</v>
      </c>
      <c r="K62" s="66">
        <v>34121</v>
      </c>
      <c r="L62" s="67">
        <f>INDEX('Retail price composition'!$A$26:$GG$39,MATCH(L$20,'Retail price composition'!$A$26:$A$39,0),MATCH($K62,'Retail price composition'!$A$9:$GG$9,0))</f>
        <v>37.289039218946627</v>
      </c>
      <c r="M62" s="68">
        <f>INDEX('Retail price composition'!$A$26:$GG$39,MATCH(M$20,'Retail price composition'!$A$26:$A$39,0)+6,MATCH($K62,'Retail price composition'!$A$9:$GG$9,0))</f>
        <v>30.226743584649743</v>
      </c>
    </row>
    <row r="63" spans="2:19" x14ac:dyDescent="0.25">
      <c r="B63" s="65">
        <v>2016</v>
      </c>
      <c r="C63" s="67">
        <f>INDEX('Annual cents per unit (real)'!$D$11:$AX$45,MATCH(C$20,'Annual cents per unit (real)'!$A$11:$A$45,0),MATCH($B63,'Annual cents per unit (real)'!$D$9:$AX$9,0))</f>
        <v>188.81955318980678</v>
      </c>
      <c r="D63" s="67">
        <f>INDEX('Annual cents per unit (real)'!$D$11:$AX$45,MATCH(D$20,'Annual cents per unit (real)'!$A$11:$A$45,0),MATCH($B63,'Annual cents per unit (real)'!$D$9:$AX$9,0))</f>
        <v>201.41914465363942</v>
      </c>
      <c r="E63" s="67">
        <f>INDEX('Annual cents per unit (real)'!$D$11:$AX$45,MATCH(E$20,'Annual cents per unit (real)'!$A$11:$A$45,0),MATCH($B63,'Annual cents per unit (real)'!$D$9:$AX$9,0))</f>
        <v>185.27491926462056</v>
      </c>
      <c r="F63" s="67"/>
      <c r="G63" s="67">
        <f>INDEX('Annual cents per unit (real)'!$D$11:$AX$45,MATCH(G$20,'Annual cents per unit (real)'!$A$11:$A$45,0),MATCH($B63,'Annual cents per unit (real)'!$D$9:$AX$9,0))</f>
        <v>0</v>
      </c>
      <c r="H63" s="67">
        <f>INDEX('Annual cents per unit (real)'!$D$11:$AX$45,MATCH(H$19,'Annual cents per unit (real)'!$A$11:$A$45,0),MATCH($B63,'Annual cents per unit (real)'!$D$9:$AX$9,0))</f>
        <v>106.47078519018802</v>
      </c>
      <c r="I63" s="68">
        <f>INDEX('Annual cents per unit (real)'!$D$11:$AX$45,MATCH(I$19,'Annual cents per unit (real)'!$A$11:$A$45,0),MATCH($B63,'Annual cents per unit (real)'!$D$9:$AX$9,0))</f>
        <v>69.759111010672399</v>
      </c>
      <c r="K63" s="66">
        <v>34213</v>
      </c>
      <c r="L63" s="67">
        <f>INDEX('Retail price composition'!$A$26:$GG$39,MATCH(L$20,'Retail price composition'!$A$26:$A$39,0),MATCH($K63,'Retail price composition'!$A$9:$GG$9,0))</f>
        <v>33.847583154755512</v>
      </c>
      <c r="M63" s="68">
        <f>INDEX('Retail price composition'!$A$26:$GG$39,MATCH(M$20,'Retail price composition'!$A$26:$A$39,0)+6,MATCH($K63,'Retail price composition'!$A$9:$GG$9,0))</f>
        <v>32.276627038037418</v>
      </c>
    </row>
    <row r="64" spans="2:19" x14ac:dyDescent="0.25">
      <c r="B64" s="65">
        <v>2017</v>
      </c>
      <c r="C64" s="67">
        <f>INDEX('Annual cents per unit (real)'!$D$11:$AX$45,MATCH(C$20,'Annual cents per unit (real)'!$A$11:$A$45,0),MATCH($B64,'Annual cents per unit (real)'!$D$9:$AX$9,0))</f>
        <v>198.29473844861468</v>
      </c>
      <c r="D64" s="67">
        <f>INDEX('Annual cents per unit (real)'!$D$11:$AX$45,MATCH(D$20,'Annual cents per unit (real)'!$A$11:$A$45,0),MATCH($B64,'Annual cents per unit (real)'!$D$9:$AX$9,0))</f>
        <v>211.19568574885727</v>
      </c>
      <c r="E64" s="67">
        <f>INDEX('Annual cents per unit (real)'!$D$11:$AX$45,MATCH(E$20,'Annual cents per unit (real)'!$A$11:$A$45,0),MATCH($B64,'Annual cents per unit (real)'!$D$9:$AX$9,0))</f>
        <v>194.61660327322548</v>
      </c>
      <c r="F64" s="67"/>
      <c r="G64" s="67">
        <f>INDEX('Annual cents per unit (real)'!$D$11:$AX$45,MATCH(G$20,'Annual cents per unit (real)'!$A$11:$A$45,0),MATCH($B64,'Annual cents per unit (real)'!$D$9:$AX$9,0))</f>
        <v>0</v>
      </c>
      <c r="H64" s="67">
        <f>INDEX('Annual cents per unit (real)'!$D$11:$AX$45,MATCH(H$19,'Annual cents per unit (real)'!$A$11:$A$45,0),MATCH($B64,'Annual cents per unit (real)'!$D$9:$AX$9,0))</f>
        <v>121.81383834438545</v>
      </c>
      <c r="I64" s="68">
        <f>INDEX('Annual cents per unit (real)'!$D$11:$AX$45,MATCH(I$19,'Annual cents per unit (real)'!$A$11:$A$45,0),MATCH($B64,'Annual cents per unit (real)'!$D$9:$AX$9,0))</f>
        <v>84.276779333245855</v>
      </c>
      <c r="K64" s="66">
        <v>34304</v>
      </c>
      <c r="L64" s="67">
        <f>INDEX('Retail price composition'!$A$26:$GG$39,MATCH(L$20,'Retail price composition'!$A$26:$A$39,0),MATCH($K64,'Retail price composition'!$A$9:$GG$9,0))</f>
        <v>35.709932675489249</v>
      </c>
      <c r="M64" s="68">
        <f>INDEX('Retail price composition'!$A$26:$GG$39,MATCH(M$20,'Retail price composition'!$A$26:$A$39,0)+6,MATCH($K64,'Retail price composition'!$A$9:$GG$9,0))</f>
        <v>31.194930035425916</v>
      </c>
    </row>
    <row r="65" spans="2:13" x14ac:dyDescent="0.25">
      <c r="B65" s="65">
        <v>2018</v>
      </c>
      <c r="C65" s="67">
        <f>INDEX('Annual cents per unit (real)'!$D$11:$AX$45,MATCH(C$20,'Annual cents per unit (real)'!$A$11:$A$45,0),MATCH($B65,'Annual cents per unit (real)'!$D$9:$AX$9,0))</f>
        <v>216.77369682928526</v>
      </c>
      <c r="D65" s="67">
        <f>INDEX('Annual cents per unit (real)'!$D$11:$AX$45,MATCH(D$20,'Annual cents per unit (real)'!$A$11:$A$45,0),MATCH($B65,'Annual cents per unit (real)'!$D$9:$AX$9,0))</f>
        <v>228.55708347480049</v>
      </c>
      <c r="E65" s="67">
        <f>INDEX('Annual cents per unit (real)'!$D$11:$AX$45,MATCH(E$20,'Annual cents per unit (real)'!$A$11:$A$45,0),MATCH($B65,'Annual cents per unit (real)'!$D$9:$AX$9,0))</f>
        <v>213.51735746753323</v>
      </c>
      <c r="F65" s="67"/>
      <c r="G65" s="67">
        <f>INDEX('Annual cents per unit (real)'!$D$11:$AX$45,MATCH(G$20,'Annual cents per unit (real)'!$A$11:$A$45,0),MATCH($B65,'Annual cents per unit (real)'!$D$9:$AX$9,0))</f>
        <v>0</v>
      </c>
      <c r="H65" s="67">
        <f>INDEX('Annual cents per unit (real)'!$D$11:$AX$45,MATCH(H$19,'Annual cents per unit (real)'!$A$11:$A$45,0),MATCH($B65,'Annual cents per unit (real)'!$D$9:$AX$9,0))</f>
        <v>145.76430186227924</v>
      </c>
      <c r="I65" s="68">
        <f>INDEX('Annual cents per unit (real)'!$D$11:$AX$45,MATCH(I$19,'Annual cents per unit (real)'!$A$11:$A$45,0),MATCH($B65,'Annual cents per unit (real)'!$D$9:$AX$9,0))</f>
        <v>108.37491254791213</v>
      </c>
      <c r="K65" s="66">
        <v>34394</v>
      </c>
      <c r="L65" s="67">
        <f>INDEX('Retail price composition'!$A$26:$GG$39,MATCH(L$20,'Retail price composition'!$A$26:$A$39,0),MATCH($K65,'Retail price composition'!$A$9:$GG$9,0))</f>
        <v>37.847301576741494</v>
      </c>
      <c r="M65" s="68">
        <f>INDEX('Retail price composition'!$A$26:$GG$39,MATCH(M$20,'Retail price composition'!$A$26:$A$39,0)+6,MATCH($K65,'Retail price composition'!$A$9:$GG$9,0))</f>
        <v>31.469114687219662</v>
      </c>
    </row>
    <row r="66" spans="2:13" ht="14.4" thickBot="1" x14ac:dyDescent="0.3">
      <c r="B66" s="72">
        <v>2019</v>
      </c>
      <c r="C66" s="70">
        <f>INDEX('Annual cents per unit (real)'!$D$11:$AX$45,MATCH(C$20,'Annual cents per unit (real)'!$A$11:$A$45,0),MATCH($B66,'Annual cents per unit (real)'!$D$9:$AX$9,0))</f>
        <v>213.29848115901706</v>
      </c>
      <c r="D66" s="70">
        <f>INDEX('Annual cents per unit (real)'!$D$11:$AX$45,MATCH(D$20,'Annual cents per unit (real)'!$A$11:$A$45,0),MATCH($B66,'Annual cents per unit (real)'!$D$9:$AX$9,0))</f>
        <v>226.02487353567599</v>
      </c>
      <c r="E66" s="70">
        <f>INDEX('Annual cents per unit (real)'!$D$11:$AX$45,MATCH(E$20,'Annual cents per unit (real)'!$A$11:$A$45,0),MATCH($B66,'Annual cents per unit (real)'!$D$9:$AX$9,0))</f>
        <v>209.83105523836039</v>
      </c>
      <c r="F66" s="70"/>
      <c r="G66" s="70">
        <f>INDEX('Annual cents per unit (real)'!$D$11:$AX$45,MATCH(G$20,'Annual cents per unit (real)'!$A$11:$A$45,0),MATCH($B66,'Annual cents per unit (real)'!$D$9:$AX$9,0))</f>
        <v>0</v>
      </c>
      <c r="H66" s="70">
        <f>INDEX('Annual cents per unit (real)'!$D$11:$AX$45,MATCH(H$19,'Annual cents per unit (real)'!$A$11:$A$45,0),MATCH($B66,'Annual cents per unit (real)'!$D$9:$AX$9,0))</f>
        <v>145.06077721878955</v>
      </c>
      <c r="I66" s="71">
        <f>INDEX('Annual cents per unit (real)'!$D$11:$AX$45,MATCH(I$19,'Annual cents per unit (real)'!$A$11:$A$45,0),MATCH($B66,'Annual cents per unit (real)'!$D$9:$AX$9,0))</f>
        <v>102.13126934524885</v>
      </c>
      <c r="K66" s="66">
        <v>34486</v>
      </c>
      <c r="L66" s="67">
        <f>INDEX('Retail price composition'!$A$26:$GG$39,MATCH(L$20,'Retail price composition'!$A$26:$A$39,0),MATCH($K66,'Retail price composition'!$A$9:$GG$9,0))</f>
        <v>34.70204982280886</v>
      </c>
      <c r="M66" s="68">
        <f>INDEX('Retail price composition'!$A$26:$GG$39,MATCH(M$20,'Retail price composition'!$A$26:$A$39,0)+6,MATCH($K66,'Retail price composition'!$A$9:$GG$9,0))</f>
        <v>35.413531080544601</v>
      </c>
    </row>
    <row r="67" spans="2:13" x14ac:dyDescent="0.25">
      <c r="K67" s="66">
        <v>34578</v>
      </c>
      <c r="L67" s="67">
        <f>INDEX('Retail price composition'!$A$26:$GG$39,MATCH(L$20,'Retail price composition'!$A$26:$A$39,0),MATCH($K67,'Retail price composition'!$A$9:$GG$9,0))</f>
        <v>35.996331329714693</v>
      </c>
      <c r="M67" s="68">
        <f>INDEX('Retail price composition'!$A$26:$GG$39,MATCH(M$20,'Retail price composition'!$A$26:$A$39,0)+6,MATCH($K67,'Retail price composition'!$A$9:$GG$9,0))</f>
        <v>37.64415499023724</v>
      </c>
    </row>
    <row r="68" spans="2:13" x14ac:dyDescent="0.25">
      <c r="K68" s="66">
        <v>34669</v>
      </c>
      <c r="L68" s="67">
        <f>INDEX('Retail price composition'!$A$26:$GG$39,MATCH(L$20,'Retail price composition'!$A$26:$A$39,0),MATCH($K68,'Retail price composition'!$A$9:$GG$9,0))</f>
        <v>39.806978957128379</v>
      </c>
      <c r="M68" s="68">
        <f>INDEX('Retail price composition'!$A$26:$GG$39,MATCH(M$20,'Retail price composition'!$A$26:$A$39,0)+6,MATCH($K68,'Retail price composition'!$A$9:$GG$9,0))</f>
        <v>36.989644156552934</v>
      </c>
    </row>
    <row r="69" spans="2:13" x14ac:dyDescent="0.25">
      <c r="K69" s="66">
        <v>34759</v>
      </c>
      <c r="L69" s="67">
        <f>INDEX('Retail price composition'!$A$26:$GG$39,MATCH(L$20,'Retail price composition'!$A$26:$A$39,0),MATCH($K69,'Retail price composition'!$A$9:$GG$9,0))</f>
        <v>40.286604256478292</v>
      </c>
      <c r="M69" s="68">
        <f>INDEX('Retail price composition'!$A$26:$GG$39,MATCH(M$20,'Retail price composition'!$A$26:$A$39,0)+6,MATCH($K69,'Retail price composition'!$A$9:$GG$9,0))</f>
        <v>35.98605137879867</v>
      </c>
    </row>
    <row r="70" spans="2:13" x14ac:dyDescent="0.25">
      <c r="K70" s="66">
        <v>34851</v>
      </c>
      <c r="L70" s="67">
        <f>INDEX('Retail price composition'!$A$26:$GG$39,MATCH(L$20,'Retail price composition'!$A$26:$A$39,0),MATCH($K70,'Retail price composition'!$A$9:$GG$9,0))</f>
        <v>39.170813066787318</v>
      </c>
      <c r="M70" s="68">
        <f>INDEX('Retail price composition'!$A$26:$GG$39,MATCH(M$20,'Retail price composition'!$A$26:$A$39,0)+6,MATCH($K70,'Retail price composition'!$A$9:$GG$9,0))</f>
        <v>35.977644621670713</v>
      </c>
    </row>
    <row r="71" spans="2:13" x14ac:dyDescent="0.25">
      <c r="K71" s="66">
        <v>34943</v>
      </c>
      <c r="L71" s="67">
        <f>INDEX('Retail price composition'!$A$26:$GG$39,MATCH(L$20,'Retail price composition'!$A$26:$A$39,0),MATCH($K71,'Retail price composition'!$A$9:$GG$9,0))</f>
        <v>35.564052713277384</v>
      </c>
      <c r="M71" s="68">
        <f>INDEX('Retail price composition'!$A$26:$GG$39,MATCH(M$20,'Retail price composition'!$A$26:$A$39,0)+6,MATCH($K71,'Retail price composition'!$A$9:$GG$9,0))</f>
        <v>34.357133839644625</v>
      </c>
    </row>
    <row r="72" spans="2:13" x14ac:dyDescent="0.25">
      <c r="K72" s="66">
        <v>35034</v>
      </c>
      <c r="L72" s="67">
        <f>INDEX('Retail price composition'!$A$26:$GG$39,MATCH(L$20,'Retail price composition'!$A$26:$A$39,0),MATCH($K72,'Retail price composition'!$A$9:$GG$9,0))</f>
        <v>38.850683414683218</v>
      </c>
      <c r="M72" s="68">
        <f>INDEX('Retail price composition'!$A$26:$GG$39,MATCH(M$20,'Retail price composition'!$A$26:$A$39,0)+6,MATCH($K72,'Retail price composition'!$A$9:$GG$9,0))</f>
        <v>35.918234716113972</v>
      </c>
    </row>
    <row r="73" spans="2:13" x14ac:dyDescent="0.25">
      <c r="K73" s="66">
        <v>35125</v>
      </c>
      <c r="L73" s="67">
        <f>INDEX('Retail price composition'!$A$26:$GG$39,MATCH(L$20,'Retail price composition'!$A$26:$A$39,0),MATCH($K73,'Retail price composition'!$A$9:$GG$9,0))</f>
        <v>39.623689963860279</v>
      </c>
      <c r="M73" s="68">
        <f>INDEX('Retail price composition'!$A$26:$GG$39,MATCH(M$20,'Retail price composition'!$A$26:$A$39,0)+6,MATCH($K73,'Retail price composition'!$A$9:$GG$9,0))</f>
        <v>34.589680978097455</v>
      </c>
    </row>
    <row r="74" spans="2:13" x14ac:dyDescent="0.25">
      <c r="K74" s="66">
        <v>35217</v>
      </c>
      <c r="L74" s="67">
        <f>INDEX('Retail price composition'!$A$26:$GG$39,MATCH(L$20,'Retail price composition'!$A$26:$A$39,0),MATCH($K74,'Retail price composition'!$A$9:$GG$9,0))</f>
        <v>38.014401007725724</v>
      </c>
      <c r="M74" s="68">
        <f>INDEX('Retail price composition'!$A$26:$GG$39,MATCH(M$20,'Retail price composition'!$A$26:$A$39,0)+6,MATCH($K74,'Retail price composition'!$A$9:$GG$9,0))</f>
        <v>32.389043619154499</v>
      </c>
    </row>
    <row r="75" spans="2:13" x14ac:dyDescent="0.25">
      <c r="K75" s="66">
        <v>35309</v>
      </c>
      <c r="L75" s="67">
        <f>INDEX('Retail price composition'!$A$26:$GG$39,MATCH(L$20,'Retail price composition'!$A$26:$A$39,0),MATCH($K75,'Retail price composition'!$A$9:$GG$9,0))</f>
        <v>36.594638584486951</v>
      </c>
      <c r="M75" s="68">
        <f>INDEX('Retail price composition'!$A$26:$GG$39,MATCH(M$20,'Retail price composition'!$A$26:$A$39,0)+6,MATCH($K75,'Retail price composition'!$A$9:$GG$9,0))</f>
        <v>34.430325361993901</v>
      </c>
    </row>
    <row r="76" spans="2:13" x14ac:dyDescent="0.25">
      <c r="K76" s="66">
        <v>35400</v>
      </c>
      <c r="L76" s="67">
        <f>INDEX('Retail price composition'!$A$26:$GG$39,MATCH(L$20,'Retail price composition'!$A$26:$A$39,0),MATCH($K76,'Retail price composition'!$A$9:$GG$9,0))</f>
        <v>39.763271611310365</v>
      </c>
      <c r="M76" s="68">
        <f>INDEX('Retail price composition'!$A$26:$GG$39,MATCH(M$20,'Retail price composition'!$A$26:$A$39,0)+6,MATCH($K76,'Retail price composition'!$A$9:$GG$9,0))</f>
        <v>33.923166986510822</v>
      </c>
    </row>
    <row r="77" spans="2:13" x14ac:dyDescent="0.25">
      <c r="K77" s="66">
        <v>35490</v>
      </c>
      <c r="L77" s="67">
        <f>INDEX('Retail price composition'!$A$26:$GG$39,MATCH(L$20,'Retail price composition'!$A$26:$A$39,0),MATCH($K77,'Retail price composition'!$A$9:$GG$9,0))</f>
        <v>35.882460824264989</v>
      </c>
      <c r="M77" s="68">
        <f>INDEX('Retail price composition'!$A$26:$GG$39,MATCH(M$20,'Retail price composition'!$A$26:$A$39,0)+6,MATCH($K77,'Retail price composition'!$A$9:$GG$9,0))</f>
        <v>32.420869035689719</v>
      </c>
    </row>
    <row r="78" spans="2:13" x14ac:dyDescent="0.25">
      <c r="K78" s="66">
        <v>35582</v>
      </c>
      <c r="L78" s="67">
        <f>INDEX('Retail price composition'!$A$26:$GG$39,MATCH(L$20,'Retail price composition'!$A$26:$A$39,0),MATCH($K78,'Retail price composition'!$A$9:$GG$9,0))</f>
        <v>32.380356636223851</v>
      </c>
      <c r="M78" s="68">
        <f>INDEX('Retail price composition'!$A$26:$GG$39,MATCH(M$20,'Retail price composition'!$A$26:$A$39,0)+6,MATCH($K78,'Retail price composition'!$A$9:$GG$9,0))</f>
        <v>34.737515502606584</v>
      </c>
    </row>
    <row r="79" spans="2:13" x14ac:dyDescent="0.25">
      <c r="K79" s="66">
        <v>35674</v>
      </c>
      <c r="L79" s="67">
        <f>INDEX('Retail price composition'!$A$26:$GG$39,MATCH(L$20,'Retail price composition'!$A$26:$A$39,0),MATCH($K79,'Retail price composition'!$A$9:$GG$9,0))</f>
        <v>36.457457601801423</v>
      </c>
      <c r="M79" s="68">
        <f>INDEX('Retail price composition'!$A$26:$GG$39,MATCH(M$20,'Retail price composition'!$A$26:$A$39,0)+6,MATCH($K79,'Retail price composition'!$A$9:$GG$9,0))</f>
        <v>37.764297052231527</v>
      </c>
    </row>
    <row r="80" spans="2:13" x14ac:dyDescent="0.25">
      <c r="K80" s="66">
        <v>35765</v>
      </c>
      <c r="L80" s="67">
        <f>INDEX('Retail price composition'!$A$26:$GG$39,MATCH(L$20,'Retail price composition'!$A$26:$A$39,0),MATCH($K80,'Retail price composition'!$A$9:$GG$9,0))</f>
        <v>35.184081789178904</v>
      </c>
      <c r="M80" s="68">
        <f>INDEX('Retail price composition'!$A$26:$GG$39,MATCH(M$20,'Retail price composition'!$A$26:$A$39,0)+6,MATCH($K80,'Retail price composition'!$A$9:$GG$9,0))</f>
        <v>37.527308205936507</v>
      </c>
    </row>
    <row r="81" spans="11:13" x14ac:dyDescent="0.25">
      <c r="K81" s="66">
        <v>35855</v>
      </c>
      <c r="L81" s="67">
        <f>INDEX('Retail price composition'!$A$26:$GG$39,MATCH(L$20,'Retail price composition'!$A$26:$A$39,0),MATCH($K81,'Retail price composition'!$A$9:$GG$9,0))</f>
        <v>33.625344513669255</v>
      </c>
      <c r="M81" s="68">
        <f>INDEX('Retail price composition'!$A$26:$GG$39,MATCH(M$20,'Retail price composition'!$A$26:$A$39,0)+6,MATCH($K81,'Retail price composition'!$A$9:$GG$9,0))</f>
        <v>35.824584916500029</v>
      </c>
    </row>
    <row r="82" spans="11:13" x14ac:dyDescent="0.25">
      <c r="K82" s="66">
        <v>35947</v>
      </c>
      <c r="L82" s="67">
        <f>INDEX('Retail price composition'!$A$26:$GG$39,MATCH(L$20,'Retail price composition'!$A$26:$A$39,0),MATCH($K82,'Retail price composition'!$A$9:$GG$9,0))</f>
        <v>29.010517248668776</v>
      </c>
      <c r="M82" s="68">
        <f>INDEX('Retail price composition'!$A$26:$GG$39,MATCH(M$20,'Retail price composition'!$A$26:$A$39,0)+6,MATCH($K82,'Retail price composition'!$A$9:$GG$9,0))</f>
        <v>31.974511065388423</v>
      </c>
    </row>
    <row r="83" spans="11:13" x14ac:dyDescent="0.25">
      <c r="K83" s="66">
        <v>36039</v>
      </c>
      <c r="L83" s="67">
        <f>INDEX('Retail price composition'!$A$26:$GG$39,MATCH(L$20,'Retail price composition'!$A$26:$A$39,0),MATCH($K83,'Retail price composition'!$A$9:$GG$9,0))</f>
        <v>23.05228065997127</v>
      </c>
      <c r="M83" s="68">
        <f>INDEX('Retail price composition'!$A$26:$GG$39,MATCH(M$20,'Retail price composition'!$A$26:$A$39,0)+6,MATCH($K83,'Retail price composition'!$A$9:$GG$9,0))</f>
        <v>31.877187125108737</v>
      </c>
    </row>
    <row r="84" spans="11:13" x14ac:dyDescent="0.25">
      <c r="K84" s="66">
        <v>36130</v>
      </c>
      <c r="L84" s="67">
        <f>INDEX('Retail price composition'!$A$26:$GG$39,MATCH(L$20,'Retail price composition'!$A$26:$A$39,0),MATCH($K84,'Retail price composition'!$A$9:$GG$9,0))</f>
        <v>26.444734742644258</v>
      </c>
      <c r="M84" s="68">
        <f>INDEX('Retail price composition'!$A$26:$GG$39,MATCH(M$20,'Retail price composition'!$A$26:$A$39,0)+6,MATCH($K84,'Retail price composition'!$A$9:$GG$9,0))</f>
        <v>31.918089879894982</v>
      </c>
    </row>
    <row r="85" spans="11:13" x14ac:dyDescent="0.25">
      <c r="K85" s="66">
        <v>36220</v>
      </c>
      <c r="L85" s="67">
        <f>INDEX('Retail price composition'!$A$26:$GG$39,MATCH(L$20,'Retail price composition'!$A$26:$A$39,0),MATCH($K85,'Retail price composition'!$A$9:$GG$9,0))</f>
        <v>28.315684331310692</v>
      </c>
      <c r="M85" s="68">
        <f>INDEX('Retail price composition'!$A$26:$GG$39,MATCH(M$20,'Retail price composition'!$A$26:$A$39,0)+6,MATCH($K85,'Retail price composition'!$A$9:$GG$9,0))</f>
        <v>33.929692396606839</v>
      </c>
    </row>
    <row r="86" spans="11:13" x14ac:dyDescent="0.25">
      <c r="K86" s="66">
        <v>36312</v>
      </c>
      <c r="L86" s="67">
        <f>INDEX('Retail price composition'!$A$26:$GG$39,MATCH(L$20,'Retail price composition'!$A$26:$A$39,0),MATCH($K86,'Retail price composition'!$A$9:$GG$9,0))</f>
        <v>23.842017531519545</v>
      </c>
      <c r="M86" s="68">
        <f>INDEX('Retail price composition'!$A$26:$GG$39,MATCH(M$20,'Retail price composition'!$A$26:$A$39,0)+6,MATCH($K86,'Retail price composition'!$A$9:$GG$9,0))</f>
        <v>32.660928177222956</v>
      </c>
    </row>
    <row r="87" spans="11:13" x14ac:dyDescent="0.25">
      <c r="K87" s="66">
        <v>36404</v>
      </c>
      <c r="L87" s="67">
        <f>INDEX('Retail price composition'!$A$26:$GG$39,MATCH(L$20,'Retail price composition'!$A$26:$A$39,0),MATCH($K87,'Retail price composition'!$A$9:$GG$9,0))</f>
        <v>16.442676149842463</v>
      </c>
      <c r="M87" s="68">
        <f>INDEX('Retail price composition'!$A$26:$GG$39,MATCH(M$20,'Retail price composition'!$A$26:$A$39,0)+6,MATCH($K87,'Retail price composition'!$A$9:$GG$9,0))</f>
        <v>28.612091244279448</v>
      </c>
    </row>
    <row r="88" spans="11:13" x14ac:dyDescent="0.25">
      <c r="K88" s="66">
        <v>36495</v>
      </c>
      <c r="L88" s="67">
        <f>INDEX('Retail price composition'!$A$26:$GG$39,MATCH(L$20,'Retail price composition'!$A$26:$A$39,0),MATCH($K88,'Retail price composition'!$A$9:$GG$9,0))</f>
        <v>21.870209624935693</v>
      </c>
      <c r="M88" s="68">
        <f>INDEX('Retail price composition'!$A$26:$GG$39,MATCH(M$20,'Retail price composition'!$A$26:$A$39,0)+6,MATCH($K88,'Retail price composition'!$A$9:$GG$9,0))</f>
        <v>28.108794407731772</v>
      </c>
    </row>
    <row r="89" spans="11:13" x14ac:dyDescent="0.25">
      <c r="K89" s="66">
        <v>36586</v>
      </c>
      <c r="L89" s="67">
        <f>INDEX('Retail price composition'!$A$26:$GG$39,MATCH(L$20,'Retail price composition'!$A$26:$A$39,0),MATCH($K89,'Retail price composition'!$A$9:$GG$9,0))</f>
        <v>16.164741978420995</v>
      </c>
      <c r="M89" s="68">
        <f>INDEX('Retail price composition'!$A$26:$GG$39,MATCH(M$20,'Retail price composition'!$A$26:$A$39,0)+6,MATCH($K89,'Retail price composition'!$A$9:$GG$9,0))</f>
        <v>19.74780958146944</v>
      </c>
    </row>
    <row r="90" spans="11:13" x14ac:dyDescent="0.25">
      <c r="K90" s="66">
        <v>36678</v>
      </c>
      <c r="L90" s="67">
        <f>INDEX('Retail price composition'!$A$26:$GG$39,MATCH(L$20,'Retail price composition'!$A$26:$A$39,0),MATCH($K90,'Retail price composition'!$A$9:$GG$9,0))</f>
        <v>18.35633400493704</v>
      </c>
      <c r="M90" s="68">
        <f>INDEX('Retail price composition'!$A$26:$GG$39,MATCH(M$20,'Retail price composition'!$A$26:$A$39,0)+6,MATCH($K90,'Retail price composition'!$A$9:$GG$9,0))</f>
        <v>27.330580476417982</v>
      </c>
    </row>
    <row r="91" spans="11:13" x14ac:dyDescent="0.25">
      <c r="K91" s="66">
        <v>36770</v>
      </c>
      <c r="L91" s="67">
        <f>INDEX('Retail price composition'!$A$26:$GG$39,MATCH(L$20,'Retail price composition'!$A$26:$A$39,0),MATCH($K91,'Retail price composition'!$A$9:$GG$9,0))</f>
        <v>19.582838695048626</v>
      </c>
      <c r="M91" s="68">
        <f>INDEX('Retail price composition'!$A$26:$GG$39,MATCH(M$20,'Retail price composition'!$A$26:$A$39,0)+6,MATCH($K91,'Retail price composition'!$A$9:$GG$9,0))</f>
        <v>20.764690310727694</v>
      </c>
    </row>
    <row r="92" spans="11:13" x14ac:dyDescent="0.25">
      <c r="K92" s="66">
        <v>36861</v>
      </c>
      <c r="L92" s="67">
        <f>INDEX('Retail price composition'!$A$26:$GG$39,MATCH(L$20,'Retail price composition'!$A$26:$A$39,0),MATCH($K92,'Retail price composition'!$A$9:$GG$9,0))</f>
        <v>22.604230237269494</v>
      </c>
      <c r="M92" s="68">
        <f>INDEX('Retail price composition'!$A$26:$GG$39,MATCH(M$20,'Retail price composition'!$A$26:$A$39,0)+6,MATCH($K92,'Retail price composition'!$A$9:$GG$9,0))</f>
        <v>34.194108113192122</v>
      </c>
    </row>
    <row r="93" spans="11:13" x14ac:dyDescent="0.25">
      <c r="K93" s="66">
        <v>36951</v>
      </c>
      <c r="L93" s="67">
        <f>INDEX('Retail price composition'!$A$26:$GG$39,MATCH(L$20,'Retail price composition'!$A$26:$A$39,0),MATCH($K93,'Retail price composition'!$A$9:$GG$9,0))</f>
        <v>15.673677713575234</v>
      </c>
      <c r="M93" s="68">
        <f>INDEX('Retail price composition'!$A$26:$GG$39,MATCH(M$20,'Retail price composition'!$A$26:$A$39,0)+6,MATCH($K93,'Retail price composition'!$A$9:$GG$9,0))</f>
        <v>27.955562948125603</v>
      </c>
    </row>
    <row r="94" spans="11:13" x14ac:dyDescent="0.25">
      <c r="K94" s="66">
        <v>37043</v>
      </c>
      <c r="L94" s="67">
        <f>INDEX('Retail price composition'!$A$26:$GG$39,MATCH(L$20,'Retail price composition'!$A$26:$A$39,0),MATCH($K94,'Retail price composition'!$A$9:$GG$9,0))</f>
        <v>19.089470416073464</v>
      </c>
      <c r="M94" s="68">
        <f>INDEX('Retail price composition'!$A$26:$GG$39,MATCH(M$20,'Retail price composition'!$A$26:$A$39,0)+6,MATCH($K94,'Retail price composition'!$A$9:$GG$9,0))</f>
        <v>21.443374948177095</v>
      </c>
    </row>
    <row r="95" spans="11:13" x14ac:dyDescent="0.25">
      <c r="K95" s="66">
        <v>37135</v>
      </c>
      <c r="L95" s="67">
        <f>INDEX('Retail price composition'!$A$26:$GG$39,MATCH(L$20,'Retail price composition'!$A$26:$A$39,0),MATCH($K95,'Retail price composition'!$A$9:$GG$9,0))</f>
        <v>22.976895419424658</v>
      </c>
      <c r="M95" s="68">
        <f>INDEX('Retail price composition'!$A$26:$GG$39,MATCH(M$20,'Retail price composition'!$A$26:$A$39,0)+6,MATCH($K95,'Retail price composition'!$A$9:$GG$9,0))</f>
        <v>29.0023543901344</v>
      </c>
    </row>
    <row r="96" spans="11:13" x14ac:dyDescent="0.25">
      <c r="K96" s="66">
        <v>37226</v>
      </c>
      <c r="L96" s="67">
        <f>INDEX('Retail price composition'!$A$26:$GG$39,MATCH(L$20,'Retail price composition'!$A$26:$A$39,0),MATCH($K96,'Retail price composition'!$A$9:$GG$9,0))</f>
        <v>19.718944988618684</v>
      </c>
      <c r="M96" s="68">
        <f>INDEX('Retail price composition'!$A$26:$GG$39,MATCH(M$20,'Retail price composition'!$A$26:$A$39,0)+6,MATCH($K96,'Retail price composition'!$A$9:$GG$9,0))</f>
        <v>32.773956375829798</v>
      </c>
    </row>
    <row r="97" spans="11:13" x14ac:dyDescent="0.25">
      <c r="K97" s="66">
        <v>37316</v>
      </c>
      <c r="L97" s="67">
        <f>INDEX('Retail price composition'!$A$26:$GG$39,MATCH(L$20,'Retail price composition'!$A$26:$A$39,0),MATCH($K97,'Retail price composition'!$A$9:$GG$9,0))</f>
        <v>14.320620051343958</v>
      </c>
      <c r="M97" s="68">
        <f>INDEX('Retail price composition'!$A$26:$GG$39,MATCH(M$20,'Retail price composition'!$A$26:$A$39,0)+6,MATCH($K97,'Retail price composition'!$A$9:$GG$9,0))</f>
        <v>24.175764118349608</v>
      </c>
    </row>
    <row r="98" spans="11:13" x14ac:dyDescent="0.25">
      <c r="K98" s="66">
        <v>37408</v>
      </c>
      <c r="L98" s="67">
        <f>INDEX('Retail price composition'!$A$26:$GG$39,MATCH(L$20,'Retail price composition'!$A$26:$A$39,0),MATCH($K98,'Retail price composition'!$A$9:$GG$9,0))</f>
        <v>16.959701837664934</v>
      </c>
      <c r="M98" s="68">
        <f>INDEX('Retail price composition'!$A$26:$GG$39,MATCH(M$20,'Retail price composition'!$A$26:$A$39,0)+6,MATCH($K98,'Retail price composition'!$A$9:$GG$9,0))</f>
        <v>23.617335000072892</v>
      </c>
    </row>
    <row r="99" spans="11:13" x14ac:dyDescent="0.25">
      <c r="K99" s="66">
        <v>37500</v>
      </c>
      <c r="L99" s="67">
        <f>INDEX('Retail price composition'!$A$26:$GG$39,MATCH(L$20,'Retail price composition'!$A$26:$A$39,0),MATCH($K99,'Retail price composition'!$A$9:$GG$9,0))</f>
        <v>16.38909738807499</v>
      </c>
      <c r="M99" s="68">
        <f>INDEX('Retail price composition'!$A$26:$GG$39,MATCH(M$20,'Retail price composition'!$A$26:$A$39,0)+6,MATCH($K99,'Retail price composition'!$A$9:$GG$9,0))</f>
        <v>21.620718355794242</v>
      </c>
    </row>
    <row r="100" spans="11:13" x14ac:dyDescent="0.25">
      <c r="K100" s="66">
        <v>37591</v>
      </c>
      <c r="L100" s="67">
        <f>INDEX('Retail price composition'!$A$26:$GG$39,MATCH(L$20,'Retail price composition'!$A$26:$A$39,0),MATCH($K100,'Retail price composition'!$A$9:$GG$9,0))</f>
        <v>17.030160291520588</v>
      </c>
      <c r="M100" s="68">
        <f>INDEX('Retail price composition'!$A$26:$GG$39,MATCH(M$20,'Retail price composition'!$A$26:$A$39,0)+6,MATCH($K100,'Retail price composition'!$A$9:$GG$9,0))</f>
        <v>20.985956245533515</v>
      </c>
    </row>
    <row r="101" spans="11:13" x14ac:dyDescent="0.25">
      <c r="K101" s="66">
        <v>37681</v>
      </c>
      <c r="L101" s="67">
        <f>INDEX('Retail price composition'!$A$26:$GG$39,MATCH(L$20,'Retail price composition'!$A$26:$A$39,0),MATCH($K101,'Retail price composition'!$A$9:$GG$9,0))</f>
        <v>17.579424041043712</v>
      </c>
      <c r="M101" s="68">
        <f>INDEX('Retail price composition'!$A$26:$GG$39,MATCH(M$20,'Retail price composition'!$A$26:$A$39,0)+6,MATCH($K101,'Retail price composition'!$A$9:$GG$9,0))</f>
        <v>24.768237405891753</v>
      </c>
    </row>
    <row r="102" spans="11:13" x14ac:dyDescent="0.25">
      <c r="K102" s="66">
        <v>37773</v>
      </c>
      <c r="L102" s="67">
        <f>INDEX('Retail price composition'!$A$26:$GG$39,MATCH(L$20,'Retail price composition'!$A$26:$A$39,0),MATCH($K102,'Retail price composition'!$A$9:$GG$9,0))</f>
        <v>17.474156828889267</v>
      </c>
      <c r="M102" s="68">
        <f>INDEX('Retail price composition'!$A$26:$GG$39,MATCH(M$20,'Retail price composition'!$A$26:$A$39,0)+6,MATCH($K102,'Retail price composition'!$A$9:$GG$9,0))</f>
        <v>23.122110812947373</v>
      </c>
    </row>
    <row r="103" spans="11:13" x14ac:dyDescent="0.25">
      <c r="K103" s="66">
        <v>37865</v>
      </c>
      <c r="L103" s="67">
        <f>INDEX('Retail price composition'!$A$26:$GG$39,MATCH(L$20,'Retail price composition'!$A$26:$A$39,0),MATCH($K103,'Retail price composition'!$A$9:$GG$9,0))</f>
        <v>15.932685889868001</v>
      </c>
      <c r="M103" s="68">
        <f>INDEX('Retail price composition'!$A$26:$GG$39,MATCH(M$20,'Retail price composition'!$A$26:$A$39,0)+6,MATCH($K103,'Retail price composition'!$A$9:$GG$9,0))</f>
        <v>22.706875216503516</v>
      </c>
    </row>
    <row r="104" spans="11:13" x14ac:dyDescent="0.25">
      <c r="K104" s="66">
        <v>37956</v>
      </c>
      <c r="L104" s="67">
        <f>INDEX('Retail price composition'!$A$26:$GG$39,MATCH(L$20,'Retail price composition'!$A$26:$A$39,0),MATCH($K104,'Retail price composition'!$A$9:$GG$9,0))</f>
        <v>14.229253202193478</v>
      </c>
      <c r="M104" s="68">
        <f>INDEX('Retail price composition'!$A$26:$GG$39,MATCH(M$20,'Retail price composition'!$A$26:$A$39,0)+6,MATCH($K104,'Retail price composition'!$A$9:$GG$9,0))</f>
        <v>19.457993345226964</v>
      </c>
    </row>
    <row r="105" spans="11:13" x14ac:dyDescent="0.25">
      <c r="K105" s="66">
        <v>38047</v>
      </c>
      <c r="L105" s="67">
        <f>INDEX('Retail price composition'!$A$26:$GG$39,MATCH(L$20,'Retail price composition'!$A$26:$A$39,0),MATCH($K105,'Retail price composition'!$A$9:$GG$9,0))</f>
        <v>17.166110997140432</v>
      </c>
      <c r="M105" s="68">
        <f>INDEX('Retail price composition'!$A$26:$GG$39,MATCH(M$20,'Retail price composition'!$A$26:$A$39,0)+6,MATCH($K105,'Retail price composition'!$A$9:$GG$9,0))</f>
        <v>23.875958522716811</v>
      </c>
    </row>
    <row r="106" spans="11:13" x14ac:dyDescent="0.25">
      <c r="K106" s="66">
        <v>38139</v>
      </c>
      <c r="L106" s="67">
        <f>INDEX('Retail price composition'!$A$26:$GG$39,MATCH(L$20,'Retail price composition'!$A$26:$A$39,0),MATCH($K106,'Retail price composition'!$A$9:$GG$9,0))</f>
        <v>18.463606458227385</v>
      </c>
      <c r="M106" s="68">
        <f>INDEX('Retail price composition'!$A$26:$GG$39,MATCH(M$20,'Retail price composition'!$A$26:$A$39,0)+6,MATCH($K106,'Retail price composition'!$A$9:$GG$9,0))</f>
        <v>26.357380955095177</v>
      </c>
    </row>
    <row r="107" spans="11:13" x14ac:dyDescent="0.25">
      <c r="K107" s="66">
        <v>38231</v>
      </c>
      <c r="L107" s="67">
        <f>INDEX('Retail price composition'!$A$26:$GG$39,MATCH(L$20,'Retail price composition'!$A$26:$A$39,0),MATCH($K107,'Retail price composition'!$A$9:$GG$9,0))</f>
        <v>18.59499116861598</v>
      </c>
      <c r="M107" s="68">
        <f>INDEX('Retail price composition'!$A$26:$GG$39,MATCH(M$20,'Retail price composition'!$A$26:$A$39,0)+6,MATCH($K107,'Retail price composition'!$A$9:$GG$9,0))</f>
        <v>23.690608878928142</v>
      </c>
    </row>
    <row r="108" spans="11:13" x14ac:dyDescent="0.25">
      <c r="K108" s="66">
        <v>38322</v>
      </c>
      <c r="L108" s="67">
        <f>INDEX('Retail price composition'!$A$26:$GG$39,MATCH(L$20,'Retail price composition'!$A$26:$A$39,0),MATCH($K108,'Retail price composition'!$A$9:$GG$9,0))</f>
        <v>18.985285707528504</v>
      </c>
      <c r="M108" s="68">
        <f>INDEX('Retail price composition'!$A$26:$GG$39,MATCH(M$20,'Retail price composition'!$A$26:$A$39,0)+6,MATCH($K108,'Retail price composition'!$A$9:$GG$9,0))</f>
        <v>25.841416154865815</v>
      </c>
    </row>
    <row r="109" spans="11:13" x14ac:dyDescent="0.25">
      <c r="K109" s="66">
        <v>38412</v>
      </c>
      <c r="L109" s="67">
        <f>INDEX('Retail price composition'!$A$26:$GG$39,MATCH(L$20,'Retail price composition'!$A$26:$A$39,0),MATCH($K109,'Retail price composition'!$A$9:$GG$9,0))</f>
        <v>16.658292764199565</v>
      </c>
      <c r="M109" s="68">
        <f>INDEX('Retail price composition'!$A$26:$GG$39,MATCH(M$20,'Retail price composition'!$A$26:$A$39,0)+6,MATCH($K109,'Retail price composition'!$A$9:$GG$9,0))</f>
        <v>24.784282125280022</v>
      </c>
    </row>
    <row r="110" spans="11:13" x14ac:dyDescent="0.25">
      <c r="K110" s="66">
        <v>38504</v>
      </c>
      <c r="L110" s="67">
        <f>INDEX('Retail price composition'!$A$26:$GG$39,MATCH(L$20,'Retail price composition'!$A$26:$A$39,0),MATCH($K110,'Retail price composition'!$A$9:$GG$9,0))</f>
        <v>13.799334410831172</v>
      </c>
      <c r="M110" s="68">
        <f>INDEX('Retail price composition'!$A$26:$GG$39,MATCH(M$20,'Retail price composition'!$A$26:$A$39,0)+6,MATCH($K110,'Retail price composition'!$A$9:$GG$9,0))</f>
        <v>22.54093912126045</v>
      </c>
    </row>
    <row r="111" spans="11:13" x14ac:dyDescent="0.25">
      <c r="K111" s="66">
        <v>38596</v>
      </c>
      <c r="L111" s="67">
        <f>INDEX('Retail price composition'!$A$26:$GG$39,MATCH(L$20,'Retail price composition'!$A$26:$A$39,0),MATCH($K111,'Retail price composition'!$A$9:$GG$9,0))</f>
        <v>14.222051571303716</v>
      </c>
      <c r="M111" s="68">
        <f>INDEX('Retail price composition'!$A$26:$GG$39,MATCH(M$20,'Retail price composition'!$A$26:$A$39,0)+6,MATCH($K111,'Retail price composition'!$A$9:$GG$9,0))</f>
        <v>22.297124677842373</v>
      </c>
    </row>
    <row r="112" spans="11:13" x14ac:dyDescent="0.25">
      <c r="K112" s="66">
        <v>38687</v>
      </c>
      <c r="L112" s="67">
        <f>INDEX('Retail price composition'!$A$26:$GG$39,MATCH(L$20,'Retail price composition'!$A$26:$A$39,0),MATCH($K112,'Retail price composition'!$A$9:$GG$9,0))</f>
        <v>17.165401619395475</v>
      </c>
      <c r="M112" s="68">
        <f>INDEX('Retail price composition'!$A$26:$GG$39,MATCH(M$20,'Retail price composition'!$A$26:$A$39,0)+6,MATCH($K112,'Retail price composition'!$A$9:$GG$9,0))</f>
        <v>20.484728058024469</v>
      </c>
    </row>
    <row r="113" spans="11:13" x14ac:dyDescent="0.25">
      <c r="K113" s="66">
        <v>38777</v>
      </c>
      <c r="L113" s="67">
        <f>INDEX('Retail price composition'!$A$26:$GG$39,MATCH(L$20,'Retail price composition'!$A$26:$A$39,0),MATCH($K113,'Retail price composition'!$A$9:$GG$9,0))</f>
        <v>21.376937183948169</v>
      </c>
      <c r="M113" s="68">
        <f>INDEX('Retail price composition'!$A$26:$GG$39,MATCH(M$20,'Retail price composition'!$A$26:$A$39,0)+6,MATCH($K113,'Retail price composition'!$A$9:$GG$9,0))</f>
        <v>19.879185245413908</v>
      </c>
    </row>
    <row r="114" spans="11:13" x14ac:dyDescent="0.25">
      <c r="K114" s="66">
        <v>38869</v>
      </c>
      <c r="L114" s="67">
        <f>INDEX('Retail price composition'!$A$26:$GG$39,MATCH(L$20,'Retail price composition'!$A$26:$A$39,0),MATCH($K114,'Retail price composition'!$A$9:$GG$9,0))</f>
        <v>17.26247734343249</v>
      </c>
      <c r="M114" s="68">
        <f>INDEX('Retail price composition'!$A$26:$GG$39,MATCH(M$20,'Retail price composition'!$A$26:$A$39,0)+6,MATCH($K114,'Retail price composition'!$A$9:$GG$9,0))</f>
        <v>19.315857765024504</v>
      </c>
    </row>
    <row r="115" spans="11:13" x14ac:dyDescent="0.25">
      <c r="K115" s="66">
        <v>38961</v>
      </c>
      <c r="L115" s="67">
        <f>INDEX('Retail price composition'!$A$26:$GG$39,MATCH(L$20,'Retail price composition'!$A$26:$A$39,0),MATCH($K115,'Retail price composition'!$A$9:$GG$9,0))</f>
        <v>19.963634409643529</v>
      </c>
      <c r="M115" s="68">
        <f>INDEX('Retail price composition'!$A$26:$GG$39,MATCH(M$20,'Retail price composition'!$A$26:$A$39,0)+6,MATCH($K115,'Retail price composition'!$A$9:$GG$9,0))</f>
        <v>19.089548457631047</v>
      </c>
    </row>
    <row r="116" spans="11:13" x14ac:dyDescent="0.25">
      <c r="K116" s="66">
        <v>39052</v>
      </c>
      <c r="L116" s="67">
        <f>INDEX('Retail price composition'!$A$26:$GG$39,MATCH(L$20,'Retail price composition'!$A$26:$A$39,0),MATCH($K116,'Retail price composition'!$A$9:$GG$9,0))</f>
        <v>17.330302970241604</v>
      </c>
      <c r="M116" s="68">
        <f>INDEX('Retail price composition'!$A$26:$GG$39,MATCH(M$20,'Retail price composition'!$A$26:$A$39,0)+6,MATCH($K116,'Retail price composition'!$A$9:$GG$9,0))</f>
        <v>20.626820240830138</v>
      </c>
    </row>
    <row r="117" spans="11:13" x14ac:dyDescent="0.25">
      <c r="K117" s="66">
        <v>39142</v>
      </c>
      <c r="L117" s="67">
        <f>INDEX('Retail price composition'!$A$26:$GG$39,MATCH(L$20,'Retail price composition'!$A$26:$A$39,0),MATCH($K117,'Retail price composition'!$A$9:$GG$9,0))</f>
        <v>16.823278029263751</v>
      </c>
      <c r="M117" s="68">
        <f>INDEX('Retail price composition'!$A$26:$GG$39,MATCH(M$20,'Retail price composition'!$A$26:$A$39,0)+6,MATCH($K117,'Retail price composition'!$A$9:$GG$9,0))</f>
        <v>17.810049904529262</v>
      </c>
    </row>
    <row r="118" spans="11:13" x14ac:dyDescent="0.25">
      <c r="K118" s="66">
        <v>39234</v>
      </c>
      <c r="L118" s="67">
        <f>INDEX('Retail price composition'!$A$26:$GG$39,MATCH(L$20,'Retail price composition'!$A$26:$A$39,0),MATCH($K118,'Retail price composition'!$A$9:$GG$9,0))</f>
        <v>14.379327017187208</v>
      </c>
      <c r="M118" s="68">
        <f>INDEX('Retail price composition'!$A$26:$GG$39,MATCH(M$20,'Retail price composition'!$A$26:$A$39,0)+6,MATCH($K118,'Retail price composition'!$A$9:$GG$9,0))</f>
        <v>14.815480013921935</v>
      </c>
    </row>
    <row r="119" spans="11:13" x14ac:dyDescent="0.25">
      <c r="K119" s="66">
        <v>39326</v>
      </c>
      <c r="L119" s="67">
        <f>INDEX('Retail price composition'!$A$26:$GG$39,MATCH(L$20,'Retail price composition'!$A$26:$A$39,0),MATCH($K119,'Retail price composition'!$A$9:$GG$9,0))</f>
        <v>20.40137044800468</v>
      </c>
      <c r="M119" s="68">
        <f>INDEX('Retail price composition'!$A$26:$GG$39,MATCH(M$20,'Retail price composition'!$A$26:$A$39,0)+6,MATCH($K119,'Retail price composition'!$A$9:$GG$9,0))</f>
        <v>17.353543259609761</v>
      </c>
    </row>
    <row r="120" spans="11:13" x14ac:dyDescent="0.25">
      <c r="K120" s="66">
        <v>39417</v>
      </c>
      <c r="L120" s="67">
        <f>INDEX('Retail price composition'!$A$26:$GG$39,MATCH(L$20,'Retail price composition'!$A$26:$A$39,0),MATCH($K120,'Retail price composition'!$A$9:$GG$9,0))</f>
        <v>18.315002702731903</v>
      </c>
      <c r="M120" s="68">
        <f>INDEX('Retail price composition'!$A$26:$GG$39,MATCH(M$20,'Retail price composition'!$A$26:$A$39,0)+6,MATCH($K120,'Retail price composition'!$A$9:$GG$9,0))</f>
        <v>16.889879016531584</v>
      </c>
    </row>
    <row r="121" spans="11:13" x14ac:dyDescent="0.25">
      <c r="K121" s="66">
        <v>39508</v>
      </c>
      <c r="L121" s="67">
        <f>INDEX('Retail price composition'!$A$26:$GG$39,MATCH(L$20,'Retail price composition'!$A$26:$A$39,0),MATCH($K121,'Retail price composition'!$A$9:$GG$9,0))</f>
        <v>14.342660162617657</v>
      </c>
      <c r="M121" s="68">
        <f>INDEX('Retail price composition'!$A$26:$GG$39,MATCH(M$20,'Retail price composition'!$A$26:$A$39,0)+6,MATCH($K121,'Retail price composition'!$A$9:$GG$9,0))</f>
        <v>15.206074667060804</v>
      </c>
    </row>
    <row r="122" spans="11:13" x14ac:dyDescent="0.25">
      <c r="K122" s="66">
        <v>39600</v>
      </c>
      <c r="L122" s="67">
        <f>INDEX('Retail price composition'!$A$26:$GG$39,MATCH(L$20,'Retail price composition'!$A$26:$A$39,0),MATCH($K122,'Retail price composition'!$A$9:$GG$9,0))</f>
        <v>14.126424575546544</v>
      </c>
      <c r="M122" s="68">
        <f>INDEX('Retail price composition'!$A$26:$GG$39,MATCH(M$20,'Retail price composition'!$A$26:$A$39,0)+6,MATCH($K122,'Retail price composition'!$A$9:$GG$9,0))</f>
        <v>13.757050894222486</v>
      </c>
    </row>
    <row r="123" spans="11:13" x14ac:dyDescent="0.25">
      <c r="K123" s="66">
        <v>39692</v>
      </c>
      <c r="L123" s="67">
        <f>INDEX('Retail price composition'!$A$26:$GG$39,MATCH(L$20,'Retail price composition'!$A$26:$A$39,0),MATCH($K123,'Retail price composition'!$A$9:$GG$9,0))</f>
        <v>12.529660009555972</v>
      </c>
      <c r="M123" s="68">
        <f>INDEX('Retail price composition'!$A$26:$GG$39,MATCH(M$20,'Retail price composition'!$A$26:$A$39,0)+6,MATCH($K123,'Retail price composition'!$A$9:$GG$9,0))</f>
        <v>15.967049867455188</v>
      </c>
    </row>
    <row r="124" spans="11:13" x14ac:dyDescent="0.25">
      <c r="K124" s="66">
        <v>39783</v>
      </c>
      <c r="L124" s="67">
        <f>INDEX('Retail price composition'!$A$26:$GG$39,MATCH(L$20,'Retail price composition'!$A$26:$A$39,0),MATCH($K124,'Retail price composition'!$A$9:$GG$9,0))</f>
        <v>10.41905715018979</v>
      </c>
      <c r="M124" s="68">
        <f>INDEX('Retail price composition'!$A$26:$GG$39,MATCH(M$20,'Retail price composition'!$A$26:$A$39,0)+6,MATCH($K124,'Retail price composition'!$A$9:$GG$9,0))</f>
        <v>15.512390517455422</v>
      </c>
    </row>
    <row r="125" spans="11:13" x14ac:dyDescent="0.25">
      <c r="K125" s="66">
        <v>39873</v>
      </c>
      <c r="L125" s="67">
        <f>INDEX('Retail price composition'!$A$26:$GG$39,MATCH(L$20,'Retail price composition'!$A$26:$A$39,0),MATCH($K125,'Retail price composition'!$A$9:$GG$9,0))</f>
        <v>15.88277153307069</v>
      </c>
      <c r="M125" s="68">
        <f>INDEX('Retail price composition'!$A$26:$GG$39,MATCH(M$20,'Retail price composition'!$A$26:$A$39,0)+6,MATCH($K125,'Retail price composition'!$A$9:$GG$9,0))</f>
        <v>16.603605869494555</v>
      </c>
    </row>
    <row r="126" spans="11:13" x14ac:dyDescent="0.25">
      <c r="K126" s="66">
        <v>39965</v>
      </c>
      <c r="L126" s="67">
        <f>INDEX('Retail price composition'!$A$26:$GG$39,MATCH(L$20,'Retail price composition'!$A$26:$A$39,0),MATCH($K126,'Retail price composition'!$A$9:$GG$9,0))</f>
        <v>13.760532648879135</v>
      </c>
      <c r="M126" s="68">
        <f>INDEX('Retail price composition'!$A$26:$GG$39,MATCH(M$20,'Retail price composition'!$A$26:$A$39,0)+6,MATCH($K126,'Retail price composition'!$A$9:$GG$9,0))</f>
        <v>14.845505581734773</v>
      </c>
    </row>
    <row r="127" spans="11:13" x14ac:dyDescent="0.25">
      <c r="K127" s="66">
        <v>40057</v>
      </c>
      <c r="L127" s="67">
        <f>INDEX('Retail price composition'!$A$26:$GG$39,MATCH(L$20,'Retail price composition'!$A$26:$A$39,0),MATCH($K127,'Retail price composition'!$A$9:$GG$9,0))</f>
        <v>15.899608970679509</v>
      </c>
      <c r="M127" s="68">
        <f>INDEX('Retail price composition'!$A$26:$GG$39,MATCH(M$20,'Retail price composition'!$A$26:$A$39,0)+6,MATCH($K127,'Retail price composition'!$A$9:$GG$9,0))</f>
        <v>17.786114692744722</v>
      </c>
    </row>
    <row r="128" spans="11:13" x14ac:dyDescent="0.25">
      <c r="K128" s="66">
        <v>40148</v>
      </c>
      <c r="L128" s="67">
        <f>INDEX('Retail price composition'!$A$26:$GG$39,MATCH(L$20,'Retail price composition'!$A$26:$A$39,0),MATCH($K128,'Retail price composition'!$A$9:$GG$9,0))</f>
        <v>16.42897517127728</v>
      </c>
      <c r="M128" s="68">
        <f>INDEX('Retail price composition'!$A$26:$GG$39,MATCH(M$20,'Retail price composition'!$A$26:$A$39,0)+6,MATCH($K128,'Retail price composition'!$A$9:$GG$9,0))</f>
        <v>18.788056854282566</v>
      </c>
    </row>
    <row r="129" spans="11:13" x14ac:dyDescent="0.25">
      <c r="K129" s="66">
        <v>40238</v>
      </c>
      <c r="L129" s="67">
        <f>INDEX('Retail price composition'!$A$26:$GG$39,MATCH(L$20,'Retail price composition'!$A$26:$A$39,0),MATCH($K129,'Retail price composition'!$A$9:$GG$9,0))</f>
        <v>16.659895959835701</v>
      </c>
      <c r="M129" s="68">
        <f>INDEX('Retail price composition'!$A$26:$GG$39,MATCH(M$20,'Retail price composition'!$A$26:$A$39,0)+6,MATCH($K129,'Retail price composition'!$A$9:$GG$9,0))</f>
        <v>20.3021551407906</v>
      </c>
    </row>
    <row r="130" spans="11:13" x14ac:dyDescent="0.25">
      <c r="K130" s="66">
        <v>40330</v>
      </c>
      <c r="L130" s="67">
        <f>INDEX('Retail price composition'!$A$26:$GG$39,MATCH(L$20,'Retail price composition'!$A$26:$A$39,0),MATCH($K130,'Retail price composition'!$A$9:$GG$9,0))</f>
        <v>19.061839914367798</v>
      </c>
      <c r="M130" s="68">
        <f>INDEX('Retail price composition'!$A$26:$GG$39,MATCH(M$20,'Retail price composition'!$A$26:$A$39,0)+6,MATCH($K130,'Retail price composition'!$A$9:$GG$9,0))</f>
        <v>20.177368261816145</v>
      </c>
    </row>
    <row r="131" spans="11:13" x14ac:dyDescent="0.25">
      <c r="K131" s="66">
        <v>40422</v>
      </c>
      <c r="L131" s="67">
        <f>INDEX('Retail price composition'!$A$26:$GG$39,MATCH(L$20,'Retail price composition'!$A$26:$A$39,0),MATCH($K131,'Retail price composition'!$A$9:$GG$9,0))</f>
        <v>19.621624993947918</v>
      </c>
      <c r="M131" s="68">
        <f>INDEX('Retail price composition'!$A$26:$GG$39,MATCH(M$20,'Retail price composition'!$A$26:$A$39,0)+6,MATCH($K131,'Retail price composition'!$A$9:$GG$9,0))</f>
        <v>21.460693406755112</v>
      </c>
    </row>
    <row r="132" spans="11:13" x14ac:dyDescent="0.25">
      <c r="K132" s="66">
        <v>40513</v>
      </c>
      <c r="L132" s="67">
        <f>INDEX('Retail price composition'!$A$26:$GG$39,MATCH(L$20,'Retail price composition'!$A$26:$A$39,0),MATCH($K132,'Retail price composition'!$A$9:$GG$9,0))</f>
        <v>16.829318196660338</v>
      </c>
      <c r="M132" s="68">
        <f>INDEX('Retail price composition'!$A$26:$GG$39,MATCH(M$20,'Retail price composition'!$A$26:$A$39,0)+6,MATCH($K132,'Retail price composition'!$A$9:$GG$9,0))</f>
        <v>19.979862101011506</v>
      </c>
    </row>
    <row r="133" spans="11:13" x14ac:dyDescent="0.25">
      <c r="K133" s="66">
        <v>40603</v>
      </c>
      <c r="L133" s="67">
        <f>INDEX('Retail price composition'!$A$26:$GG$39,MATCH(L$20,'Retail price composition'!$A$26:$A$39,0),MATCH($K133,'Retail price composition'!$A$9:$GG$9,0))</f>
        <v>16.99566860118054</v>
      </c>
      <c r="M133" s="68">
        <f>INDEX('Retail price composition'!$A$26:$GG$39,MATCH(M$20,'Retail price composition'!$A$26:$A$39,0)+6,MATCH($K133,'Retail price composition'!$A$9:$GG$9,0))</f>
        <v>17.473189127027243</v>
      </c>
    </row>
    <row r="134" spans="11:13" x14ac:dyDescent="0.25">
      <c r="K134" s="66">
        <v>40695</v>
      </c>
      <c r="L134" s="67">
        <f>INDEX('Retail price composition'!$A$26:$GG$39,MATCH(L$20,'Retail price composition'!$A$26:$A$39,0),MATCH($K134,'Retail price composition'!$A$9:$GG$9,0))</f>
        <v>18.775080586824433</v>
      </c>
      <c r="M134" s="68">
        <f>INDEX('Retail price composition'!$A$26:$GG$39,MATCH(M$20,'Retail price composition'!$A$26:$A$39,0)+6,MATCH($K134,'Retail price composition'!$A$9:$GG$9,0))</f>
        <v>23.458721723244125</v>
      </c>
    </row>
    <row r="135" spans="11:13" x14ac:dyDescent="0.25">
      <c r="K135" s="66">
        <v>40787</v>
      </c>
      <c r="L135" s="67">
        <f>INDEX('Retail price composition'!$A$26:$GG$39,MATCH(L$20,'Retail price composition'!$A$26:$A$39,0),MATCH($K135,'Retail price composition'!$A$9:$GG$9,0))</f>
        <v>18.25501389967901</v>
      </c>
      <c r="M135" s="68">
        <f>INDEX('Retail price composition'!$A$26:$GG$39,MATCH(M$20,'Retail price composition'!$A$26:$A$39,0)+6,MATCH($K135,'Retail price composition'!$A$9:$GG$9,0))</f>
        <v>22.742669522517861</v>
      </c>
    </row>
    <row r="136" spans="11:13" x14ac:dyDescent="0.25">
      <c r="K136" s="66">
        <v>40878</v>
      </c>
      <c r="L136" s="67">
        <f>INDEX('Retail price composition'!$A$26:$GG$39,MATCH(L$20,'Retail price composition'!$A$26:$A$39,0),MATCH($K136,'Retail price composition'!$A$9:$GG$9,0))</f>
        <v>20.240560687790353</v>
      </c>
      <c r="M136" s="68">
        <f>INDEX('Retail price composition'!$A$26:$GG$39,MATCH(M$20,'Retail price composition'!$A$26:$A$39,0)+6,MATCH($K136,'Retail price composition'!$A$9:$GG$9,0))</f>
        <v>23.769502891100242</v>
      </c>
    </row>
    <row r="137" spans="11:13" x14ac:dyDescent="0.25">
      <c r="K137" s="66">
        <v>40969</v>
      </c>
      <c r="L137" s="67">
        <f>INDEX('Retail price composition'!$A$26:$GG$39,MATCH(L$20,'Retail price composition'!$A$26:$A$39,0),MATCH($K137,'Retail price composition'!$A$9:$GG$9,0))</f>
        <v>18.803717575628852</v>
      </c>
      <c r="M137" s="68">
        <f>INDEX('Retail price composition'!$A$26:$GG$39,MATCH(M$20,'Retail price composition'!$A$26:$A$39,0)+6,MATCH($K137,'Retail price composition'!$A$9:$GG$9,0))</f>
        <v>23.635571540889284</v>
      </c>
    </row>
    <row r="138" spans="11:13" x14ac:dyDescent="0.25">
      <c r="K138" s="66">
        <v>41061</v>
      </c>
      <c r="L138" s="67">
        <f>INDEX('Retail price composition'!$A$26:$GG$39,MATCH(L$20,'Retail price composition'!$A$26:$A$39,0),MATCH($K138,'Retail price composition'!$A$9:$GG$9,0))</f>
        <v>24.769435825480283</v>
      </c>
      <c r="M138" s="68">
        <f>INDEX('Retail price composition'!$A$26:$GG$39,MATCH(M$20,'Retail price composition'!$A$26:$A$39,0)+6,MATCH($K138,'Retail price composition'!$A$9:$GG$9,0))</f>
        <v>26.483027290325794</v>
      </c>
    </row>
    <row r="139" spans="11:13" x14ac:dyDescent="0.25">
      <c r="K139" s="66">
        <v>41153</v>
      </c>
      <c r="L139" s="67">
        <f>INDEX('Retail price composition'!$A$26:$GG$39,MATCH(L$20,'Retail price composition'!$A$26:$A$39,0),MATCH($K139,'Retail price composition'!$A$9:$GG$9,0))</f>
        <v>22.892305354925195</v>
      </c>
      <c r="M139" s="68">
        <f>INDEX('Retail price composition'!$A$26:$GG$39,MATCH(M$20,'Retail price composition'!$A$26:$A$39,0)+6,MATCH($K139,'Retail price composition'!$A$9:$GG$9,0))</f>
        <v>25.542986232197027</v>
      </c>
    </row>
    <row r="140" spans="11:13" x14ac:dyDescent="0.25">
      <c r="K140" s="66">
        <v>41244</v>
      </c>
      <c r="L140" s="67">
        <f>INDEX('Retail price composition'!$A$26:$GG$39,MATCH(L$20,'Retail price composition'!$A$26:$A$39,0),MATCH($K140,'Retail price composition'!$A$9:$GG$9,0))</f>
        <v>23.308126584828834</v>
      </c>
      <c r="M140" s="68">
        <f>INDEX('Retail price composition'!$A$26:$GG$39,MATCH(M$20,'Retail price composition'!$A$26:$A$39,0)+6,MATCH($K140,'Retail price composition'!$A$9:$GG$9,0))</f>
        <v>27.754668002624022</v>
      </c>
    </row>
    <row r="141" spans="11:13" x14ac:dyDescent="0.25">
      <c r="K141" s="66">
        <v>41334</v>
      </c>
      <c r="L141" s="67">
        <f>INDEX('Retail price composition'!$A$26:$GG$39,MATCH(L$20,'Retail price composition'!$A$26:$A$39,0),MATCH($K141,'Retail price composition'!$A$9:$GG$9,0))</f>
        <v>22.830817381408714</v>
      </c>
      <c r="M141" s="68">
        <f>INDEX('Retail price composition'!$A$26:$GG$39,MATCH(M$20,'Retail price composition'!$A$26:$A$39,0)+6,MATCH($K141,'Retail price composition'!$A$9:$GG$9,0))</f>
        <v>25.971007653741154</v>
      </c>
    </row>
    <row r="142" spans="11:13" x14ac:dyDescent="0.25">
      <c r="K142" s="66">
        <v>41426</v>
      </c>
      <c r="L142" s="67">
        <f>INDEX('Retail price composition'!$A$26:$GG$39,MATCH(L$20,'Retail price composition'!$A$26:$A$39,0),MATCH($K142,'Retail price composition'!$A$9:$GG$9,0))</f>
        <v>24.701548841638147</v>
      </c>
      <c r="M142" s="68">
        <f>INDEX('Retail price composition'!$A$26:$GG$39,MATCH(M$20,'Retail price composition'!$A$26:$A$39,0)+6,MATCH($K142,'Retail price composition'!$A$9:$GG$9,0))</f>
        <v>27.041516624777216</v>
      </c>
    </row>
    <row r="143" spans="11:13" x14ac:dyDescent="0.25">
      <c r="K143" s="66">
        <v>41518</v>
      </c>
      <c r="L143" s="67">
        <f>INDEX('Retail price composition'!$A$26:$GG$39,MATCH(L$20,'Retail price composition'!$A$26:$A$39,0),MATCH($K143,'Retail price composition'!$A$9:$GG$9,0))</f>
        <v>27.355530883129298</v>
      </c>
      <c r="M143" s="68">
        <f>INDEX('Retail price composition'!$A$26:$GG$39,MATCH(M$20,'Retail price composition'!$A$26:$A$39,0)+6,MATCH($K143,'Retail price composition'!$A$9:$GG$9,0))</f>
        <v>27.556639979297287</v>
      </c>
    </row>
    <row r="144" spans="11:13" x14ac:dyDescent="0.25">
      <c r="K144" s="66">
        <v>41609</v>
      </c>
      <c r="L144" s="67">
        <f>INDEX('Retail price composition'!$A$26:$GG$39,MATCH(L$20,'Retail price composition'!$A$26:$A$39,0),MATCH($K144,'Retail price composition'!$A$9:$GG$9,0))</f>
        <v>25.145979246893322</v>
      </c>
      <c r="M144" s="68">
        <f>INDEX('Retail price composition'!$A$26:$GG$39,MATCH(M$20,'Retail price composition'!$A$26:$A$39,0)+6,MATCH($K144,'Retail price composition'!$A$9:$GG$9,0))</f>
        <v>30.203527356206436</v>
      </c>
    </row>
    <row r="145" spans="11:13" x14ac:dyDescent="0.25">
      <c r="K145" s="66">
        <v>41699</v>
      </c>
      <c r="L145" s="67">
        <f>INDEX('Retail price composition'!$A$26:$GG$39,MATCH(L$20,'Retail price composition'!$A$26:$A$39,0),MATCH($K145,'Retail price composition'!$A$9:$GG$9,0))</f>
        <v>24.976166630303506</v>
      </c>
      <c r="M145" s="68">
        <f>INDEX('Retail price composition'!$A$26:$GG$39,MATCH(M$20,'Retail price composition'!$A$26:$A$39,0)+6,MATCH($K145,'Retail price composition'!$A$9:$GG$9,0))</f>
        <v>29.89421977715871</v>
      </c>
    </row>
    <row r="146" spans="11:13" x14ac:dyDescent="0.25">
      <c r="K146" s="66">
        <v>41791</v>
      </c>
      <c r="L146" s="67">
        <f>INDEX('Retail price composition'!$A$26:$GG$39,MATCH(L$20,'Retail price composition'!$A$26:$A$39,0),MATCH($K146,'Retail price composition'!$A$9:$GG$9,0))</f>
        <v>25.372627839440643</v>
      </c>
      <c r="M146" s="68">
        <f>INDEX('Retail price composition'!$A$26:$GG$39,MATCH(M$20,'Retail price composition'!$A$26:$A$39,0)+6,MATCH($K146,'Retail price composition'!$A$9:$GG$9,0))</f>
        <v>31.775273437013112</v>
      </c>
    </row>
    <row r="147" spans="11:13" x14ac:dyDescent="0.25">
      <c r="K147" s="66">
        <v>41883</v>
      </c>
      <c r="L147" s="67">
        <f>INDEX('Retail price composition'!$A$26:$GG$39,MATCH(L$20,'Retail price composition'!$A$26:$A$39,0),MATCH($K147,'Retail price composition'!$A$9:$GG$9,0))</f>
        <v>27.478670748985561</v>
      </c>
      <c r="M147" s="68">
        <f>INDEX('Retail price composition'!$A$26:$GG$39,MATCH(M$20,'Retail price composition'!$A$26:$A$39,0)+6,MATCH($K147,'Retail price composition'!$A$9:$GG$9,0))</f>
        <v>33.482068608562848</v>
      </c>
    </row>
    <row r="148" spans="11:13" x14ac:dyDescent="0.25">
      <c r="K148" s="66">
        <v>41974</v>
      </c>
      <c r="L148" s="67">
        <f>INDEX('Retail price composition'!$A$26:$GG$39,MATCH(L$20,'Retail price composition'!$A$26:$A$39,0),MATCH($K148,'Retail price composition'!$A$9:$GG$9,0))</f>
        <v>30.229444813942131</v>
      </c>
      <c r="M148" s="68">
        <f>INDEX('Retail price composition'!$A$26:$GG$39,MATCH(M$20,'Retail price composition'!$A$26:$A$39,0)+6,MATCH($K148,'Retail price composition'!$A$9:$GG$9,0))</f>
        <v>36.012016973664792</v>
      </c>
    </row>
    <row r="149" spans="11:13" x14ac:dyDescent="0.25">
      <c r="K149" s="66">
        <v>42064</v>
      </c>
      <c r="L149" s="67">
        <f>INDEX('Retail price composition'!$A$26:$GG$39,MATCH(L$20,'Retail price composition'!$A$26:$A$39,0),MATCH($K149,'Retail price composition'!$A$9:$GG$9,0))</f>
        <v>26.687243194127195</v>
      </c>
      <c r="M149" s="68">
        <f>INDEX('Retail price composition'!$A$26:$GG$39,MATCH(M$20,'Retail price composition'!$A$26:$A$39,0)+6,MATCH($K149,'Retail price composition'!$A$9:$GG$9,0))</f>
        <v>32.773657646209649</v>
      </c>
    </row>
    <row r="150" spans="11:13" x14ac:dyDescent="0.25">
      <c r="K150" s="66">
        <v>42156</v>
      </c>
      <c r="L150" s="67">
        <f>INDEX('Retail price composition'!$A$26:$GG$39,MATCH(L$20,'Retail price composition'!$A$26:$A$39,0),MATCH($K150,'Retail price composition'!$A$9:$GG$9,0))</f>
        <v>26.92138747081755</v>
      </c>
      <c r="M150" s="68">
        <f>INDEX('Retail price composition'!$A$26:$GG$39,MATCH(M$20,'Retail price composition'!$A$26:$A$39,0)+6,MATCH($K150,'Retail price composition'!$A$9:$GG$9,0))</f>
        <v>35.002788248604347</v>
      </c>
    </row>
    <row r="151" spans="11:13" x14ac:dyDescent="0.25">
      <c r="K151" s="66">
        <v>42248</v>
      </c>
      <c r="L151" s="67">
        <f>INDEX('Retail price composition'!$A$26:$GG$39,MATCH(L$20,'Retail price composition'!$A$26:$A$39,0),MATCH($K151,'Retail price composition'!$A$9:$GG$9,0))</f>
        <v>31.1169812843134</v>
      </c>
      <c r="M151" s="68">
        <f>INDEX('Retail price composition'!$A$26:$GG$39,MATCH(M$20,'Retail price composition'!$A$26:$A$39,0)+6,MATCH($K151,'Retail price composition'!$A$9:$GG$9,0))</f>
        <v>36.042206712651179</v>
      </c>
    </row>
    <row r="152" spans="11:13" x14ac:dyDescent="0.25">
      <c r="K152" s="66">
        <v>42339</v>
      </c>
      <c r="L152" s="67">
        <f>INDEX('Retail price composition'!$A$26:$GG$39,MATCH(L$20,'Retail price composition'!$A$26:$A$39,0),MATCH($K152,'Retail price composition'!$A$9:$GG$9,0))</f>
        <v>30.15812457146405</v>
      </c>
      <c r="M152" s="68">
        <f>INDEX('Retail price composition'!$A$26:$GG$39,MATCH(M$20,'Retail price composition'!$A$26:$A$39,0)+6,MATCH($K152,'Retail price composition'!$A$9:$GG$9,0))</f>
        <v>35.248054253089158</v>
      </c>
    </row>
    <row r="153" spans="11:13" x14ac:dyDescent="0.25">
      <c r="K153" s="66">
        <v>42430</v>
      </c>
      <c r="L153" s="67">
        <f>INDEX('Retail price composition'!$A$26:$GG$39,MATCH(L$20,'Retail price composition'!$A$26:$A$39,0),MATCH($K153,'Retail price composition'!$A$9:$GG$9,0))</f>
        <v>27.908656024513821</v>
      </c>
      <c r="M153" s="68">
        <f>INDEX('Retail price composition'!$A$26:$GG$39,MATCH(M$20,'Retail price composition'!$A$26:$A$39,0)+6,MATCH($K153,'Retail price composition'!$A$9:$GG$9,0))</f>
        <v>33.623563047812297</v>
      </c>
    </row>
    <row r="154" spans="11:13" x14ac:dyDescent="0.25">
      <c r="K154" s="66">
        <v>42522</v>
      </c>
      <c r="L154" s="67">
        <f>INDEX('Retail price composition'!$A$26:$GG$39,MATCH(L$20,'Retail price composition'!$A$26:$A$39,0),MATCH($K154,'Retail price composition'!$A$9:$GG$9,0))</f>
        <v>29.853456068622155</v>
      </c>
      <c r="M154" s="68">
        <f>INDEX('Retail price composition'!$A$26:$GG$39,MATCH(M$20,'Retail price composition'!$A$26:$A$39,0)+6,MATCH($K154,'Retail price composition'!$A$9:$GG$9,0))</f>
        <v>33.519383441926067</v>
      </c>
    </row>
    <row r="155" spans="11:13" x14ac:dyDescent="0.25">
      <c r="K155" s="66">
        <v>42614</v>
      </c>
      <c r="L155" s="67">
        <f>INDEX('Retail price composition'!$A$26:$GG$39,MATCH(L$20,'Retail price composition'!$A$26:$A$39,0),MATCH($K155,'Retail price composition'!$A$9:$GG$9,0))</f>
        <v>31.739981177362193</v>
      </c>
      <c r="M155" s="68">
        <f>INDEX('Retail price composition'!$A$26:$GG$39,MATCH(M$20,'Retail price composition'!$A$26:$A$39,0)+6,MATCH($K155,'Retail price composition'!$A$9:$GG$9,0))</f>
        <v>36.31622532569579</v>
      </c>
    </row>
    <row r="156" spans="11:13" x14ac:dyDescent="0.25">
      <c r="K156" s="66">
        <v>42705</v>
      </c>
      <c r="L156" s="67">
        <f>INDEX('Retail price composition'!$A$26:$GG$39,MATCH(L$20,'Retail price composition'!$A$26:$A$39,0),MATCH($K156,'Retail price composition'!$A$9:$GG$9,0))</f>
        <v>29.606760220673451</v>
      </c>
      <c r="M156" s="68">
        <f>INDEX('Retail price composition'!$A$26:$GG$39,MATCH(M$20,'Retail price composition'!$A$26:$A$39,0)+6,MATCH($K156,'Retail price composition'!$A$9:$GG$9,0))</f>
        <v>37.611635901454711</v>
      </c>
    </row>
    <row r="157" spans="11:13" x14ac:dyDescent="0.25">
      <c r="K157" s="66">
        <v>42795</v>
      </c>
      <c r="L157" s="67">
        <f>INDEX('Retail price composition'!$A$26:$GG$39,MATCH(L$20,'Retail price composition'!$A$26:$A$39,0),MATCH($K157,'Retail price composition'!$A$9:$GG$9,0))</f>
        <v>31.201659285203377</v>
      </c>
      <c r="M157" s="68">
        <f>INDEX('Retail price composition'!$A$26:$GG$39,MATCH(M$20,'Retail price composition'!$A$26:$A$39,0)+6,MATCH($K157,'Retail price composition'!$A$9:$GG$9,0))</f>
        <v>39.612708956524365</v>
      </c>
    </row>
    <row r="158" spans="11:13" x14ac:dyDescent="0.25">
      <c r="K158" s="66">
        <v>42887</v>
      </c>
      <c r="L158" s="67">
        <f>INDEX('Retail price composition'!$A$26:$GG$39,MATCH(L$20,'Retail price composition'!$A$26:$A$39,0),MATCH($K158,'Retail price composition'!$A$9:$GG$9,0))</f>
        <v>31.251889145318351</v>
      </c>
      <c r="M158" s="68">
        <f>INDEX('Retail price composition'!$A$26:$GG$39,MATCH(M$20,'Retail price composition'!$A$26:$A$39,0)+6,MATCH($K158,'Retail price composition'!$A$9:$GG$9,0))</f>
        <v>39.29829345629107</v>
      </c>
    </row>
    <row r="159" spans="11:13" x14ac:dyDescent="0.25">
      <c r="K159" s="66">
        <v>42979</v>
      </c>
      <c r="L159" s="67">
        <f>INDEX('Retail price composition'!$A$26:$GG$39,MATCH(L$20,'Retail price composition'!$A$26:$A$39,0),MATCH($K159,'Retail price composition'!$A$9:$GG$9,0))</f>
        <v>28.858266482967014</v>
      </c>
      <c r="M159" s="68">
        <f>INDEX('Retail price composition'!$A$26:$GG$39,MATCH(M$20,'Retail price composition'!$A$26:$A$39,0)+6,MATCH($K159,'Retail price composition'!$A$9:$GG$9,0))</f>
        <v>34.728196025054764</v>
      </c>
    </row>
    <row r="160" spans="11:13" x14ac:dyDescent="0.25">
      <c r="K160" s="66">
        <v>43070</v>
      </c>
      <c r="L160" s="67">
        <f>INDEX('Retail price composition'!$A$26:$GG$39,MATCH(L$20,'Retail price composition'!$A$26:$A$39,0),MATCH($K160,'Retail price composition'!$A$9:$GG$9,0))</f>
        <v>28.771878740737435</v>
      </c>
      <c r="M160" s="68">
        <f>INDEX('Retail price composition'!$A$26:$GG$39,MATCH(M$20,'Retail price composition'!$A$26:$A$39,0)+6,MATCH($K160,'Retail price composition'!$A$9:$GG$9,0))</f>
        <v>34.570340933643472</v>
      </c>
    </row>
    <row r="161" spans="11:13" x14ac:dyDescent="0.25">
      <c r="K161" s="66">
        <v>43160</v>
      </c>
      <c r="L161" s="67">
        <f>INDEX('Retail price composition'!$A$26:$GG$39,MATCH(L$20,'Retail price composition'!$A$26:$A$39,0),MATCH($K161,'Retail price composition'!$A$9:$GG$9,0))</f>
        <v>31.840388023688615</v>
      </c>
      <c r="M161" s="68">
        <f>INDEX('Retail price composition'!$A$26:$GG$39,MATCH(M$20,'Retail price composition'!$A$26:$A$39,0)+6,MATCH($K161,'Retail price composition'!$A$9:$GG$9,0))</f>
        <v>36.452136502633742</v>
      </c>
    </row>
    <row r="162" spans="11:13" x14ac:dyDescent="0.25">
      <c r="K162" s="66">
        <v>43252</v>
      </c>
      <c r="L162" s="67">
        <f>INDEX('Retail price composition'!$A$26:$GG$39,MATCH(L$20,'Retail price composition'!$A$26:$A$39,0),MATCH($K162,'Retail price composition'!$A$9:$GG$9,0))</f>
        <v>28.769440134508553</v>
      </c>
      <c r="M162" s="68">
        <f>INDEX('Retail price composition'!$A$26:$GG$39,MATCH(M$20,'Retail price composition'!$A$26:$A$39,0)+6,MATCH($K162,'Retail price composition'!$A$9:$GG$9,0))</f>
        <v>32.627123008022032</v>
      </c>
    </row>
    <row r="163" spans="11:13" x14ac:dyDescent="0.25">
      <c r="K163" s="66">
        <v>43344</v>
      </c>
      <c r="L163" s="67">
        <f>INDEX('Retail price composition'!$A$26:$GG$39,MATCH(L$20,'Retail price composition'!$A$26:$A$39,0),MATCH($K163,'Retail price composition'!$A$9:$GG$9,0))</f>
        <v>29.178516198032053</v>
      </c>
      <c r="M163" s="68">
        <f>INDEX('Retail price composition'!$A$26:$GG$39,MATCH(M$20,'Retail price composition'!$A$26:$A$39,0)+6,MATCH($K163,'Retail price composition'!$A$9:$GG$9,0))</f>
        <v>32.8144412628872</v>
      </c>
    </row>
    <row r="164" spans="11:13" x14ac:dyDescent="0.25">
      <c r="K164" s="66">
        <v>43435</v>
      </c>
      <c r="L164" s="67">
        <f>INDEX('Retail price composition'!$A$26:$GG$39,MATCH(L$20,'Retail price composition'!$A$26:$A$39,0),MATCH($K164,'Retail price composition'!$A$9:$GG$9,0))</f>
        <v>36.200336555763869</v>
      </c>
      <c r="M164" s="68">
        <f>INDEX('Retail price composition'!$A$26:$GG$39,MATCH(M$20,'Retail price composition'!$A$26:$A$39,0)+6,MATCH($K164,'Retail price composition'!$A$9:$GG$9,0))</f>
        <v>40.520016862594971</v>
      </c>
    </row>
    <row r="165" spans="11:13" x14ac:dyDescent="0.25">
      <c r="K165" s="66">
        <v>43525</v>
      </c>
      <c r="L165" s="67">
        <f>INDEX('Retail price composition'!$A$26:$GG$39,MATCH(L$20,'Retail price composition'!$A$26:$A$39,0),MATCH($K165,'Retail price composition'!$A$9:$GG$9,0))</f>
        <v>28.603321423126321</v>
      </c>
      <c r="M165" s="68">
        <f>INDEX('Retail price composition'!$A$26:$GG$39,MATCH(M$20,'Retail price composition'!$A$26:$A$39,0)+6,MATCH($K165,'Retail price composition'!$A$9:$GG$9,0))</f>
        <v>39.766066249337442</v>
      </c>
    </row>
    <row r="166" spans="11:13" x14ac:dyDescent="0.25">
      <c r="K166" s="66">
        <v>43617</v>
      </c>
      <c r="L166" s="67">
        <f>INDEX('Retail price composition'!$A$26:$GG$39,MATCH(L$20,'Retail price composition'!$A$26:$A$39,0),MATCH($K166,'Retail price composition'!$A$9:$GG$9,0))</f>
        <v>29.867553043525827</v>
      </c>
      <c r="M166" s="68">
        <f>INDEX('Retail price composition'!$A$26:$GG$39,MATCH(M$20,'Retail price composition'!$A$26:$A$39,0)+6,MATCH($K166,'Retail price composition'!$A$9:$GG$9,0))</f>
        <v>39.722634091567073</v>
      </c>
    </row>
    <row r="167" spans="11:13" x14ac:dyDescent="0.25">
      <c r="K167" s="66">
        <v>43709</v>
      </c>
      <c r="L167" s="67">
        <f>INDEX('Retail price composition'!$A$26:$GG$39,MATCH(L$20,'Retail price composition'!$A$26:$A$39,0),MATCH($K167,'Retail price composition'!$A$9:$GG$9,0))</f>
        <v>24.97141541507823</v>
      </c>
      <c r="M167" s="68">
        <f>INDEX('Retail price composition'!$A$26:$GG$39,MATCH(M$20,'Retail price composition'!$A$26:$A$39,0)+6,MATCH($K167,'Retail price composition'!$A$9:$GG$9,0))</f>
        <v>32.850124775249334</v>
      </c>
    </row>
    <row r="168" spans="11:13" ht="14.4" thickBot="1" x14ac:dyDescent="0.3">
      <c r="K168" s="69">
        <v>43800</v>
      </c>
      <c r="L168" s="70">
        <f>INDEX('Retail price composition'!$A$26:$GG$39,MATCH(L$20,'Retail price composition'!$A$26:$A$39,0),MATCH($K168,'Retail price composition'!$A$9:$GG$9,0))</f>
        <v>23.830661299407168</v>
      </c>
      <c r="M168" s="71">
        <f>INDEX('Retail price composition'!$A$26:$GG$39,MATCH(M$20,'Retail price composition'!$A$26:$A$39,0)+6,MATCH($K168,'Retail price composition'!$A$9:$GG$9,0))</f>
        <v>31.044151550232229</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BR68"/>
  <sheetViews>
    <sheetView zoomScale="85" zoomScaleNormal="85" workbookViewId="0">
      <pane xSplit="3" ySplit="9" topLeftCell="AF10" activePane="bottomRight" state="frozen"/>
      <selection activeCell="A8" sqref="A8"/>
      <selection pane="topRight" activeCell="A8" sqref="A8"/>
      <selection pane="bottomLeft" activeCell="A8" sqref="A8"/>
      <selection pane="bottomRight" activeCell="AX21" sqref="AX21"/>
    </sheetView>
  </sheetViews>
  <sheetFormatPr defaultColWidth="7.59765625" defaultRowHeight="14.4" outlineLevelRow="1" x14ac:dyDescent="0.3"/>
  <cols>
    <col min="1" max="1" width="28" style="2" customWidth="1"/>
    <col min="2" max="2" width="7.19921875" style="2" bestFit="1" customWidth="1"/>
    <col min="3" max="3" width="11.59765625" style="2" customWidth="1"/>
    <col min="4" max="40" width="7.59765625" style="8"/>
    <col min="41" max="41" width="7.59765625" style="1"/>
    <col min="42" max="42" width="7.59765625" style="8"/>
    <col min="43" max="47" width="7.59765625" style="1"/>
    <col min="48" max="48" width="8.3984375" style="1" bestFit="1" customWidth="1"/>
    <col min="49" max="16384" width="7.59765625" style="1"/>
  </cols>
  <sheetData>
    <row r="1" spans="1:50" ht="15" x14ac:dyDescent="0.25">
      <c r="A1" s="4"/>
      <c r="B1" s="1"/>
      <c r="C1" s="1"/>
      <c r="D1" s="1"/>
      <c r="E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P1" s="1"/>
    </row>
    <row r="2" spans="1:50" ht="15" x14ac:dyDescent="0.25">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P2" s="1"/>
    </row>
    <row r="3" spans="1:50" ht="15" x14ac:dyDescent="0.25">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P3" s="1"/>
    </row>
    <row r="4" spans="1:50" ht="15" x14ac:dyDescent="0.25">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P4" s="1"/>
    </row>
    <row r="5" spans="1:50" ht="15" x14ac:dyDescent="0.25">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P5" s="1"/>
    </row>
    <row r="6" spans="1:50" ht="15" x14ac:dyDescent="0.25">
      <c r="A6" s="57" t="s">
        <v>75</v>
      </c>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P6" s="1"/>
    </row>
    <row r="7" spans="1:50" ht="21" x14ac:dyDescent="0.25">
      <c r="A7" s="17" t="s">
        <v>24</v>
      </c>
      <c r="B7" s="17"/>
      <c r="C7" s="17"/>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P7" s="1"/>
    </row>
    <row r="8" spans="1:50" ht="15" x14ac:dyDescent="0.25">
      <c r="A8" s="27" t="s">
        <v>21</v>
      </c>
      <c r="B8" s="13"/>
      <c r="C8" s="13"/>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P8" s="1"/>
    </row>
    <row r="9" spans="1:50" ht="15" x14ac:dyDescent="0.25">
      <c r="A9" s="158" t="s">
        <v>0</v>
      </c>
      <c r="B9" s="158"/>
      <c r="C9" s="158"/>
      <c r="D9" s="9">
        <v>1974</v>
      </c>
      <c r="E9" s="9">
        <f t="shared" ref="E9:AK9" si="0">D9+1</f>
        <v>1975</v>
      </c>
      <c r="F9" s="9">
        <f t="shared" si="0"/>
        <v>1976</v>
      </c>
      <c r="G9" s="9">
        <f t="shared" si="0"/>
        <v>1977</v>
      </c>
      <c r="H9" s="9">
        <f t="shared" si="0"/>
        <v>1978</v>
      </c>
      <c r="I9" s="9">
        <f t="shared" si="0"/>
        <v>1979</v>
      </c>
      <c r="J9" s="9">
        <f t="shared" si="0"/>
        <v>1980</v>
      </c>
      <c r="K9" s="9">
        <f t="shared" si="0"/>
        <v>1981</v>
      </c>
      <c r="L9" s="9">
        <f t="shared" si="0"/>
        <v>1982</v>
      </c>
      <c r="M9" s="9">
        <f t="shared" si="0"/>
        <v>1983</v>
      </c>
      <c r="N9" s="9">
        <f t="shared" si="0"/>
        <v>1984</v>
      </c>
      <c r="O9" s="9">
        <f t="shared" si="0"/>
        <v>1985</v>
      </c>
      <c r="P9" s="9">
        <f t="shared" si="0"/>
        <v>1986</v>
      </c>
      <c r="Q9" s="9">
        <f t="shared" si="0"/>
        <v>1987</v>
      </c>
      <c r="R9" s="9">
        <f t="shared" si="0"/>
        <v>1988</v>
      </c>
      <c r="S9" s="9">
        <f t="shared" si="0"/>
        <v>1989</v>
      </c>
      <c r="T9" s="9">
        <f t="shared" si="0"/>
        <v>1990</v>
      </c>
      <c r="U9" s="9">
        <f t="shared" si="0"/>
        <v>1991</v>
      </c>
      <c r="V9" s="9">
        <f t="shared" si="0"/>
        <v>1992</v>
      </c>
      <c r="W9" s="9">
        <f t="shared" si="0"/>
        <v>1993</v>
      </c>
      <c r="X9" s="9">
        <f t="shared" si="0"/>
        <v>1994</v>
      </c>
      <c r="Y9" s="9">
        <f t="shared" si="0"/>
        <v>1995</v>
      </c>
      <c r="Z9" s="9">
        <f t="shared" si="0"/>
        <v>1996</v>
      </c>
      <c r="AA9" s="9">
        <f t="shared" si="0"/>
        <v>1997</v>
      </c>
      <c r="AB9" s="9">
        <f t="shared" si="0"/>
        <v>1998</v>
      </c>
      <c r="AC9" s="9">
        <f t="shared" si="0"/>
        <v>1999</v>
      </c>
      <c r="AD9" s="9">
        <f t="shared" si="0"/>
        <v>2000</v>
      </c>
      <c r="AE9" s="9">
        <f t="shared" si="0"/>
        <v>2001</v>
      </c>
      <c r="AF9" s="9">
        <f t="shared" si="0"/>
        <v>2002</v>
      </c>
      <c r="AG9" s="9">
        <f t="shared" si="0"/>
        <v>2003</v>
      </c>
      <c r="AH9" s="9">
        <f t="shared" si="0"/>
        <v>2004</v>
      </c>
      <c r="AI9" s="9">
        <f t="shared" si="0"/>
        <v>2005</v>
      </c>
      <c r="AJ9" s="9">
        <f t="shared" si="0"/>
        <v>2006</v>
      </c>
      <c r="AK9" s="9">
        <f t="shared" si="0"/>
        <v>2007</v>
      </c>
      <c r="AL9" s="9">
        <f t="shared" ref="AL9:AW9" si="1">AK9+1</f>
        <v>2008</v>
      </c>
      <c r="AM9" s="9">
        <f t="shared" si="1"/>
        <v>2009</v>
      </c>
      <c r="AN9" s="9">
        <f t="shared" si="1"/>
        <v>2010</v>
      </c>
      <c r="AO9" s="9">
        <f t="shared" si="1"/>
        <v>2011</v>
      </c>
      <c r="AP9" s="9">
        <f t="shared" si="1"/>
        <v>2012</v>
      </c>
      <c r="AQ9" s="9">
        <f t="shared" si="1"/>
        <v>2013</v>
      </c>
      <c r="AR9" s="9">
        <f t="shared" si="1"/>
        <v>2014</v>
      </c>
      <c r="AS9" s="9">
        <f t="shared" si="1"/>
        <v>2015</v>
      </c>
      <c r="AT9" s="9">
        <f t="shared" si="1"/>
        <v>2016</v>
      </c>
      <c r="AU9" s="9">
        <f t="shared" si="1"/>
        <v>2017</v>
      </c>
      <c r="AV9" s="9">
        <f t="shared" si="1"/>
        <v>2018</v>
      </c>
      <c r="AW9" s="9">
        <f t="shared" si="1"/>
        <v>2019</v>
      </c>
    </row>
    <row r="10" spans="1:50" ht="15" x14ac:dyDescent="0.25">
      <c r="A10" s="11"/>
      <c r="B10" s="14" t="s">
        <v>7</v>
      </c>
      <c r="C10" s="14" t="s">
        <v>12</v>
      </c>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row>
    <row r="11" spans="1:50" ht="18" customHeight="1" x14ac:dyDescent="0.25">
      <c r="A11" s="23" t="s">
        <v>106</v>
      </c>
      <c r="B11" s="11" t="s">
        <v>8</v>
      </c>
      <c r="C11" s="11" t="s">
        <v>13</v>
      </c>
      <c r="D11" s="15">
        <v>14.222080854883368</v>
      </c>
      <c r="E11" s="15">
        <v>19.817137388059439</v>
      </c>
      <c r="F11" s="15">
        <v>26.943960303009757</v>
      </c>
      <c r="G11" s="15">
        <v>28.903082968509192</v>
      </c>
      <c r="H11" s="15">
        <v>30.749958200713724</v>
      </c>
      <c r="I11" s="15">
        <v>36.287019357985599</v>
      </c>
      <c r="J11" s="15">
        <v>51.035011574169523</v>
      </c>
      <c r="K11" s="15">
        <v>58.533235579265373</v>
      </c>
      <c r="L11" s="15">
        <v>67.020250265421794</v>
      </c>
      <c r="M11" s="15">
        <v>70.888355225621297</v>
      </c>
      <c r="N11" s="15">
        <v>78.041262354681791</v>
      </c>
      <c r="O11" s="15">
        <v>92.751484073187896</v>
      </c>
      <c r="P11" s="15">
        <v>83.594914131998792</v>
      </c>
      <c r="Q11" s="15">
        <v>90.894691961784687</v>
      </c>
      <c r="R11" s="15">
        <v>89.75671878035331</v>
      </c>
      <c r="S11" s="15">
        <v>90.899853447216273</v>
      </c>
      <c r="T11" s="15">
        <v>96.18958345707739</v>
      </c>
      <c r="U11" s="15">
        <v>98.189653314881312</v>
      </c>
      <c r="V11" s="15">
        <v>99.190016670931925</v>
      </c>
      <c r="W11" s="15">
        <v>97.987431187024498</v>
      </c>
      <c r="X11" s="15">
        <v>92.773048211410284</v>
      </c>
      <c r="Y11" s="15">
        <v>92.54788368830441</v>
      </c>
      <c r="Z11" s="15">
        <v>92.067214649855373</v>
      </c>
      <c r="AA11" s="15">
        <v>91.970319223566207</v>
      </c>
      <c r="AB11" s="15">
        <v>86.158618824980948</v>
      </c>
      <c r="AC11" s="15">
        <v>86.574078433251501</v>
      </c>
      <c r="AD11" s="15">
        <v>108.05807206244353</v>
      </c>
      <c r="AE11" s="15">
        <v>105.60531805227305</v>
      </c>
      <c r="AF11" s="15">
        <v>103.971115177971</v>
      </c>
      <c r="AG11" s="15">
        <v>106.22956051116847</v>
      </c>
      <c r="AH11" s="15">
        <v>117.75004693461727</v>
      </c>
      <c r="AI11" s="15">
        <v>133.1540460797919</v>
      </c>
      <c r="AJ11" s="15">
        <v>156.12731072804976</v>
      </c>
      <c r="AK11" s="15">
        <v>155.65202076385478</v>
      </c>
      <c r="AL11" s="15">
        <v>181.90153630883509</v>
      </c>
      <c r="AM11" s="15">
        <v>161.86399550114422</v>
      </c>
      <c r="AN11" s="15">
        <v>178.52475151463838</v>
      </c>
      <c r="AO11" s="15">
        <v>207.6047269674051</v>
      </c>
      <c r="AP11" s="15">
        <v>211.50312553110422</v>
      </c>
      <c r="AQ11" s="15">
        <v>212.55425826403501</v>
      </c>
      <c r="AR11" s="15">
        <v>210.99367489301829</v>
      </c>
      <c r="AS11" s="15">
        <v>191.34940332590759</v>
      </c>
      <c r="AT11" s="15">
        <v>179.56369199024624</v>
      </c>
      <c r="AU11" s="15">
        <v>192.0645181098111</v>
      </c>
      <c r="AV11" s="15">
        <v>213.31871880689147</v>
      </c>
      <c r="AW11" s="15">
        <v>213.298481159017</v>
      </c>
      <c r="AX11" s="15"/>
    </row>
    <row r="12" spans="1:50" ht="15" x14ac:dyDescent="0.25">
      <c r="A12" s="18" t="s">
        <v>10</v>
      </c>
      <c r="B12" s="22" t="s">
        <v>8</v>
      </c>
      <c r="C12" s="22" t="s">
        <v>13</v>
      </c>
      <c r="D12" s="16">
        <v>14.25</v>
      </c>
      <c r="E12" s="16">
        <v>19.7</v>
      </c>
      <c r="F12" s="16">
        <v>27</v>
      </c>
      <c r="G12" s="16">
        <v>28.950000000000003</v>
      </c>
      <c r="H12" s="16">
        <v>30.774999999999999</v>
      </c>
      <c r="I12" s="16">
        <v>36.275000000000006</v>
      </c>
      <c r="J12" s="16">
        <v>51.075000000000003</v>
      </c>
      <c r="K12" s="16">
        <v>58.575000000000003</v>
      </c>
      <c r="L12" s="16">
        <v>67.075000000000003</v>
      </c>
      <c r="M12" s="16">
        <v>71</v>
      </c>
      <c r="N12" s="16">
        <v>78.3</v>
      </c>
      <c r="O12" s="16">
        <v>92.924999999999997</v>
      </c>
      <c r="P12" s="16">
        <v>83.85</v>
      </c>
      <c r="Q12" s="16">
        <v>91.027750000000012</v>
      </c>
      <c r="R12" s="16">
        <v>89.925000000000011</v>
      </c>
      <c r="S12" s="16">
        <v>91.203749999999999</v>
      </c>
      <c r="T12" s="16">
        <v>96.275307730880343</v>
      </c>
      <c r="U12" s="16">
        <v>99.795194742526931</v>
      </c>
      <c r="V12" s="16">
        <v>100.60726810731799</v>
      </c>
      <c r="W12" s="16">
        <v>99.87968987738877</v>
      </c>
      <c r="X12" s="16">
        <v>94.952888638834665</v>
      </c>
      <c r="Y12" s="16">
        <v>95.01299068801066</v>
      </c>
      <c r="Z12" s="16">
        <v>95.426467666654801</v>
      </c>
      <c r="AA12" s="16">
        <v>95.608882318174963</v>
      </c>
      <c r="AB12" s="16">
        <v>89.851694393535197</v>
      </c>
      <c r="AC12" s="16">
        <v>90.140621565643755</v>
      </c>
      <c r="AD12" s="16">
        <v>111.1901615346778</v>
      </c>
      <c r="AE12" s="16">
        <v>109.43465504661532</v>
      </c>
      <c r="AF12" s="16">
        <v>107.93359185774852</v>
      </c>
      <c r="AG12" s="16">
        <v>110.47172779784086</v>
      </c>
      <c r="AH12" s="16">
        <v>122.05998278960385</v>
      </c>
      <c r="AI12" s="16">
        <v>137.47707904251027</v>
      </c>
      <c r="AJ12" s="16">
        <v>160.87164546292783</v>
      </c>
      <c r="AK12" s="16">
        <v>160.34764560277168</v>
      </c>
      <c r="AL12" s="16">
        <v>186.53899811835609</v>
      </c>
      <c r="AM12" s="16">
        <v>167.89707392390187</v>
      </c>
      <c r="AN12" s="16">
        <v>185.40654843930616</v>
      </c>
      <c r="AO12" s="16">
        <v>215.30189407514123</v>
      </c>
      <c r="AP12" s="16">
        <v>220.28436495673668</v>
      </c>
      <c r="AQ12" s="16">
        <v>221.6819154364581</v>
      </c>
      <c r="AR12" s="16">
        <v>220.8679083246866</v>
      </c>
      <c r="AS12" s="16">
        <v>202.2194645065324</v>
      </c>
      <c r="AT12" s="16">
        <v>191.54565637155329</v>
      </c>
      <c r="AU12" s="16">
        <v>204.56013068010253</v>
      </c>
      <c r="AV12" s="16">
        <v>224.91429972465878</v>
      </c>
      <c r="AW12" s="16">
        <v>226.02487353567648</v>
      </c>
      <c r="AX12" s="12"/>
    </row>
    <row r="13" spans="1:50" ht="15" x14ac:dyDescent="0.25">
      <c r="A13" s="18" t="s">
        <v>11</v>
      </c>
      <c r="B13" s="22" t="s">
        <v>8</v>
      </c>
      <c r="C13" s="22" t="s">
        <v>13</v>
      </c>
      <c r="D13" s="16">
        <v>13.95</v>
      </c>
      <c r="E13" s="16">
        <v>21.175000000000001</v>
      </c>
      <c r="F13" s="16">
        <v>26.1</v>
      </c>
      <c r="G13" s="16">
        <v>28.05</v>
      </c>
      <c r="H13" s="16">
        <v>30.2</v>
      </c>
      <c r="I13" s="16">
        <v>36.6</v>
      </c>
      <c r="J13" s="16">
        <v>49.791666666666664</v>
      </c>
      <c r="K13" s="16">
        <v>56.833333333333336</v>
      </c>
      <c r="L13" s="16">
        <v>64.333333333333343</v>
      </c>
      <c r="M13" s="16">
        <v>68</v>
      </c>
      <c r="N13" s="16">
        <v>75.291666666666671</v>
      </c>
      <c r="O13" s="16">
        <v>90.666666666666671</v>
      </c>
      <c r="P13" s="16">
        <v>80.158333333333331</v>
      </c>
      <c r="Q13" s="16">
        <v>88</v>
      </c>
      <c r="R13" s="16">
        <v>87.574999999999989</v>
      </c>
      <c r="S13" s="16">
        <v>88.4</v>
      </c>
      <c r="T13" s="16">
        <v>95.833165125272359</v>
      </c>
      <c r="U13" s="16">
        <v>94.626191282855459</v>
      </c>
      <c r="V13" s="16">
        <v>96.65331574077247</v>
      </c>
      <c r="W13" s="16">
        <v>95.243573008904079</v>
      </c>
      <c r="X13" s="16">
        <v>90.011921833323782</v>
      </c>
      <c r="Y13" s="16">
        <v>89.961597986606307</v>
      </c>
      <c r="Z13" s="16">
        <v>90.426856871613424</v>
      </c>
      <c r="AA13" s="16">
        <v>90.584404108548028</v>
      </c>
      <c r="AB13" s="16">
        <v>84.848155965743388</v>
      </c>
      <c r="AC13" s="16">
        <v>85.361367830188044</v>
      </c>
      <c r="AD13" s="16">
        <v>107.11420160807393</v>
      </c>
      <c r="AE13" s="16">
        <v>104.52071358241371</v>
      </c>
      <c r="AF13" s="16">
        <v>102.8483790724834</v>
      </c>
      <c r="AG13" s="16">
        <v>105.03810495773993</v>
      </c>
      <c r="AH13" s="16">
        <v>116.43913200361584</v>
      </c>
      <c r="AI13" s="16">
        <v>132.0194943431477</v>
      </c>
      <c r="AJ13" s="16">
        <v>154.9525169988855</v>
      </c>
      <c r="AK13" s="16">
        <v>154.4739005709657</v>
      </c>
      <c r="AL13" s="16">
        <v>180.78968773128079</v>
      </c>
      <c r="AM13" s="16">
        <v>160.29606351789354</v>
      </c>
      <c r="AN13" s="16">
        <v>176.78640897154872</v>
      </c>
      <c r="AO13" s="16">
        <v>205.80412053613176</v>
      </c>
      <c r="AP13" s="16">
        <v>209.37942843063442</v>
      </c>
      <c r="AQ13" s="16">
        <v>210.31354360233425</v>
      </c>
      <c r="AR13" s="16">
        <v>208.49405834044182</v>
      </c>
      <c r="AS13" s="16">
        <v>188.47865245517619</v>
      </c>
      <c r="AT13" s="16">
        <v>176.19281464408232</v>
      </c>
      <c r="AU13" s="16">
        <v>188.50194622549992</v>
      </c>
      <c r="AV13" s="16">
        <v>210.1142795653702</v>
      </c>
      <c r="AW13" s="16">
        <v>209.83105523835999</v>
      </c>
    </row>
    <row r="14" spans="1:50" ht="15" x14ac:dyDescent="0.25">
      <c r="A14" s="10"/>
      <c r="B14" s="10"/>
      <c r="C14" s="10"/>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row>
    <row r="15" spans="1:50" ht="18" customHeight="1" x14ac:dyDescent="0.25">
      <c r="A15" s="23" t="s">
        <v>107</v>
      </c>
      <c r="B15" s="11"/>
      <c r="C15" s="11"/>
      <c r="D15" s="16"/>
      <c r="E15" s="16"/>
      <c r="F15" s="16"/>
      <c r="G15" s="16"/>
      <c r="H15" s="16"/>
      <c r="I15" s="16"/>
      <c r="J15" s="16"/>
      <c r="K15" s="16"/>
      <c r="L15" s="16"/>
      <c r="M15" s="16"/>
      <c r="N15" s="16"/>
      <c r="O15" s="16"/>
      <c r="P15" s="16"/>
      <c r="Q15" s="16"/>
      <c r="R15" s="16"/>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row>
    <row r="16" spans="1:50" ht="15" x14ac:dyDescent="0.25">
      <c r="A16" s="18" t="s">
        <v>4</v>
      </c>
      <c r="B16" s="22" t="s">
        <v>8</v>
      </c>
      <c r="C16" s="22" t="s">
        <v>13</v>
      </c>
      <c r="D16" s="16">
        <v>9.5</v>
      </c>
      <c r="E16" s="16">
        <v>10.958064516129033</v>
      </c>
      <c r="F16" s="16">
        <v>14.9</v>
      </c>
      <c r="G16" s="16">
        <v>17.2</v>
      </c>
      <c r="H16" s="16">
        <v>17.2</v>
      </c>
      <c r="I16" s="16">
        <v>23.017777777777781</v>
      </c>
      <c r="J16" s="16">
        <v>38.799999999999997</v>
      </c>
      <c r="K16" s="16">
        <v>44.2</v>
      </c>
      <c r="L16" s="16">
        <v>58.5</v>
      </c>
      <c r="M16" s="16">
        <v>58.5</v>
      </c>
      <c r="N16" s="16">
        <v>68.5</v>
      </c>
      <c r="O16" s="16">
        <v>69.902150537634398</v>
      </c>
      <c r="P16" s="16">
        <v>62.7</v>
      </c>
      <c r="Q16" s="16">
        <v>69</v>
      </c>
      <c r="R16" s="16">
        <v>70.290000000000006</v>
      </c>
      <c r="S16" s="16">
        <v>62.71</v>
      </c>
      <c r="T16" s="16">
        <v>70.555416588338232</v>
      </c>
      <c r="U16" s="16">
        <v>55.966237160100214</v>
      </c>
      <c r="V16" s="16">
        <v>56.649885499142059</v>
      </c>
      <c r="W16" s="16">
        <v>55.284948192396051</v>
      </c>
      <c r="X16" s="16">
        <v>51.647868611923691</v>
      </c>
      <c r="Y16" s="16">
        <v>50.726641866362051</v>
      </c>
      <c r="Z16" s="16">
        <v>53.288575793996131</v>
      </c>
      <c r="AA16" s="16">
        <v>55.127369614137848</v>
      </c>
      <c r="AB16" s="16">
        <v>48.218483091625522</v>
      </c>
      <c r="AC16" s="16">
        <v>50.010334871502039</v>
      </c>
      <c r="AD16" s="16">
        <v>72.88720571600544</v>
      </c>
      <c r="AE16" s="16">
        <v>71.954915970532966</v>
      </c>
      <c r="AF16" s="16">
        <v>64.252836972496951</v>
      </c>
      <c r="AG16" s="16">
        <v>62.150308362276377</v>
      </c>
      <c r="AH16" s="16">
        <v>72.993543356379575</v>
      </c>
      <c r="AI16" s="16">
        <v>90.213662394878142</v>
      </c>
      <c r="AJ16" s="16">
        <v>113.08031994426506</v>
      </c>
      <c r="AK16" s="16">
        <v>104.87804065772241</v>
      </c>
      <c r="AL16" s="16">
        <v>144.94939522826957</v>
      </c>
      <c r="AM16" s="16">
        <v>101.96067068775285</v>
      </c>
      <c r="AN16" s="16">
        <v>117.35846295704735</v>
      </c>
      <c r="AO16" s="16">
        <v>148.55861789666685</v>
      </c>
      <c r="AP16" s="16">
        <v>150.22864800990496</v>
      </c>
      <c r="AQ16" s="16">
        <v>147.17273452722733</v>
      </c>
      <c r="AR16" s="16">
        <v>141.35854930844397</v>
      </c>
      <c r="AS16" s="16">
        <v>114.34990602119457</v>
      </c>
      <c r="AT16" s="16">
        <v>101.25162863102609</v>
      </c>
      <c r="AU16" s="16">
        <v>117.98657061585926</v>
      </c>
      <c r="AV16" s="16">
        <v>143.44108430060081</v>
      </c>
      <c r="AW16" s="16">
        <v>145.06077721878955</v>
      </c>
    </row>
    <row r="17" spans="1:70" ht="15" x14ac:dyDescent="0.25">
      <c r="A17" s="18" t="s">
        <v>2</v>
      </c>
      <c r="B17" s="22" t="s">
        <v>8</v>
      </c>
      <c r="C17" s="22" t="s">
        <v>14</v>
      </c>
      <c r="D17" s="16" t="s">
        <v>160</v>
      </c>
      <c r="E17" s="16" t="s">
        <v>160</v>
      </c>
      <c r="F17" s="16" t="s">
        <v>160</v>
      </c>
      <c r="G17" s="16" t="s">
        <v>160</v>
      </c>
      <c r="H17" s="16" t="s">
        <v>160</v>
      </c>
      <c r="I17" s="16" t="s">
        <v>160</v>
      </c>
      <c r="J17" s="16" t="s">
        <v>160</v>
      </c>
      <c r="K17" s="16" t="s">
        <v>160</v>
      </c>
      <c r="L17" s="16" t="s">
        <v>160</v>
      </c>
      <c r="M17" s="16">
        <v>55.5</v>
      </c>
      <c r="N17" s="16">
        <v>65.5</v>
      </c>
      <c r="O17" s="16">
        <v>65.900000000000006</v>
      </c>
      <c r="P17" s="16">
        <v>58.3</v>
      </c>
      <c r="Q17" s="16">
        <v>64.157894736842096</v>
      </c>
      <c r="R17" s="16">
        <v>65.357368421052627</v>
      </c>
      <c r="S17" s="16">
        <v>49.064071654643683</v>
      </c>
      <c r="T17" s="16">
        <v>55.202296525489757</v>
      </c>
      <c r="U17" s="16">
        <v>43.787776594864276</v>
      </c>
      <c r="V17" s="16">
        <v>44.322660522361119</v>
      </c>
      <c r="W17" s="16">
        <v>43.254738630760365</v>
      </c>
      <c r="X17" s="16">
        <v>40.824657028049103</v>
      </c>
      <c r="Y17" s="16">
        <v>41.196130627355451</v>
      </c>
      <c r="Z17" s="16">
        <v>42.347133357880551</v>
      </c>
      <c r="AA17" s="16">
        <v>42.886431982285188</v>
      </c>
      <c r="AB17" s="16">
        <v>39.260088081225248</v>
      </c>
      <c r="AC17" s="16">
        <v>41.93602724095151</v>
      </c>
      <c r="AD17" s="16">
        <v>61.10099540764633</v>
      </c>
      <c r="AE17" s="16">
        <v>60.980966069514544</v>
      </c>
      <c r="AF17" s="16">
        <v>54.971625855508577</v>
      </c>
      <c r="AG17" s="16">
        <v>55.714894608928766</v>
      </c>
      <c r="AH17" s="16">
        <v>65.201192235445802</v>
      </c>
      <c r="AI17" s="16">
        <v>79.578390726998592</v>
      </c>
      <c r="AJ17" s="16">
        <v>96.326211071245567</v>
      </c>
      <c r="AK17" s="16">
        <v>90.701492371185878</v>
      </c>
      <c r="AL17" s="16">
        <v>128.03005180429858</v>
      </c>
      <c r="AM17" s="16">
        <v>89.332121483156413</v>
      </c>
      <c r="AN17" s="16">
        <v>98.552170773006679</v>
      </c>
      <c r="AO17" s="16">
        <v>117.59388831002407</v>
      </c>
      <c r="AP17" s="16">
        <v>118.20004438816665</v>
      </c>
      <c r="AQ17" s="16">
        <v>114.66284024572242</v>
      </c>
      <c r="AR17" s="16">
        <v>105.30959400887129</v>
      </c>
      <c r="AS17" s="16">
        <v>81.238788165799136</v>
      </c>
      <c r="AT17" s="16">
        <v>62.647891289110326</v>
      </c>
      <c r="AU17" s="16">
        <v>79.082133020894929</v>
      </c>
      <c r="AV17" s="16">
        <v>105.99253300483302</v>
      </c>
      <c r="AW17" s="16">
        <v>102.13126934524885</v>
      </c>
    </row>
    <row r="18" spans="1:70" ht="15" x14ac:dyDescent="0.25">
      <c r="A18" s="10"/>
      <c r="B18" s="10"/>
      <c r="C18" s="10"/>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row>
    <row r="19" spans="1:70" ht="18" customHeight="1" x14ac:dyDescent="0.25">
      <c r="A19" s="23" t="s">
        <v>108</v>
      </c>
      <c r="B19" s="11" t="s">
        <v>8</v>
      </c>
      <c r="C19" s="11" t="s">
        <v>14</v>
      </c>
      <c r="D19" s="12"/>
      <c r="E19" s="12"/>
      <c r="F19" s="12"/>
      <c r="G19" s="12"/>
      <c r="H19" s="12"/>
      <c r="I19" s="12"/>
      <c r="J19" s="12"/>
      <c r="K19" s="12"/>
      <c r="L19" s="12"/>
      <c r="M19" s="12"/>
      <c r="N19" s="12"/>
      <c r="O19" s="12"/>
      <c r="P19" s="12"/>
      <c r="Q19" s="12"/>
      <c r="R19" s="12"/>
      <c r="S19" s="12">
        <v>33.287507882490445</v>
      </c>
      <c r="T19" s="12">
        <v>36.757877128121869</v>
      </c>
      <c r="U19" s="12">
        <v>39.685141630171643</v>
      </c>
      <c r="V19" s="12">
        <v>37.268378570139639</v>
      </c>
      <c r="W19" s="12">
        <v>32.568872982553287</v>
      </c>
      <c r="X19" s="12">
        <v>31.538144592423585</v>
      </c>
      <c r="Y19" s="12">
        <v>33.453143680551115</v>
      </c>
      <c r="Z19" s="12">
        <v>31.789734515647059</v>
      </c>
      <c r="AA19" s="12">
        <v>32.325812317811696</v>
      </c>
      <c r="AB19" s="12">
        <v>30.761626589896998</v>
      </c>
      <c r="AC19" s="12">
        <v>34.988292328165791</v>
      </c>
      <c r="AD19" s="12">
        <v>49.622329375793655</v>
      </c>
      <c r="AE19" s="12">
        <v>46.424584403592391</v>
      </c>
      <c r="AF19" s="12">
        <v>42.266959790556626</v>
      </c>
      <c r="AG19" s="12">
        <v>41.877436269273758</v>
      </c>
      <c r="AH19" s="12">
        <v>41.553132203843468</v>
      </c>
      <c r="AI19" s="12">
        <v>53.940822167309321</v>
      </c>
      <c r="AJ19" s="12">
        <v>59.858556686650253</v>
      </c>
      <c r="AK19" s="12">
        <v>59.510204689246848</v>
      </c>
      <c r="AL19" s="12">
        <v>82.629753894013646</v>
      </c>
      <c r="AM19" s="12">
        <v>64.47754515979922</v>
      </c>
      <c r="AN19" s="12">
        <v>78.901015457966537</v>
      </c>
      <c r="AO19" s="12">
        <v>86.148723619692987</v>
      </c>
      <c r="AP19" s="12">
        <v>86.369138230747922</v>
      </c>
      <c r="AQ19" s="12">
        <v>81.940053859773741</v>
      </c>
      <c r="AR19" s="12">
        <v>79.085391016472599</v>
      </c>
      <c r="AS19" s="12">
        <v>54.956753442778989</v>
      </c>
      <c r="AT19" s="12">
        <v>42.607633474469473</v>
      </c>
      <c r="AU19" s="12">
        <v>58.146356594588482</v>
      </c>
      <c r="AV19" s="12">
        <v>70.346678732847238</v>
      </c>
      <c r="AW19" s="12">
        <v>68.026285009604777</v>
      </c>
    </row>
    <row r="20" spans="1:70" ht="15" x14ac:dyDescent="0.25">
      <c r="A20" s="20" t="s">
        <v>5</v>
      </c>
      <c r="B20" s="21" t="s">
        <v>8</v>
      </c>
      <c r="C20" s="21" t="s">
        <v>14</v>
      </c>
      <c r="D20" s="16"/>
      <c r="E20" s="16"/>
      <c r="F20" s="16"/>
      <c r="G20" s="16"/>
      <c r="H20" s="16"/>
      <c r="I20" s="16"/>
      <c r="J20" s="16"/>
      <c r="K20" s="16"/>
      <c r="L20" s="16"/>
      <c r="M20" s="16"/>
      <c r="N20" s="16"/>
      <c r="O20" s="16"/>
      <c r="P20" s="16"/>
      <c r="Q20" s="16"/>
      <c r="R20" s="16"/>
      <c r="S20" s="16">
        <v>34.667348197109455</v>
      </c>
      <c r="T20" s="16">
        <v>37.361176373829323</v>
      </c>
      <c r="U20" s="16">
        <v>40.648093396508081</v>
      </c>
      <c r="V20" s="16">
        <v>38.354865424865999</v>
      </c>
      <c r="W20" s="16">
        <v>35.607584036811105</v>
      </c>
      <c r="X20" s="16">
        <v>33.994553188918246</v>
      </c>
      <c r="Y20" s="16">
        <v>33.496397192568253</v>
      </c>
      <c r="Z20" s="16">
        <v>34.301156611260687</v>
      </c>
      <c r="AA20" s="16">
        <v>35.166042005121319</v>
      </c>
      <c r="AB20" s="16">
        <v>34.032132621631696</v>
      </c>
      <c r="AC20" s="16">
        <v>37.527360969419064</v>
      </c>
      <c r="AD20" s="16">
        <v>52.578840314405447</v>
      </c>
      <c r="AE20" s="16">
        <v>53.180797099856129</v>
      </c>
      <c r="AF20" s="16">
        <v>51.663568899723522</v>
      </c>
      <c r="AG20" s="16">
        <v>49.273374081773461</v>
      </c>
      <c r="AH20" s="16">
        <v>45.531759434409466</v>
      </c>
      <c r="AI20" s="16">
        <v>53.972948000205768</v>
      </c>
      <c r="AJ20" s="16">
        <v>67.53605488575927</v>
      </c>
      <c r="AK20" s="16">
        <v>65.865013159443805</v>
      </c>
      <c r="AL20" s="16">
        <v>94.162916939976753</v>
      </c>
      <c r="AM20" s="16">
        <v>69.889846383154335</v>
      </c>
      <c r="AN20" s="16">
        <v>79.934888183452614</v>
      </c>
      <c r="AO20" s="16">
        <v>97.659499444353457</v>
      </c>
      <c r="AP20" s="16">
        <v>96.906134213683359</v>
      </c>
      <c r="AQ20" s="16">
        <v>92.812995897056609</v>
      </c>
      <c r="AR20" s="16">
        <v>85.645295431134471</v>
      </c>
      <c r="AS20" s="16">
        <v>63.377339815072965</v>
      </c>
      <c r="AT20" s="16">
        <v>52.002699348351122</v>
      </c>
      <c r="AU20" s="16">
        <v>68.232548288394412</v>
      </c>
      <c r="AV20" s="16">
        <v>86.397946224863205</v>
      </c>
      <c r="AW20" s="16">
        <v>79.003451866610689</v>
      </c>
    </row>
    <row r="21" spans="1:70" ht="15" x14ac:dyDescent="0.25">
      <c r="A21" s="20" t="s">
        <v>6</v>
      </c>
      <c r="B21" s="4" t="s">
        <v>8</v>
      </c>
      <c r="C21" s="4" t="s">
        <v>14</v>
      </c>
      <c r="D21" s="16"/>
      <c r="E21" s="16"/>
      <c r="F21" s="16"/>
      <c r="G21" s="16"/>
      <c r="H21" s="16"/>
      <c r="I21" s="16"/>
      <c r="J21" s="16"/>
      <c r="K21" s="16"/>
      <c r="L21" s="16"/>
      <c r="M21" s="16"/>
      <c r="N21" s="16"/>
      <c r="O21" s="16"/>
      <c r="P21" s="16"/>
      <c r="Q21" s="16"/>
      <c r="R21" s="16"/>
      <c r="S21" s="16">
        <v>32.464213781633482</v>
      </c>
      <c r="T21" s="16">
        <v>36.514430609616262</v>
      </c>
      <c r="U21" s="16">
        <v>39.20028453615992</v>
      </c>
      <c r="V21" s="16">
        <v>36.725197119220589</v>
      </c>
      <c r="W21" s="16">
        <v>30.815710042863266</v>
      </c>
      <c r="X21" s="16">
        <v>30.308897217279789</v>
      </c>
      <c r="Y21" s="16">
        <v>33.426620245553565</v>
      </c>
      <c r="Z21" s="16">
        <v>30.321989944962457</v>
      </c>
      <c r="AA21" s="16">
        <v>30.615881122113457</v>
      </c>
      <c r="AB21" s="16">
        <v>28.976171345528712</v>
      </c>
      <c r="AC21" s="16">
        <v>33.524776399254961</v>
      </c>
      <c r="AD21" s="16">
        <v>48.132928188309783</v>
      </c>
      <c r="AE21" s="16">
        <v>43.288222159349722</v>
      </c>
      <c r="AF21" s="16">
        <v>38.769234103571279</v>
      </c>
      <c r="AG21" s="16">
        <v>38.900053935475782</v>
      </c>
      <c r="AH21" s="16">
        <v>39.923745281871994</v>
      </c>
      <c r="AI21" s="16">
        <v>53.927851787774408</v>
      </c>
      <c r="AJ21" s="16">
        <v>55.258581893711614</v>
      </c>
      <c r="AK21" s="16">
        <v>55.290458733276139</v>
      </c>
      <c r="AL21" s="16">
        <v>78.25814898797465</v>
      </c>
      <c r="AM21" s="16">
        <v>61.972520153817591</v>
      </c>
      <c r="AN21" s="16">
        <v>78.419533380153382</v>
      </c>
      <c r="AO21" s="16">
        <v>80.749108825892108</v>
      </c>
      <c r="AP21" s="16">
        <v>81.545672675323885</v>
      </c>
      <c r="AQ21" s="16">
        <v>78.30274851707199</v>
      </c>
      <c r="AR21" s="16">
        <v>76.604984008004777</v>
      </c>
      <c r="AS21" s="16">
        <v>51.911954637062131</v>
      </c>
      <c r="AT21" s="16">
        <v>39.324867732446933</v>
      </c>
      <c r="AU21" s="16">
        <v>54.954786743748031</v>
      </c>
      <c r="AV21" s="16">
        <v>66.424421251882791</v>
      </c>
      <c r="AW21" s="16">
        <v>65.54874756399002</v>
      </c>
    </row>
    <row r="22" spans="1:70" ht="15" x14ac:dyDescent="0.25">
      <c r="A22" s="4"/>
      <c r="B22" s="4"/>
      <c r="C22" s="4"/>
      <c r="D22" s="7"/>
      <c r="E22" s="7"/>
      <c r="F22" s="7"/>
      <c r="G22" s="7"/>
      <c r="H22" s="7"/>
      <c r="I22" s="7"/>
      <c r="J22" s="7"/>
      <c r="K22" s="7"/>
      <c r="L22" s="7"/>
      <c r="M22" s="7"/>
      <c r="N22" s="7"/>
      <c r="O22" s="7"/>
      <c r="P22" s="7"/>
      <c r="Q22" s="7"/>
      <c r="R22" s="7"/>
      <c r="S22" s="7"/>
      <c r="T22" s="7"/>
      <c r="U22" s="7"/>
      <c r="V22" s="7"/>
      <c r="W22" s="7"/>
      <c r="X22" s="7"/>
      <c r="Y22" s="7"/>
      <c r="Z22" s="7"/>
      <c r="AO22" s="8"/>
      <c r="AQ22" s="8"/>
      <c r="AR22" s="8"/>
      <c r="AS22" s="8"/>
      <c r="AT22" s="8"/>
      <c r="AU22" s="8"/>
      <c r="AV22" s="8"/>
      <c r="AW22" s="8"/>
    </row>
    <row r="23" spans="1:70" ht="18" customHeight="1" x14ac:dyDescent="0.25">
      <c r="A23" s="53" t="s">
        <v>138</v>
      </c>
      <c r="B23" s="19"/>
      <c r="C23" s="19"/>
      <c r="D23" s="7"/>
      <c r="E23" s="7"/>
      <c r="F23" s="7"/>
      <c r="G23" s="7"/>
      <c r="H23" s="7"/>
      <c r="I23" s="7"/>
      <c r="J23" s="7"/>
      <c r="K23" s="7"/>
      <c r="L23" s="7"/>
      <c r="M23" s="7"/>
      <c r="N23" s="7"/>
      <c r="O23" s="7"/>
      <c r="P23" s="7"/>
      <c r="Q23" s="7"/>
      <c r="R23" s="7"/>
      <c r="S23" s="7"/>
      <c r="T23" s="7"/>
      <c r="U23" s="7"/>
      <c r="V23" s="7"/>
      <c r="W23" s="7"/>
      <c r="X23" s="7"/>
      <c r="Y23" s="7"/>
      <c r="Z23" s="7"/>
      <c r="AO23" s="8"/>
      <c r="AQ23" s="8"/>
      <c r="AR23" s="8"/>
      <c r="AS23" s="8"/>
      <c r="AT23" s="8"/>
      <c r="AU23" s="8"/>
      <c r="AV23" s="8"/>
      <c r="AW23" s="8"/>
    </row>
    <row r="24" spans="1:70" ht="15" x14ac:dyDescent="0.25">
      <c r="A24" s="20" t="s">
        <v>1</v>
      </c>
      <c r="B24" s="21" t="s">
        <v>9</v>
      </c>
      <c r="C24" s="21" t="s">
        <v>13</v>
      </c>
      <c r="D24" s="8" t="str">
        <f>IF(ISBLANK('Annual NZD per GJ (nominal)'!D24),"",'Annual NZD per GJ (nominal)'!D24*0.36)</f>
        <v/>
      </c>
      <c r="E24" s="8" t="str">
        <f>IF(ISBLANK('Annual NZD per GJ (nominal)'!E24),"",'Annual NZD per GJ (nominal)'!E24*0.36)</f>
        <v/>
      </c>
      <c r="F24" s="8" t="str">
        <f>IF(ISBLANK('Annual NZD per GJ (nominal)'!F24),"",'Annual NZD per GJ (nominal)'!F24*0.36)</f>
        <v/>
      </c>
      <c r="G24" s="8" t="str">
        <f>IF(ISBLANK('Annual NZD per GJ (nominal)'!G24),"",'Annual NZD per GJ (nominal)'!G24*0.36)</f>
        <v/>
      </c>
      <c r="H24" s="8" t="str">
        <f>IF(ISBLANK('Annual NZD per GJ (nominal)'!H24),"",'Annual NZD per GJ (nominal)'!H24*0.36)</f>
        <v/>
      </c>
      <c r="I24" s="8">
        <f>IF(ISBLANK('Annual NZD per GJ (nominal)'!I24),"",'Annual NZD per GJ (nominal)'!I24*0.36)</f>
        <v>1.9518486672398967</v>
      </c>
      <c r="J24" s="8">
        <f>IF(ISBLANK('Annual NZD per GJ (nominal)'!J24),"",'Annual NZD per GJ (nominal)'!J24*0.36)</f>
        <v>2.2355975924333618</v>
      </c>
      <c r="K24" s="8">
        <f>IF(ISBLANK('Annual NZD per GJ (nominal)'!K24),"",'Annual NZD per GJ (nominal)'!K24*0.36)</f>
        <v>2.3723989681857263</v>
      </c>
      <c r="L24" s="8">
        <f>IF(ISBLANK('Annual NZD per GJ (nominal)'!L24),"",'Annual NZD per GJ (nominal)'!L24*0.36)</f>
        <v>2.3723989681857263</v>
      </c>
      <c r="M24" s="8">
        <f>IF(ISBLANK('Annual NZD per GJ (nominal)'!M24),"",'Annual NZD per GJ (nominal)'!M24*0.36)</f>
        <v>2.3723989681857263</v>
      </c>
      <c r="N24" s="8">
        <f>IF(ISBLANK('Annual NZD per GJ (nominal)'!N24),"",'Annual NZD per GJ (nominal)'!N24*0.36)</f>
        <v>1.8806534823731729</v>
      </c>
      <c r="O24" s="8">
        <f>IF(ISBLANK('Annual NZD per GJ (nominal)'!O24),"",'Annual NZD per GJ (nominal)'!O24*0.36)</f>
        <v>2.084780739466896</v>
      </c>
      <c r="P24" s="8">
        <f>IF(ISBLANK('Annual NZD per GJ (nominal)'!P24),"",'Annual NZD per GJ (nominal)'!P24*0.36)</f>
        <v>2.8178847807394671</v>
      </c>
      <c r="Q24" s="8">
        <f>IF(ISBLANK('Annual NZD per GJ (nominal)'!Q24),"",'Annual NZD per GJ (nominal)'!Q24*0.36)</f>
        <v>3.0527944969905412</v>
      </c>
      <c r="R24" s="8">
        <f>IF(ISBLANK('Annual NZD per GJ (nominal)'!R24),"",'Annual NZD per GJ (nominal)'!R24*0.36)</f>
        <v>2.7215821152192601</v>
      </c>
      <c r="S24" s="8">
        <f>IF(ISBLANK('Annual NZD per GJ (nominal)'!S24),"",'Annual NZD per GJ (nominal)'!S24*0.36)</f>
        <v>3.3193465176268266</v>
      </c>
      <c r="T24" s="8">
        <f>IF(ISBLANK('Annual NZD per GJ (nominal)'!T24),"",'Annual NZD per GJ (nominal)'!T24*0.36)</f>
        <v>3.3905417024935507</v>
      </c>
      <c r="U24" s="8">
        <f>IF(ISBLANK('Annual NZD per GJ (nominal)'!U24),"",'Annual NZD per GJ (nominal)'!U24*0.36)</f>
        <v>3.7841788478073943</v>
      </c>
      <c r="V24" s="8">
        <f>IF(ISBLANK('Annual NZD per GJ (nominal)'!V24),"",'Annual NZD per GJ (nominal)'!V24*0.36)</f>
        <v>3.8357695614789336</v>
      </c>
      <c r="W24" s="8">
        <f>IF(ISBLANK('Annual NZD per GJ (nominal)'!W24),"",'Annual NZD per GJ (nominal)'!W24*0.36)</f>
        <v>4.1478933791917454</v>
      </c>
      <c r="X24" s="8">
        <f>IF(ISBLANK('Annual NZD per GJ (nominal)'!X24),"",'Annual NZD per GJ (nominal)'!X24*0.36)</f>
        <v>4.4041272570937231</v>
      </c>
      <c r="Y24" s="8">
        <f>IF(ISBLANK('Annual NZD per GJ (nominal)'!Y24),"",'Annual NZD per GJ (nominal)'!Y24*0.36)</f>
        <v>4.8970305597197861</v>
      </c>
      <c r="Z24" s="8">
        <f>IF(ISBLANK('Annual NZD per GJ (nominal)'!Z24),"",'Annual NZD per GJ (nominal)'!Z24*0.36)</f>
        <v>5.4892883443912108</v>
      </c>
      <c r="AA24" s="8">
        <f>IF(ISBLANK('Annual NZD per GJ (nominal)'!AA24),"",'Annual NZD per GJ (nominal)'!AA24*0.36)</f>
        <v>5.9723534192432499</v>
      </c>
      <c r="AB24" s="8">
        <f>IF(ISBLANK('Annual NZD per GJ (nominal)'!AB24),"",'Annual NZD per GJ (nominal)'!AB24*0.36)</f>
        <v>6.1430634528752694</v>
      </c>
      <c r="AC24" s="8">
        <f>IF(ISBLANK('Annual NZD per GJ (nominal)'!AC24),"",'Annual NZD per GJ (nominal)'!AC24*0.36)</f>
        <v>5.8772745946070994</v>
      </c>
      <c r="AD24" s="8">
        <f>IF(ISBLANK('Annual NZD per GJ (nominal)'!AD24),"",'Annual NZD per GJ (nominal)'!AD24*0.36)</f>
        <v>4.6414372699752118</v>
      </c>
      <c r="AE24" s="8">
        <f>IF(ISBLANK('Annual NZD per GJ (nominal)'!AE24),"",'Annual NZD per GJ (nominal)'!AE24*0.36)</f>
        <v>4.6789905991905725</v>
      </c>
      <c r="AF24" s="8">
        <f>IF(ISBLANK('Annual NZD per GJ (nominal)'!AF24),"",'Annual NZD per GJ (nominal)'!AF24*0.36)</f>
        <v>4.8001671968682595</v>
      </c>
      <c r="AG24" s="8">
        <f>IF(ISBLANK('Annual NZD per GJ (nominal)'!AG24),"",'Annual NZD per GJ (nominal)'!AG24*0.36)</f>
        <v>6.5994803271854279</v>
      </c>
      <c r="AH24" s="8">
        <f>IF(ISBLANK('Annual NZD per GJ (nominal)'!AH24),"",'Annual NZD per GJ (nominal)'!AH24*0.36)</f>
        <v>8.7637572727984079</v>
      </c>
      <c r="AI24" s="8">
        <f>IF(ISBLANK('Annual NZD per GJ (nominal)'!AI24),"",'Annual NZD per GJ (nominal)'!AI24*0.36)</f>
        <v>10.127462137240499</v>
      </c>
      <c r="AJ24" s="8">
        <f>IF(ISBLANK('Annual NZD per GJ (nominal)'!AJ24),"",'Annual NZD per GJ (nominal)'!AJ24*0.36)</f>
        <v>10.134219375352259</v>
      </c>
      <c r="AK24" s="8">
        <f>IF(ISBLANK('Annual NZD per GJ (nominal)'!AK24),"",'Annual NZD per GJ (nominal)'!AK24*0.36)</f>
        <v>12.572143846615006</v>
      </c>
      <c r="AL24" s="8">
        <f>IF(ISBLANK('Annual NZD per GJ (nominal)'!AL24),"",'Annual NZD per GJ (nominal)'!AL24*0.36)</f>
        <v>14.285927552550154</v>
      </c>
      <c r="AM24" s="8">
        <f>IF(ISBLANK('Annual NZD per GJ (nominal)'!AM24),"",'Annual NZD per GJ (nominal)'!AM24*0.36)</f>
        <v>11.709979050007368</v>
      </c>
      <c r="AN24" s="8">
        <f>IF(ISBLANK('Annual NZD per GJ (nominal)'!AN24),"",'Annual NZD per GJ (nominal)'!AN24*0.36)</f>
        <v>11.940413664595212</v>
      </c>
      <c r="AO24" s="8">
        <f>IF(ISBLANK('Annual NZD per GJ (nominal)'!AO24),"",'Annual NZD per GJ (nominal)'!AO24*0.36)</f>
        <v>13.133635440550272</v>
      </c>
      <c r="AP24" s="8">
        <f>IF(ISBLANK('Annual NZD per GJ (nominal)'!AP24),"",'Annual NZD per GJ (nominal)'!AP24*0.36)</f>
        <v>13.301030495674187</v>
      </c>
      <c r="AQ24" s="8">
        <f>IF(ISBLANK('Annual NZD per GJ (nominal)'!AQ24),"",'Annual NZD per GJ (nominal)'!AQ24*0.36)</f>
        <v>13.628072737903103</v>
      </c>
      <c r="AR24" s="8">
        <f>IF(ISBLANK('Annual NZD per GJ (nominal)'!AR24),"",'Annual NZD per GJ (nominal)'!AR24*0.36)</f>
        <v>13.252987038695291</v>
      </c>
      <c r="AS24" s="8">
        <f>IF(ISBLANK('Annual NZD per GJ (nominal)'!AS24),"",'Annual NZD per GJ (nominal)'!AS24*0.36)</f>
        <v>13.285695991054428</v>
      </c>
      <c r="AT24" s="8">
        <f>IF(ISBLANK('Annual NZD per GJ (nominal)'!AT24),"",'Annual NZD per GJ (nominal)'!AT24*0.36)</f>
        <v>13.84433441047123</v>
      </c>
      <c r="AU24" s="8">
        <f>IF(ISBLANK('Annual NZD per GJ (nominal)'!AU24),"",'Annual NZD per GJ (nominal)'!AU24*0.36)</f>
        <v>12.81445621006554</v>
      </c>
      <c r="AV24" s="8">
        <f>IF(ISBLANK('Annual NZD per GJ (nominal)'!AV24),"",'Annual NZD per GJ (nominal)'!AV24*0.36)</f>
        <v>14.374075541967612</v>
      </c>
      <c r="AW24" s="8">
        <f>IF(ISBLANK('Annual NZD per GJ (nominal)'!AW24),"",'Annual NZD per GJ (nominal)'!AW24*0.36)</f>
        <v>14.454276329408435</v>
      </c>
    </row>
    <row r="25" spans="1:70" ht="15" customHeight="1" x14ac:dyDescent="0.25">
      <c r="A25" s="20" t="s">
        <v>2</v>
      </c>
      <c r="B25" s="21" t="s">
        <v>9</v>
      </c>
      <c r="C25" s="21" t="s">
        <v>14</v>
      </c>
      <c r="D25" s="8" t="str">
        <f>IF(ISBLANK('Annual NZD per GJ (nominal)'!D25),"",'Annual NZD per GJ (nominal)'!D25*0.36)</f>
        <v/>
      </c>
      <c r="E25" s="8" t="str">
        <f>IF(ISBLANK('Annual NZD per GJ (nominal)'!E25),"",'Annual NZD per GJ (nominal)'!E25*0.36)</f>
        <v/>
      </c>
      <c r="F25" s="8" t="str">
        <f>IF(ISBLANK('Annual NZD per GJ (nominal)'!F25),"",'Annual NZD per GJ (nominal)'!F25*0.36)</f>
        <v/>
      </c>
      <c r="G25" s="8" t="str">
        <f>IF(ISBLANK('Annual NZD per GJ (nominal)'!G25),"",'Annual NZD per GJ (nominal)'!G25*0.36)</f>
        <v/>
      </c>
      <c r="H25" s="8" t="str">
        <f>IF(ISBLANK('Annual NZD per GJ (nominal)'!H25),"",'Annual NZD per GJ (nominal)'!H25*0.36)</f>
        <v/>
      </c>
      <c r="I25" s="8">
        <f>IF(ISBLANK('Annual NZD per GJ (nominal)'!I25),"",'Annual NZD per GJ (nominal)'!I25*0.36)</f>
        <v>0.85984522785898521</v>
      </c>
      <c r="J25" s="8">
        <f>IF(ISBLANK('Annual NZD per GJ (nominal)'!J25),"",'Annual NZD per GJ (nominal)'!J25*0.36)</f>
        <v>1.2897678417884779</v>
      </c>
      <c r="K25" s="8">
        <f>IF(ISBLANK('Annual NZD per GJ (nominal)'!K25),"",'Annual NZD per GJ (nominal)'!K25*0.36)</f>
        <v>1.3266552020636284</v>
      </c>
      <c r="L25" s="8">
        <f>IF(ISBLANK('Annual NZD per GJ (nominal)'!L25),"",'Annual NZD per GJ (nominal)'!L25*0.36)</f>
        <v>1.3250214961306963</v>
      </c>
      <c r="M25" s="8">
        <f>IF(ISBLANK('Annual NZD per GJ (nominal)'!M25),"",'Annual NZD per GJ (nominal)'!M25*0.36)</f>
        <v>1.3250214961306963</v>
      </c>
      <c r="N25" s="8">
        <f>IF(ISBLANK('Annual NZD per GJ (nominal)'!N25),"",'Annual NZD per GJ (nominal)'!N25*0.36)</f>
        <v>1.4879621668099741</v>
      </c>
      <c r="O25" s="8">
        <f>IF(ISBLANK('Annual NZD per GJ (nominal)'!O25),"",'Annual NZD per GJ (nominal)'!O25*0.36)</f>
        <v>1.7712811693895099</v>
      </c>
      <c r="P25" s="8">
        <f>IF(ISBLANK('Annual NZD per GJ (nominal)'!P25),"",'Annual NZD per GJ (nominal)'!P25*0.36)</f>
        <v>2.0448682873446415</v>
      </c>
      <c r="Q25" s="8">
        <f>IF(ISBLANK('Annual NZD per GJ (nominal)'!Q25),"",'Annual NZD per GJ (nominal)'!Q25*0.36)</f>
        <v>2.6378488235753923</v>
      </c>
      <c r="R25" s="8">
        <f>IF(ISBLANK('Annual NZD per GJ (nominal)'!R25),"",'Annual NZD per GJ (nominal)'!R25*0.36)</f>
        <v>2.3792699132337991</v>
      </c>
      <c r="S25" s="8">
        <f>IF(ISBLANK('Annual NZD per GJ (nominal)'!S25),"",'Annual NZD per GJ (nominal)'!S25*0.36)</f>
        <v>2.4664946976210942</v>
      </c>
      <c r="T25" s="8">
        <f>IF(ISBLANK('Annual NZD per GJ (nominal)'!T25),"",'Annual NZD per GJ (nominal)'!T25*0.36)</f>
        <v>2.4723034298270754</v>
      </c>
      <c r="U25" s="8">
        <f>IF(ISBLANK('Annual NZD per GJ (nominal)'!U25),"",'Annual NZD per GJ (nominal)'!U25*0.36)</f>
        <v>2.6261584025986431</v>
      </c>
      <c r="V25" s="8">
        <f>IF(ISBLANK('Annual NZD per GJ (nominal)'!V25),"",'Annual NZD per GJ (nominal)'!V25*0.36)</f>
        <v>2.6299799369446832</v>
      </c>
      <c r="W25" s="8">
        <f>IF(ISBLANK('Annual NZD per GJ (nominal)'!W25),"",'Annual NZD per GJ (nominal)'!W25*0.36)</f>
        <v>2.5810642973153715</v>
      </c>
      <c r="X25" s="8">
        <f>IF(ISBLANK('Annual NZD per GJ (nominal)'!X25),"",'Annual NZD per GJ (nominal)'!X25*0.36)</f>
        <v>2.6354829464029805</v>
      </c>
      <c r="Y25" s="8">
        <f>IF(ISBLANK('Annual NZD per GJ (nominal)'!Y25),"",'Annual NZD per GJ (nominal)'!Y25*0.36)</f>
        <v>2.6754005183538303</v>
      </c>
      <c r="Z25" s="8">
        <f>IF(ISBLANK('Annual NZD per GJ (nominal)'!Z25),"",'Annual NZD per GJ (nominal)'!Z25*0.36)</f>
        <v>2.7336417848352004</v>
      </c>
      <c r="AA25" s="8">
        <f>IF(ISBLANK('Annual NZD per GJ (nominal)'!AA25),"",'Annual NZD per GJ (nominal)'!AA25*0.36)</f>
        <v>3.2797431717816958</v>
      </c>
      <c r="AB25" s="8">
        <f>IF(ISBLANK('Annual NZD per GJ (nominal)'!AB25),"",'Annual NZD per GJ (nominal)'!AB25*0.36)</f>
        <v>3.3595089026454716</v>
      </c>
      <c r="AC25" s="8">
        <f>IF(ISBLANK('Annual NZD per GJ (nominal)'!AC25),"",'Annual NZD per GJ (nominal)'!AC25*0.36)</f>
        <v>4.2540531881175001</v>
      </c>
      <c r="AD25" s="8">
        <f>IF(ISBLANK('Annual NZD per GJ (nominal)'!AD25),"",'Annual NZD per GJ (nominal)'!AD25*0.36)</f>
        <v>3.2333557714689309</v>
      </c>
      <c r="AE25" s="8">
        <f>IF(ISBLANK('Annual NZD per GJ (nominal)'!AE25),"",'Annual NZD per GJ (nominal)'!AE25*0.36)</f>
        <v>3.1944465903188193</v>
      </c>
      <c r="AF25" s="8">
        <f>IF(ISBLANK('Annual NZD per GJ (nominal)'!AF25),"",'Annual NZD per GJ (nominal)'!AF25*0.36)</f>
        <v>3.3476165923849415</v>
      </c>
      <c r="AG25" s="8">
        <f>IF(ISBLANK('Annual NZD per GJ (nominal)'!AG25),"",'Annual NZD per GJ (nominal)'!AG25*0.36)</f>
        <v>3.6935984603392558</v>
      </c>
      <c r="AH25" s="8">
        <f>IF(ISBLANK('Annual NZD per GJ (nominal)'!AH25),"",'Annual NZD per GJ (nominal)'!AH25*0.36)</f>
        <v>3.4397279889666943</v>
      </c>
      <c r="AI25" s="8">
        <f>IF(ISBLANK('Annual NZD per GJ (nominal)'!AI25),"",'Annual NZD per GJ (nominal)'!AI25*0.36)</f>
        <v>4.2291923492580841</v>
      </c>
      <c r="AJ25" s="8">
        <f>IF(ISBLANK('Annual NZD per GJ (nominal)'!AJ25),"",'Annual NZD per GJ (nominal)'!AJ25*0.36)</f>
        <v>5.2248311214165</v>
      </c>
      <c r="AK25" s="8">
        <f>IF(ISBLANK('Annual NZD per GJ (nominal)'!AK25),"",'Annual NZD per GJ (nominal)'!AK25*0.36)</f>
        <v>5.7928109779877754</v>
      </c>
      <c r="AL25" s="8">
        <f>IF(ISBLANK('Annual NZD per GJ (nominal)'!AL25),"",'Annual NZD per GJ (nominal)'!AL25*0.36)</f>
        <v>6.0056807573466724</v>
      </c>
      <c r="AM25" s="8">
        <f>IF(ISBLANK('Annual NZD per GJ (nominal)'!AM25),"",'Annual NZD per GJ (nominal)'!AM25*0.36)</f>
        <v>5.8783495376252519</v>
      </c>
      <c r="AN25" s="8">
        <f>IF(ISBLANK('Annual NZD per GJ (nominal)'!AN25),"",'Annual NZD per GJ (nominal)'!AN25*0.36)</f>
        <v>5.6799007517922835</v>
      </c>
      <c r="AO25" s="8">
        <f>IF(ISBLANK('Annual NZD per GJ (nominal)'!AO25),"",'Annual NZD per GJ (nominal)'!AO25*0.36)</f>
        <v>6.0921238373001714</v>
      </c>
      <c r="AP25" s="8">
        <f>IF(ISBLANK('Annual NZD per GJ (nominal)'!AP25),"",'Annual NZD per GJ (nominal)'!AP25*0.36)</f>
        <v>5.6897346832090561</v>
      </c>
      <c r="AQ25" s="8">
        <f>IF(ISBLANK('Annual NZD per GJ (nominal)'!AQ25),"",'Annual NZD per GJ (nominal)'!AQ25*0.36)</f>
        <v>6.3351150865427153</v>
      </c>
      <c r="AR25" s="8">
        <f>IF(ISBLANK('Annual NZD per GJ (nominal)'!AR25),"",'Annual NZD per GJ (nominal)'!AR25*0.36)</f>
        <v>5.4229679164324436</v>
      </c>
      <c r="AS25" s="8">
        <f>IF(ISBLANK('Annual NZD per GJ (nominal)'!AS25),"",'Annual NZD per GJ (nominal)'!AS25*0.36)</f>
        <v>5.3606603478444477</v>
      </c>
      <c r="AT25" s="8">
        <f>IF(ISBLANK('Annual NZD per GJ (nominal)'!AT25),"",'Annual NZD per GJ (nominal)'!AT25*0.36)</f>
        <v>5.5387529212837316</v>
      </c>
      <c r="AU25" s="8">
        <f>IF(ISBLANK('Annual NZD per GJ (nominal)'!AU25),"",'Annual NZD per GJ (nominal)'!AU25*0.36)</f>
        <v>5.4713161180922754</v>
      </c>
      <c r="AV25" s="8">
        <f>IF(ISBLANK('Annual NZD per GJ (nominal)'!AV25),"",'Annual NZD per GJ (nominal)'!AV25*0.36)</f>
        <v>5.0354090729177399</v>
      </c>
      <c r="AW25" s="8">
        <f>IF(ISBLANK('Annual NZD per GJ (nominal)'!AW25),"",'Annual NZD per GJ (nominal)'!AW25*0.36)</f>
        <v>4.309515880116372</v>
      </c>
    </row>
    <row r="26" spans="1:70" ht="15" x14ac:dyDescent="0.25">
      <c r="A26" s="20" t="s">
        <v>3</v>
      </c>
      <c r="B26" s="21" t="s">
        <v>9</v>
      </c>
      <c r="C26" s="21" t="s">
        <v>14</v>
      </c>
      <c r="D26" s="8" t="str">
        <f>IF(ISBLANK('Annual NZD per GJ (nominal)'!D26),"",'Annual NZD per GJ (nominal)'!D26*0.36)</f>
        <v/>
      </c>
      <c r="E26" s="8" t="str">
        <f>IF(ISBLANK('Annual NZD per GJ (nominal)'!E26),"",'Annual NZD per GJ (nominal)'!E26*0.36)</f>
        <v/>
      </c>
      <c r="F26" s="8" t="str">
        <f>IF(ISBLANK('Annual NZD per GJ (nominal)'!F26),"",'Annual NZD per GJ (nominal)'!F26*0.36)</f>
        <v/>
      </c>
      <c r="G26" s="8" t="str">
        <f>IF(ISBLANK('Annual NZD per GJ (nominal)'!G26),"",'Annual NZD per GJ (nominal)'!G26*0.36)</f>
        <v/>
      </c>
      <c r="H26" s="8" t="str">
        <f>IF(ISBLANK('Annual NZD per GJ (nominal)'!H26),"",'Annual NZD per GJ (nominal)'!H26*0.36)</f>
        <v/>
      </c>
      <c r="I26" s="8" t="str">
        <f>IF(ISBLANK('Annual NZD per GJ (nominal)'!I26),"",'Annual NZD per GJ (nominal)'!I26*0.36)</f>
        <v/>
      </c>
      <c r="J26" s="8" t="str">
        <f>IF(ISBLANK('Annual NZD per GJ (nominal)'!J26),"",'Annual NZD per GJ (nominal)'!J26*0.36)</f>
        <v/>
      </c>
      <c r="K26" s="8" t="str">
        <f>IF(ISBLANK('Annual NZD per GJ (nominal)'!K26),"",'Annual NZD per GJ (nominal)'!K26*0.36)</f>
        <v/>
      </c>
      <c r="L26" s="8" t="str">
        <f>IF(ISBLANK('Annual NZD per GJ (nominal)'!L26),"",'Annual NZD per GJ (nominal)'!L26*0.36)</f>
        <v/>
      </c>
      <c r="M26" s="8" t="str">
        <f>IF(ISBLANK('Annual NZD per GJ (nominal)'!M26),"",'Annual NZD per GJ (nominal)'!M26*0.36)</f>
        <v/>
      </c>
      <c r="N26" s="8" t="str">
        <f>IF(ISBLANK('Annual NZD per GJ (nominal)'!N26),"",'Annual NZD per GJ (nominal)'!N26*0.36)</f>
        <v/>
      </c>
      <c r="O26" s="8" t="str">
        <f>IF(ISBLANK('Annual NZD per GJ (nominal)'!O26),"",'Annual NZD per GJ (nominal)'!O26*0.36)</f>
        <v/>
      </c>
      <c r="P26" s="8" t="str">
        <f>IF(ISBLANK('Annual NZD per GJ (nominal)'!P26),"",'Annual NZD per GJ (nominal)'!P26*0.36)</f>
        <v/>
      </c>
      <c r="Q26" s="8" t="str">
        <f>IF(ISBLANK('Annual NZD per GJ (nominal)'!Q26),"",'Annual NZD per GJ (nominal)'!Q26*0.36)</f>
        <v/>
      </c>
      <c r="R26" s="8" t="str">
        <f>IF(ISBLANK('Annual NZD per GJ (nominal)'!R26),"",'Annual NZD per GJ (nominal)'!R26*0.36)</f>
        <v/>
      </c>
      <c r="S26" s="8" t="str">
        <f>IF(ISBLANK('Annual NZD per GJ (nominal)'!S26),"",'Annual NZD per GJ (nominal)'!S26*0.36)</f>
        <v/>
      </c>
      <c r="T26" s="8" t="str">
        <f>IF(ISBLANK('Annual NZD per GJ (nominal)'!T26),"",'Annual NZD per GJ (nominal)'!T26*0.36)</f>
        <v/>
      </c>
      <c r="U26" s="8" t="str">
        <f>IF(ISBLANK('Annual NZD per GJ (nominal)'!U26),"",'Annual NZD per GJ (nominal)'!U26*0.36)</f>
        <v/>
      </c>
      <c r="V26" s="8" t="str">
        <f>IF(ISBLANK('Annual NZD per GJ (nominal)'!V26),"",'Annual NZD per GJ (nominal)'!V26*0.36)</f>
        <v/>
      </c>
      <c r="W26" s="8" t="str">
        <f>IF(ISBLANK('Annual NZD per GJ (nominal)'!W26),"",'Annual NZD per GJ (nominal)'!W26*0.36)</f>
        <v/>
      </c>
      <c r="X26" s="8" t="str">
        <f>IF(ISBLANK('Annual NZD per GJ (nominal)'!X26),"",'Annual NZD per GJ (nominal)'!X26*0.36)</f>
        <v/>
      </c>
      <c r="Y26" s="8" t="str">
        <f>IF(ISBLANK('Annual NZD per GJ (nominal)'!Y26),"",'Annual NZD per GJ (nominal)'!Y26*0.36)</f>
        <v/>
      </c>
      <c r="Z26" s="8" t="str">
        <f>IF(ISBLANK('Annual NZD per GJ (nominal)'!Z26),"",'Annual NZD per GJ (nominal)'!Z26*0.36)</f>
        <v/>
      </c>
      <c r="AA26" s="8" t="str">
        <f>IF(ISBLANK('Annual NZD per GJ (nominal)'!AA26),"",'Annual NZD per GJ (nominal)'!AA26*0.36)</f>
        <v/>
      </c>
      <c r="AB26" s="8" t="str">
        <f>IF(ISBLANK('Annual NZD per GJ (nominal)'!AB26),"",'Annual NZD per GJ (nominal)'!AB26*0.36)</f>
        <v/>
      </c>
      <c r="AC26" s="8">
        <f>IF(ISBLANK('Annual NZD per GJ (nominal)'!AC26),"",'Annual NZD per GJ (nominal)'!AC26*0.36)</f>
        <v>1.3198244176792764</v>
      </c>
      <c r="AD26" s="8">
        <f>IF(ISBLANK('Annual NZD per GJ (nominal)'!AD26),"",'Annual NZD per GJ (nominal)'!AD26*0.36)</f>
        <v>1.2701558412560701</v>
      </c>
      <c r="AE26" s="8">
        <f>IF(ISBLANK('Annual NZD per GJ (nominal)'!AE26),"",'Annual NZD per GJ (nominal)'!AE26*0.36)</f>
        <v>1.3131663475892148</v>
      </c>
      <c r="AF26" s="8">
        <f>IF(ISBLANK('Annual NZD per GJ (nominal)'!AF26),"",'Annual NZD per GJ (nominal)'!AF26*0.36)</f>
        <v>1.3230657866723434</v>
      </c>
      <c r="AG26" s="8">
        <f>IF(ISBLANK('Annual NZD per GJ (nominal)'!AG26),"",'Annual NZD per GJ (nominal)'!AG26*0.36)</f>
        <v>1.6540290814426091</v>
      </c>
      <c r="AH26" s="8">
        <f>IF(ISBLANK('Annual NZD per GJ (nominal)'!AH26),"",'Annual NZD per GJ (nominal)'!AH26*0.36)</f>
        <v>1.7213002829418453</v>
      </c>
      <c r="AI26" s="8">
        <f>IF(ISBLANK('Annual NZD per GJ (nominal)'!AI26),"",'Annual NZD per GJ (nominal)'!AI26*0.36)</f>
        <v>2.5267398778068082</v>
      </c>
      <c r="AJ26" s="8">
        <f>IF(ISBLANK('Annual NZD per GJ (nominal)'!AJ26),"",'Annual NZD per GJ (nominal)'!AJ26*0.36)</f>
        <v>2.8752085432905372</v>
      </c>
      <c r="AK26" s="8">
        <f>IF(ISBLANK('Annual NZD per GJ (nominal)'!AK26),"",'Annual NZD per GJ (nominal)'!AK26*0.36)</f>
        <v>3.0738115629887326</v>
      </c>
      <c r="AL26" s="8">
        <f>IF(ISBLANK('Annual NZD per GJ (nominal)'!AL26),"",'Annual NZD per GJ (nominal)'!AL26*0.36)</f>
        <v>2.9867783398564858</v>
      </c>
      <c r="AM26" s="8">
        <f>IF(ISBLANK('Annual NZD per GJ (nominal)'!AM26),"",'Annual NZD per GJ (nominal)'!AM26*0.36)</f>
        <v>3.3030721612913361</v>
      </c>
      <c r="AN26" s="8">
        <f>IF(ISBLANK('Annual NZD per GJ (nominal)'!AN26),"",'Annual NZD per GJ (nominal)'!AN26*0.36)</f>
        <v>2.8908317577086931</v>
      </c>
      <c r="AO26" s="8">
        <f>IF(ISBLANK('Annual NZD per GJ (nominal)'!AO26),"",'Annual NZD per GJ (nominal)'!AO26*0.36)</f>
        <v>2.7371824749434341</v>
      </c>
      <c r="AP26" s="8">
        <f>IF(ISBLANK('Annual NZD per GJ (nominal)'!AP26),"",'Annual NZD per GJ (nominal)'!AP26*0.36)</f>
        <v>2.8165195141468633</v>
      </c>
      <c r="AQ26" s="8">
        <f>IF(ISBLANK('Annual NZD per GJ (nominal)'!AQ26),"",'Annual NZD per GJ (nominal)'!AQ26*0.36)</f>
        <v>2.8875038215131648</v>
      </c>
      <c r="AR26" s="8">
        <f>IF(ISBLANK('Annual NZD per GJ (nominal)'!AR26),"",'Annual NZD per GJ (nominal)'!AR26*0.36)</f>
        <v>2.6782524510414407</v>
      </c>
      <c r="AS26" s="8">
        <f>IF(ISBLANK('Annual NZD per GJ (nominal)'!AS26),"",'Annual NZD per GJ (nominal)'!AS26*0.36)</f>
        <v>2.5342105746512771</v>
      </c>
      <c r="AT26" s="8">
        <f>IF(ISBLANK('Annual NZD per GJ (nominal)'!AT26),"",'Annual NZD per GJ (nominal)'!AT26*0.36)</f>
        <v>2.2033547218401877</v>
      </c>
      <c r="AU26" s="8">
        <f>IF(ISBLANK('Annual NZD per GJ (nominal)'!AU26),"",'Annual NZD per GJ (nominal)'!AU26*0.36)</f>
        <v>2.5150224231111706</v>
      </c>
      <c r="AV26" s="8">
        <f>IF(ISBLANK('Annual NZD per GJ (nominal)'!AV26),"",'Annual NZD per GJ (nominal)'!AV26*0.36)</f>
        <v>2.6530149797140714</v>
      </c>
      <c r="AW26" s="8">
        <f>IF(ISBLANK('Annual NZD per GJ (nominal)'!AW26),"",'Annual NZD per GJ (nominal)'!AW26*0.36)</f>
        <v>2.4131669371907183</v>
      </c>
    </row>
    <row r="27" spans="1:70" ht="15" x14ac:dyDescent="0.25">
      <c r="A27" s="20" t="s">
        <v>16</v>
      </c>
      <c r="B27" s="21" t="s">
        <v>9</v>
      </c>
      <c r="C27" s="21" t="s">
        <v>14</v>
      </c>
      <c r="D27" s="8" t="str">
        <f>IF(ISBLANK('Annual NZD per GJ (nominal)'!D27),"",'Annual NZD per GJ (nominal)'!D27*0.36)</f>
        <v/>
      </c>
      <c r="E27" s="8" t="str">
        <f>IF(ISBLANK('Annual NZD per GJ (nominal)'!E27),"",'Annual NZD per GJ (nominal)'!E27*0.36)</f>
        <v/>
      </c>
      <c r="F27" s="8" t="str">
        <f>IF(ISBLANK('Annual NZD per GJ (nominal)'!F27),"",'Annual NZD per GJ (nominal)'!F27*0.36)</f>
        <v/>
      </c>
      <c r="G27" s="8" t="str">
        <f>IF(ISBLANK('Annual NZD per GJ (nominal)'!G27),"",'Annual NZD per GJ (nominal)'!G27*0.36)</f>
        <v/>
      </c>
      <c r="H27" s="8" t="str">
        <f>IF(ISBLANK('Annual NZD per GJ (nominal)'!H27),"",'Annual NZD per GJ (nominal)'!H27*0.36)</f>
        <v/>
      </c>
      <c r="I27" s="8" t="str">
        <f>IF(ISBLANK('Annual NZD per GJ (nominal)'!I27),"",'Annual NZD per GJ (nominal)'!I27*0.36)</f>
        <v/>
      </c>
      <c r="J27" s="8" t="str">
        <f>IF(ISBLANK('Annual NZD per GJ (nominal)'!J27),"",'Annual NZD per GJ (nominal)'!J27*0.36)</f>
        <v/>
      </c>
      <c r="K27" s="8" t="str">
        <f>IF(ISBLANK('Annual NZD per GJ (nominal)'!K27),"",'Annual NZD per GJ (nominal)'!K27*0.36)</f>
        <v/>
      </c>
      <c r="L27" s="8" t="str">
        <f>IF(ISBLANK('Annual NZD per GJ (nominal)'!L27),"",'Annual NZD per GJ (nominal)'!L27*0.36)</f>
        <v/>
      </c>
      <c r="M27" s="8" t="str">
        <f>IF(ISBLANK('Annual NZD per GJ (nominal)'!M27),"",'Annual NZD per GJ (nominal)'!M27*0.36)</f>
        <v/>
      </c>
      <c r="N27" s="8" t="str">
        <f>IF(ISBLANK('Annual NZD per GJ (nominal)'!N27),"",'Annual NZD per GJ (nominal)'!N27*0.36)</f>
        <v/>
      </c>
      <c r="O27" s="8" t="str">
        <f>IF(ISBLANK('Annual NZD per GJ (nominal)'!O27),"",'Annual NZD per GJ (nominal)'!O27*0.36)</f>
        <v/>
      </c>
      <c r="P27" s="8" t="str">
        <f>IF(ISBLANK('Annual NZD per GJ (nominal)'!P27),"",'Annual NZD per GJ (nominal)'!P27*0.36)</f>
        <v/>
      </c>
      <c r="Q27" s="8" t="str">
        <f>IF(ISBLANK('Annual NZD per GJ (nominal)'!Q27),"",'Annual NZD per GJ (nominal)'!Q27*0.36)</f>
        <v/>
      </c>
      <c r="R27" s="8" t="str">
        <f>IF(ISBLANK('Annual NZD per GJ (nominal)'!R27),"",'Annual NZD per GJ (nominal)'!R27*0.36)</f>
        <v/>
      </c>
      <c r="S27" s="8" t="str">
        <f>IF(ISBLANK('Annual NZD per GJ (nominal)'!S27),"",'Annual NZD per GJ (nominal)'!S27*0.36)</f>
        <v/>
      </c>
      <c r="T27" s="8" t="str">
        <f>IF(ISBLANK('Annual NZD per GJ (nominal)'!T27),"",'Annual NZD per GJ (nominal)'!T27*0.36)</f>
        <v/>
      </c>
      <c r="U27" s="8" t="str">
        <f>IF(ISBLANK('Annual NZD per GJ (nominal)'!U27),"",'Annual NZD per GJ (nominal)'!U27*0.36)</f>
        <v/>
      </c>
      <c r="V27" s="8" t="str">
        <f>IF(ISBLANK('Annual NZD per GJ (nominal)'!V27),"",'Annual NZD per GJ (nominal)'!V27*0.36)</f>
        <v/>
      </c>
      <c r="W27" s="8" t="str">
        <f>IF(ISBLANK('Annual NZD per GJ (nominal)'!W27),"",'Annual NZD per GJ (nominal)'!W27*0.36)</f>
        <v/>
      </c>
      <c r="X27" s="8" t="str">
        <f>IF(ISBLANK('Annual NZD per GJ (nominal)'!X27),"",'Annual NZD per GJ (nominal)'!X27*0.36)</f>
        <v/>
      </c>
      <c r="Y27" s="8" t="str">
        <f>IF(ISBLANK('Annual NZD per GJ (nominal)'!Y27),"",'Annual NZD per GJ (nominal)'!Y27*0.36)</f>
        <v/>
      </c>
      <c r="Z27" s="8" t="str">
        <f>IF(ISBLANK('Annual NZD per GJ (nominal)'!Z27),"",'Annual NZD per GJ (nominal)'!Z27*0.36)</f>
        <v/>
      </c>
      <c r="AA27" s="8" t="str">
        <f>IF(ISBLANK('Annual NZD per GJ (nominal)'!AA27),"",'Annual NZD per GJ (nominal)'!AA27*0.36)</f>
        <v/>
      </c>
      <c r="AB27" s="8" t="str">
        <f>IF(ISBLANK('Annual NZD per GJ (nominal)'!AB27),"",'Annual NZD per GJ (nominal)'!AB27*0.36)</f>
        <v/>
      </c>
      <c r="AC27" s="8">
        <f>IF(ISBLANK('Annual NZD per GJ (nominal)'!AC27),"",'Annual NZD per GJ (nominal)'!AC27*0.36)</f>
        <v>1.0181180936941991</v>
      </c>
      <c r="AD27" s="8">
        <f>IF(ISBLANK('Annual NZD per GJ (nominal)'!AD27),"",'Annual NZD per GJ (nominal)'!AD27*0.36)</f>
        <v>0.98038979770603685</v>
      </c>
      <c r="AE27" s="8">
        <f>IF(ISBLANK('Annual NZD per GJ (nominal)'!AE27),"",'Annual NZD per GJ (nominal)'!AE27*0.36)</f>
        <v>0.9959672148207408</v>
      </c>
      <c r="AF27" s="8">
        <f>IF(ISBLANK('Annual NZD per GJ (nominal)'!AF27),"",'Annual NZD per GJ (nominal)'!AF27*0.36)</f>
        <v>1.0747859396568733</v>
      </c>
      <c r="AG27" s="8">
        <f>IF(ISBLANK('Annual NZD per GJ (nominal)'!AG27),"",'Annual NZD per GJ (nominal)'!AG27*0.36)</f>
        <v>1.1729084679773747</v>
      </c>
      <c r="AH27" s="8">
        <f>IF(ISBLANK('Annual NZD per GJ (nominal)'!AH27),"",'Annual NZD per GJ (nominal)'!AH27*0.36)</f>
        <v>1.2938035043479572</v>
      </c>
      <c r="AI27" s="8">
        <f>IF(ISBLANK('Annual NZD per GJ (nominal)'!AI27),"",'Annual NZD per GJ (nominal)'!AI27*0.36)</f>
        <v>1.3206758772053231</v>
      </c>
      <c r="AJ27" s="8">
        <f>IF(ISBLANK('Annual NZD per GJ (nominal)'!AJ27),"",'Annual NZD per GJ (nominal)'!AJ27*0.36)</f>
        <v>1.6635233328153263</v>
      </c>
      <c r="AK27" s="8">
        <f>IF(ISBLANK('Annual NZD per GJ (nominal)'!AK27),"",'Annual NZD per GJ (nominal)'!AK27*0.36)</f>
        <v>1.8903460606445628</v>
      </c>
      <c r="AL27" s="8">
        <f>IF(ISBLANK('Annual NZD per GJ (nominal)'!AL27),"",'Annual NZD per GJ (nominal)'!AL27*0.36)</f>
        <v>1.9038324927016728</v>
      </c>
      <c r="AM27" s="8">
        <f>IF(ISBLANK('Annual NZD per GJ (nominal)'!AM27),"",'Annual NZD per GJ (nominal)'!AM27*0.36)</f>
        <v>2.4891226945026226</v>
      </c>
      <c r="AN27" s="8">
        <f>IF(ISBLANK('Annual NZD per GJ (nominal)'!AN27),"",'Annual NZD per GJ (nominal)'!AN27*0.36)</f>
        <v>2.5775452272985486</v>
      </c>
      <c r="AO27" s="8">
        <f>IF(ISBLANK('Annual NZD per GJ (nominal)'!AO27),"",'Annual NZD per GJ (nominal)'!AO27*0.36)</f>
        <v>2.5338369016283724</v>
      </c>
      <c r="AP27" s="8">
        <f>IF(ISBLANK('Annual NZD per GJ (nominal)'!AP27),"",'Annual NZD per GJ (nominal)'!AP27*0.36)</f>
        <v>2.3788803265774128</v>
      </c>
      <c r="AQ27" s="8">
        <f>IF(ISBLANK('Annual NZD per GJ (nominal)'!AQ27),"",'Annual NZD per GJ (nominal)'!AQ27*0.36)</f>
        <v>2.5223782869737317</v>
      </c>
      <c r="AR27" s="8">
        <f>IF(ISBLANK('Annual NZD per GJ (nominal)'!AR27),"",'Annual NZD per GJ (nominal)'!AR27*0.36)</f>
        <v>2.4602218009041383</v>
      </c>
      <c r="AS27" s="8">
        <f>IF(ISBLANK('Annual NZD per GJ (nominal)'!AS27),"",'Annual NZD per GJ (nominal)'!AS27*0.36)</f>
        <v>2.228182525731031</v>
      </c>
      <c r="AT27" s="8">
        <f>IF(ISBLANK('Annual NZD per GJ (nominal)'!AT27),"",'Annual NZD per GJ (nominal)'!AT27*0.36)</f>
        <v>2.0791649084228063</v>
      </c>
      <c r="AU27" s="8">
        <f>IF(ISBLANK('Annual NZD per GJ (nominal)'!AU27),"",'Annual NZD per GJ (nominal)'!AU27*0.36)</f>
        <v>2.2443539186573385</v>
      </c>
      <c r="AV27" s="8">
        <f>IF(ISBLANK('Annual NZD per GJ (nominal)'!AV27),"",'Annual NZD per GJ (nominal)'!AV27*0.36)</f>
        <v>2.3644164205541771</v>
      </c>
      <c r="AW27" s="8">
        <f>IF(ISBLANK('Annual NZD per GJ (nominal)'!AW27),"",'Annual NZD per GJ (nominal)'!AW27*0.36)</f>
        <v>2.4244179634756402</v>
      </c>
    </row>
    <row r="28" spans="1:70" ht="15" x14ac:dyDescent="0.25">
      <c r="A28" s="4"/>
      <c r="B28" s="4"/>
      <c r="C28" s="4"/>
      <c r="AO28" s="8"/>
      <c r="AR28" s="8"/>
    </row>
    <row r="29" spans="1:70" ht="18" customHeight="1" x14ac:dyDescent="0.25">
      <c r="A29" s="53" t="s">
        <v>139</v>
      </c>
      <c r="B29" s="19"/>
      <c r="C29" s="19"/>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R29" s="12"/>
    </row>
    <row r="30" spans="1:70" ht="18" customHeight="1" x14ac:dyDescent="0.25">
      <c r="A30" s="159" t="s">
        <v>86</v>
      </c>
      <c r="B30" s="159"/>
      <c r="C30" s="159"/>
      <c r="D30" s="88">
        <v>1975</v>
      </c>
      <c r="E30" s="88">
        <v>1976</v>
      </c>
      <c r="F30" s="88">
        <v>1977</v>
      </c>
      <c r="G30" s="88">
        <v>1978</v>
      </c>
      <c r="H30" s="88">
        <v>1979</v>
      </c>
      <c r="I30" s="88">
        <v>1980</v>
      </c>
      <c r="J30" s="88">
        <v>1981</v>
      </c>
      <c r="K30" s="88">
        <v>1982</v>
      </c>
      <c r="L30" s="88">
        <v>1983</v>
      </c>
      <c r="M30" s="88">
        <v>1984</v>
      </c>
      <c r="N30" s="88">
        <v>1985</v>
      </c>
      <c r="O30" s="88">
        <v>1986</v>
      </c>
      <c r="P30" s="88">
        <v>1987</v>
      </c>
      <c r="Q30" s="88">
        <v>1988</v>
      </c>
      <c r="R30" s="88">
        <v>1989</v>
      </c>
      <c r="S30" s="88">
        <v>1990</v>
      </c>
      <c r="T30" s="88">
        <v>1991</v>
      </c>
      <c r="U30" s="88">
        <v>1992</v>
      </c>
      <c r="V30" s="88">
        <v>1993</v>
      </c>
      <c r="W30" s="88">
        <v>1994</v>
      </c>
      <c r="X30" s="88">
        <v>1995</v>
      </c>
      <c r="Y30" s="88">
        <v>1996</v>
      </c>
      <c r="Z30" s="88">
        <v>1997</v>
      </c>
      <c r="AA30" s="88">
        <v>1998</v>
      </c>
      <c r="AB30" s="88">
        <v>1999</v>
      </c>
      <c r="AC30" s="88">
        <v>2000</v>
      </c>
      <c r="AD30" s="88">
        <v>2001</v>
      </c>
      <c r="AE30" s="88">
        <v>2002</v>
      </c>
      <c r="AF30" s="88">
        <v>2003</v>
      </c>
      <c r="AG30" s="88">
        <v>2004</v>
      </c>
      <c r="AH30" s="88">
        <v>2005</v>
      </c>
      <c r="AI30" s="88">
        <v>2006</v>
      </c>
      <c r="AJ30" s="88">
        <v>2007</v>
      </c>
      <c r="AK30" s="88">
        <v>2008</v>
      </c>
      <c r="AL30" s="88">
        <v>2009</v>
      </c>
      <c r="AM30" s="88">
        <v>2010</v>
      </c>
      <c r="AN30" s="88">
        <v>2011</v>
      </c>
      <c r="AO30" s="88">
        <v>2012</v>
      </c>
      <c r="AP30" s="88">
        <v>2013</v>
      </c>
      <c r="AQ30" s="88">
        <v>2014</v>
      </c>
      <c r="AR30" s="88">
        <v>2015</v>
      </c>
      <c r="AS30" s="88">
        <v>2016</v>
      </c>
      <c r="AT30" s="88">
        <v>2017</v>
      </c>
      <c r="AU30" s="88">
        <v>2018</v>
      </c>
      <c r="AV30" s="88">
        <v>2019</v>
      </c>
      <c r="AW30" s="88">
        <v>2020</v>
      </c>
    </row>
    <row r="31" spans="1:70" ht="15" x14ac:dyDescent="0.25">
      <c r="A31" s="20" t="s">
        <v>1</v>
      </c>
      <c r="B31" s="89" t="s">
        <v>9</v>
      </c>
      <c r="C31" s="21" t="s">
        <v>13</v>
      </c>
      <c r="D31" s="16">
        <v>1.15759044187862</v>
      </c>
      <c r="E31" s="16">
        <v>1.20218989523841</v>
      </c>
      <c r="F31" s="16">
        <v>1.67930364507703</v>
      </c>
      <c r="G31" s="16">
        <v>2.3029543822340499</v>
      </c>
      <c r="H31" s="16">
        <v>2.4561340864008399</v>
      </c>
      <c r="I31" s="16">
        <v>3.4421186159629298</v>
      </c>
      <c r="J31" s="16">
        <v>3.7756676421958799</v>
      </c>
      <c r="K31" s="16">
        <v>4.1365196402145497</v>
      </c>
      <c r="L31" s="16">
        <v>4.6902602785448604</v>
      </c>
      <c r="M31" s="16">
        <v>4.6950739062714897</v>
      </c>
      <c r="N31" s="16">
        <v>4.8354731436096401</v>
      </c>
      <c r="O31" s="16">
        <v>5.8846471170780799</v>
      </c>
      <c r="P31" s="16">
        <v>6.9907794440395499</v>
      </c>
      <c r="Q31" s="16">
        <v>8.1984767009151795</v>
      </c>
      <c r="R31" s="16">
        <v>8.8802475196203794</v>
      </c>
      <c r="S31" s="16">
        <v>9.0802009064822702</v>
      </c>
      <c r="T31" s="16">
        <v>9.2696634625724705</v>
      </c>
      <c r="U31" s="16">
        <v>9.9826714274976105</v>
      </c>
      <c r="V31" s="16">
        <v>10.365874312868399</v>
      </c>
      <c r="W31" s="16">
        <v>10.911561668030901</v>
      </c>
      <c r="X31" s="16">
        <v>11.516515143441801</v>
      </c>
      <c r="Y31" s="16">
        <v>12.0684967441418</v>
      </c>
      <c r="Z31" s="16">
        <v>12.8824246014421</v>
      </c>
      <c r="AA31" s="16">
        <v>13.5861584385831</v>
      </c>
      <c r="AB31" s="16">
        <v>13.062763599607299</v>
      </c>
      <c r="AC31" s="16">
        <v>13.3491531530749</v>
      </c>
      <c r="AD31" s="16">
        <v>13.2313535694152</v>
      </c>
      <c r="AE31" s="16">
        <v>14.6614488190611</v>
      </c>
      <c r="AF31" s="16">
        <v>15.240170046666</v>
      </c>
      <c r="AG31" s="16">
        <v>16.289615262941702</v>
      </c>
      <c r="AH31" s="16">
        <v>17.9282794914253</v>
      </c>
      <c r="AI31" s="16">
        <v>18.868297535497899</v>
      </c>
      <c r="AJ31" s="16">
        <v>20.272437749180799</v>
      </c>
      <c r="AK31" s="16">
        <v>21.207182650123301</v>
      </c>
      <c r="AL31" s="16">
        <v>22.303213284361</v>
      </c>
      <c r="AM31" s="16">
        <v>23.174203180840699</v>
      </c>
      <c r="AN31" s="16">
        <v>24.7137229295063</v>
      </c>
      <c r="AO31" s="16">
        <v>26.055395646213199</v>
      </c>
      <c r="AP31" s="16">
        <v>26.893788877658601</v>
      </c>
      <c r="AQ31" s="16">
        <v>27.827776002512799</v>
      </c>
      <c r="AR31" s="16">
        <v>28.611100403998901</v>
      </c>
      <c r="AS31" s="16">
        <v>28.112971896963899</v>
      </c>
      <c r="AT31" s="16">
        <v>28.710689833818201</v>
      </c>
      <c r="AU31" s="16">
        <v>28.959894725557199</v>
      </c>
      <c r="AV31" s="16">
        <v>29.081178018293802</v>
      </c>
      <c r="AW31" s="16">
        <v>29.1094196706599</v>
      </c>
      <c r="AX31" s="111"/>
      <c r="AY31" s="111"/>
      <c r="AZ31" s="111"/>
      <c r="BA31" s="111"/>
      <c r="BB31" s="111"/>
      <c r="BC31" s="111"/>
      <c r="BD31" s="111"/>
      <c r="BE31" s="111"/>
      <c r="BF31" s="111"/>
      <c r="BG31" s="111"/>
      <c r="BH31" s="111"/>
      <c r="BI31" s="111"/>
      <c r="BJ31" s="111"/>
      <c r="BK31" s="111"/>
      <c r="BL31" s="111"/>
      <c r="BM31" s="111"/>
      <c r="BN31" s="111"/>
      <c r="BO31" s="111"/>
      <c r="BP31" s="111"/>
      <c r="BQ31" s="111"/>
      <c r="BR31" s="111"/>
    </row>
    <row r="32" spans="1:70" ht="15" x14ac:dyDescent="0.25">
      <c r="A32" s="20" t="s">
        <v>2</v>
      </c>
      <c r="B32" s="21" t="s">
        <v>9</v>
      </c>
      <c r="C32" s="21" t="s">
        <v>14</v>
      </c>
      <c r="D32" s="16">
        <v>2.0777962925585398</v>
      </c>
      <c r="E32" s="16">
        <v>2.1423376319049598</v>
      </c>
      <c r="F32" s="16">
        <v>2.9144374689763302</v>
      </c>
      <c r="G32" s="16">
        <v>3.9707894490281102</v>
      </c>
      <c r="H32" s="16">
        <v>4.3056268350314202</v>
      </c>
      <c r="I32" s="16">
        <v>5.7129179581140299</v>
      </c>
      <c r="J32" s="16">
        <v>6.2006800543167904</v>
      </c>
      <c r="K32" s="16">
        <v>6.7418965097832002</v>
      </c>
      <c r="L32" s="16">
        <v>7.50956357309955</v>
      </c>
      <c r="M32" s="16">
        <v>7.5421465730745396</v>
      </c>
      <c r="N32" s="16">
        <v>7.7453890523392497</v>
      </c>
      <c r="O32" s="16">
        <v>9.2237104653039896</v>
      </c>
      <c r="P32" s="16">
        <v>10.1635208789813</v>
      </c>
      <c r="Q32" s="16">
        <v>11.245558753184101</v>
      </c>
      <c r="R32" s="16">
        <v>11.599386493552601</v>
      </c>
      <c r="S32" s="16">
        <v>11.7461790481779</v>
      </c>
      <c r="T32" s="16">
        <v>11.713793521880101</v>
      </c>
      <c r="U32" s="16">
        <v>11.5421580145206</v>
      </c>
      <c r="V32" s="16">
        <v>11.472283544488199</v>
      </c>
      <c r="W32" s="16">
        <v>11.044561189540801</v>
      </c>
      <c r="X32" s="16">
        <v>10.85560668033</v>
      </c>
      <c r="Y32" s="16">
        <v>10.6747329589772</v>
      </c>
      <c r="Z32" s="16">
        <v>10.9948050082689</v>
      </c>
      <c r="AA32" s="16">
        <v>10.740007552890599</v>
      </c>
      <c r="AB32" s="16">
        <v>9.7184129286503502</v>
      </c>
      <c r="AC32" s="16">
        <v>10.1089929755522</v>
      </c>
      <c r="AD32" s="16">
        <v>10.3125872991693</v>
      </c>
      <c r="AE32" s="16">
        <v>10.1647276331021</v>
      </c>
      <c r="AF32" s="16">
        <v>10.786655647052401</v>
      </c>
      <c r="AG32" s="16">
        <v>12.008838225610001</v>
      </c>
      <c r="AH32" s="16">
        <v>12.348211567003601</v>
      </c>
      <c r="AI32" s="16">
        <v>13.5294032684215</v>
      </c>
      <c r="AJ32" s="16">
        <v>13.9439068641449</v>
      </c>
      <c r="AK32" s="16">
        <v>14.209067071031599</v>
      </c>
      <c r="AL32" s="16">
        <v>15.0887654679099</v>
      </c>
      <c r="AM32" s="16">
        <v>15.010617011106</v>
      </c>
      <c r="AN32" s="16">
        <v>15.4786397864903</v>
      </c>
      <c r="AO32" s="16">
        <v>17.2666037127136</v>
      </c>
      <c r="AP32" s="16">
        <v>17.385200562467499</v>
      </c>
      <c r="AQ32" s="16">
        <v>17.0162042215639</v>
      </c>
      <c r="AR32" s="16">
        <v>16.8839596093047</v>
      </c>
      <c r="AS32" s="16">
        <v>16.619927655078602</v>
      </c>
      <c r="AT32" s="16">
        <v>16.595567112458799</v>
      </c>
      <c r="AU32" s="16">
        <v>16.747256108915401</v>
      </c>
      <c r="AV32" s="16">
        <v>16.893248373131399</v>
      </c>
      <c r="AW32" s="16">
        <v>17.2178967774976</v>
      </c>
      <c r="AX32" s="111"/>
      <c r="AY32" s="111"/>
      <c r="AZ32" s="111"/>
      <c r="BA32" s="111"/>
      <c r="BB32" s="111"/>
      <c r="BC32" s="111"/>
      <c r="BD32" s="111"/>
      <c r="BE32" s="111"/>
      <c r="BF32" s="111"/>
      <c r="BG32" s="111"/>
      <c r="BH32" s="111"/>
      <c r="BI32" s="111"/>
      <c r="BJ32" s="111"/>
      <c r="BK32" s="111"/>
      <c r="BL32" s="111"/>
      <c r="BM32" s="111"/>
      <c r="BN32" s="111"/>
      <c r="BO32" s="111"/>
      <c r="BP32" s="111"/>
      <c r="BQ32" s="111"/>
      <c r="BR32" s="111"/>
    </row>
    <row r="33" spans="1:70" ht="15" x14ac:dyDescent="0.25">
      <c r="A33" s="20" t="s">
        <v>3</v>
      </c>
      <c r="B33" s="21" t="s">
        <v>9</v>
      </c>
      <c r="C33" s="21" t="s">
        <v>14</v>
      </c>
      <c r="D33" s="16">
        <v>0.90851882168856801</v>
      </c>
      <c r="E33" s="16">
        <v>0.95084299609559597</v>
      </c>
      <c r="F33" s="16">
        <v>1.33810498086922</v>
      </c>
      <c r="G33" s="16">
        <v>1.7841473060883899</v>
      </c>
      <c r="H33" s="16">
        <v>1.99974568588811</v>
      </c>
      <c r="I33" s="16">
        <v>2.8342424371694999</v>
      </c>
      <c r="J33" s="16">
        <v>3.1162572492423601</v>
      </c>
      <c r="K33" s="16">
        <v>3.4198014384886601</v>
      </c>
      <c r="L33" s="16">
        <v>3.8912719605480599</v>
      </c>
      <c r="M33" s="16">
        <v>3.7765644245878298</v>
      </c>
      <c r="N33" s="16">
        <v>3.9166924447686</v>
      </c>
      <c r="O33" s="16">
        <v>4.75581301785855</v>
      </c>
      <c r="P33" s="16">
        <v>5.2549084166370896</v>
      </c>
      <c r="Q33" s="16">
        <v>5.5405202986977997</v>
      </c>
      <c r="R33" s="16">
        <v>5.78481163429867</v>
      </c>
      <c r="S33" s="16">
        <v>5.7758270928347297</v>
      </c>
      <c r="T33" s="16">
        <v>5.7107914448090096</v>
      </c>
      <c r="U33" s="16">
        <v>5.8040849344980403</v>
      </c>
      <c r="V33" s="16">
        <v>6.0688430486969001</v>
      </c>
      <c r="W33" s="16">
        <v>5.99493421808668</v>
      </c>
      <c r="X33" s="16">
        <v>5.83986100956011</v>
      </c>
      <c r="Y33" s="16">
        <v>6.3333798387315499</v>
      </c>
      <c r="Z33" s="16">
        <v>6.1161487305019504</v>
      </c>
      <c r="AA33" s="16">
        <v>6.6218853619339297</v>
      </c>
      <c r="AB33" s="16">
        <v>6.9846112975249799</v>
      </c>
      <c r="AC33" s="16">
        <v>5.9534226844734803</v>
      </c>
      <c r="AD33" s="16">
        <v>6.32139550619869</v>
      </c>
      <c r="AE33" s="16">
        <v>6.72716460114213</v>
      </c>
      <c r="AF33" s="16">
        <v>7.2480736389170701</v>
      </c>
      <c r="AG33" s="16">
        <v>8.1152963474844793</v>
      </c>
      <c r="AH33" s="16">
        <v>7.6093547532383701</v>
      </c>
      <c r="AI33" s="16">
        <v>9.3970332562491805</v>
      </c>
      <c r="AJ33" s="16">
        <v>9.2673065728249604</v>
      </c>
      <c r="AK33" s="16">
        <v>9.9643790236759209</v>
      </c>
      <c r="AL33" s="16">
        <v>11.090014348162599</v>
      </c>
      <c r="AM33" s="16">
        <v>9.9697162320124004</v>
      </c>
      <c r="AN33" s="16">
        <v>9.7152839683299597</v>
      </c>
      <c r="AO33" s="16">
        <v>10.512894666001699</v>
      </c>
      <c r="AP33" s="16">
        <v>10.616513143574901</v>
      </c>
      <c r="AQ33" s="16">
        <v>11.766560154506401</v>
      </c>
      <c r="AR33" s="16">
        <v>12.152425769383701</v>
      </c>
      <c r="AS33" s="16">
        <v>11.2818394802672</v>
      </c>
      <c r="AT33" s="16">
        <v>10.516041343027901</v>
      </c>
      <c r="AU33" s="16">
        <v>12.7850197205937</v>
      </c>
      <c r="AV33" s="16">
        <v>14.7018989817832</v>
      </c>
      <c r="AW33" s="16">
        <v>13.594024439824301</v>
      </c>
      <c r="AX33" s="111"/>
      <c r="AY33" s="111"/>
      <c r="AZ33" s="111"/>
      <c r="BA33" s="111"/>
      <c r="BB33" s="111"/>
      <c r="BC33" s="111"/>
      <c r="BD33" s="111"/>
      <c r="BE33" s="111"/>
      <c r="BF33" s="111"/>
      <c r="BG33" s="111"/>
      <c r="BH33" s="111"/>
      <c r="BI33" s="111"/>
      <c r="BJ33" s="111"/>
      <c r="BK33" s="111"/>
      <c r="BL33" s="111"/>
      <c r="BM33" s="111"/>
      <c r="BN33" s="111"/>
      <c r="BO33" s="111"/>
      <c r="BP33" s="111"/>
      <c r="BQ33" s="111"/>
      <c r="BR33" s="111"/>
    </row>
    <row r="34" spans="1:70" ht="15" outlineLevel="1" x14ac:dyDescent="0.25">
      <c r="A34" s="112" t="s">
        <v>123</v>
      </c>
      <c r="B34" s="21"/>
      <c r="C34" s="21"/>
      <c r="D34" s="16"/>
      <c r="E34" s="16"/>
      <c r="F34" s="16"/>
      <c r="G34" s="16"/>
      <c r="H34" s="16"/>
      <c r="I34" s="16"/>
      <c r="J34" s="16"/>
      <c r="K34" s="16"/>
      <c r="L34" s="16"/>
      <c r="M34" s="16"/>
      <c r="N34" s="16"/>
      <c r="O34" s="16"/>
      <c r="P34" s="16"/>
      <c r="Q34" s="16"/>
      <c r="R34" s="16"/>
      <c r="S34" s="16"/>
      <c r="T34" s="16"/>
      <c r="U34" s="16"/>
      <c r="V34" s="16"/>
      <c r="W34" s="16"/>
      <c r="X34" s="16"/>
      <c r="Y34" s="16"/>
      <c r="Z34" s="16"/>
      <c r="AA34" s="113">
        <v>11.803015207109199</v>
      </c>
      <c r="AB34" s="113">
        <v>11.710163525641301</v>
      </c>
      <c r="AC34" s="113">
        <v>10.4757149080946</v>
      </c>
      <c r="AD34" s="113">
        <v>10.0835947275765</v>
      </c>
      <c r="AE34" s="113">
        <v>10.013162329862899</v>
      </c>
      <c r="AF34" s="113">
        <v>12.0681113459452</v>
      </c>
      <c r="AG34" s="113">
        <v>13.4491808460639</v>
      </c>
      <c r="AH34" s="113">
        <v>14.060094063860101</v>
      </c>
      <c r="AI34" s="113">
        <v>15.803561504293</v>
      </c>
      <c r="AJ34" s="113">
        <v>16.130573052398901</v>
      </c>
      <c r="AK34" s="113">
        <v>16.143389852759999</v>
      </c>
      <c r="AL34" s="113">
        <v>18.4143769042022</v>
      </c>
      <c r="AM34" s="113">
        <v>17.692289652993601</v>
      </c>
      <c r="AN34" s="113">
        <v>18.370016670116399</v>
      </c>
      <c r="AO34" s="113">
        <v>18.798038313491599</v>
      </c>
      <c r="AP34" s="113">
        <v>18.638420990351001</v>
      </c>
      <c r="AQ34" s="113">
        <v>19.408308933105701</v>
      </c>
      <c r="AR34" s="113">
        <v>18.5015785717423</v>
      </c>
      <c r="AS34" s="113">
        <v>18.431443498419199</v>
      </c>
      <c r="AT34" s="113">
        <v>19.076924332445699</v>
      </c>
      <c r="AU34" s="113">
        <v>19.983996854451501</v>
      </c>
      <c r="AV34" s="113">
        <v>20.921105158425501</v>
      </c>
      <c r="AW34" s="113">
        <v>21.090894627191499</v>
      </c>
      <c r="AX34" s="111"/>
      <c r="AY34" s="111"/>
      <c r="AZ34" s="111"/>
      <c r="BA34" s="111"/>
      <c r="BB34" s="111"/>
      <c r="BC34" s="111"/>
      <c r="BD34" s="111"/>
      <c r="BE34" s="111"/>
      <c r="BF34" s="111"/>
      <c r="BG34" s="111"/>
      <c r="BH34" s="111"/>
      <c r="BI34" s="111"/>
      <c r="BJ34" s="111"/>
      <c r="BK34" s="111"/>
      <c r="BL34" s="111"/>
      <c r="BM34" s="111"/>
      <c r="BN34" s="111"/>
      <c r="BO34" s="111"/>
      <c r="BP34" s="111"/>
      <c r="BQ34" s="111"/>
      <c r="BR34" s="111"/>
    </row>
    <row r="35" spans="1:70" ht="15" outlineLevel="1" x14ac:dyDescent="0.25">
      <c r="A35" s="112" t="s">
        <v>124</v>
      </c>
      <c r="B35" s="21"/>
      <c r="C35" s="21"/>
      <c r="D35" s="16"/>
      <c r="E35" s="16"/>
      <c r="F35" s="16"/>
      <c r="G35" s="16"/>
      <c r="H35" s="16"/>
      <c r="I35" s="16"/>
      <c r="J35" s="16"/>
      <c r="K35" s="16"/>
      <c r="L35" s="16"/>
      <c r="M35" s="16"/>
      <c r="N35" s="16"/>
      <c r="O35" s="16"/>
      <c r="P35" s="16"/>
      <c r="Q35" s="16"/>
      <c r="R35" s="16"/>
      <c r="S35" s="16"/>
      <c r="T35" s="16"/>
      <c r="U35" s="16"/>
      <c r="V35" s="16"/>
      <c r="W35" s="16"/>
      <c r="X35" s="16"/>
      <c r="Y35" s="16"/>
      <c r="Z35" s="16"/>
      <c r="AA35" s="113">
        <v>4.5929014461193098</v>
      </c>
      <c r="AB35" s="113">
        <v>5.6995920841144496</v>
      </c>
      <c r="AC35" s="113">
        <v>3.90401655562599</v>
      </c>
      <c r="AD35" s="113">
        <v>4.89380575765421</v>
      </c>
      <c r="AE35" s="113">
        <v>5.5774284943143604</v>
      </c>
      <c r="AF35" s="113">
        <v>5.6625086866605701</v>
      </c>
      <c r="AG35" s="113">
        <v>5.9769470512010097</v>
      </c>
      <c r="AH35" s="113">
        <v>5.6402663246718499</v>
      </c>
      <c r="AI35" s="113">
        <v>6.6189437682709498</v>
      </c>
      <c r="AJ35" s="113">
        <v>6.4458436368458498</v>
      </c>
      <c r="AK35" s="113">
        <v>7.0804331701217098</v>
      </c>
      <c r="AL35" s="113">
        <v>8.0093857221965692</v>
      </c>
      <c r="AM35" s="113">
        <v>7.63914250111808</v>
      </c>
      <c r="AN35" s="113">
        <v>7.0620656582901598</v>
      </c>
      <c r="AO35" s="113">
        <v>8.1407894494530293</v>
      </c>
      <c r="AP35" s="113">
        <v>6.48476591314461</v>
      </c>
      <c r="AQ35" s="113">
        <v>8.6695028071225408</v>
      </c>
      <c r="AR35" s="113">
        <v>9.2285230909347096</v>
      </c>
      <c r="AS35" s="113">
        <v>7.9248715310623696</v>
      </c>
      <c r="AT35" s="113">
        <v>6.74646564950966</v>
      </c>
      <c r="AU35" s="113">
        <v>10.527511932090301</v>
      </c>
      <c r="AV35" s="113">
        <v>13.3597631713253</v>
      </c>
      <c r="AW35" s="113">
        <v>10.7024583119148</v>
      </c>
      <c r="AX35" s="111"/>
      <c r="AY35" s="111"/>
      <c r="AZ35" s="111"/>
      <c r="BA35" s="111"/>
      <c r="BB35" s="111"/>
      <c r="BC35" s="111"/>
      <c r="BD35" s="111"/>
      <c r="BE35" s="111"/>
      <c r="BF35" s="111"/>
      <c r="BG35" s="111"/>
      <c r="BH35" s="111"/>
      <c r="BI35" s="111"/>
      <c r="BJ35" s="111"/>
      <c r="BK35" s="111"/>
      <c r="BL35" s="111"/>
      <c r="BM35" s="111"/>
      <c r="BN35" s="111"/>
      <c r="BO35" s="111"/>
      <c r="BP35" s="111"/>
      <c r="BQ35" s="111"/>
      <c r="BR35" s="111"/>
    </row>
    <row r="36" spans="1:70" ht="15" outlineLevel="1" x14ac:dyDescent="0.25">
      <c r="A36" s="112" t="s">
        <v>111</v>
      </c>
      <c r="B36" s="21"/>
      <c r="C36" s="21"/>
      <c r="D36" s="16"/>
      <c r="E36" s="16"/>
      <c r="F36" s="16"/>
      <c r="G36" s="16"/>
      <c r="H36" s="16"/>
      <c r="I36" s="16"/>
      <c r="J36" s="16"/>
      <c r="K36" s="16"/>
      <c r="L36" s="16"/>
      <c r="M36" s="16"/>
      <c r="N36" s="16"/>
      <c r="O36" s="16"/>
      <c r="P36" s="16"/>
      <c r="Q36" s="16"/>
      <c r="R36" s="16"/>
      <c r="S36" s="16"/>
      <c r="T36" s="16"/>
      <c r="U36" s="16"/>
      <c r="V36" s="16"/>
      <c r="W36" s="16"/>
      <c r="X36" s="16"/>
      <c r="Y36" s="16"/>
      <c r="Z36" s="16"/>
      <c r="AA36" s="113">
        <v>11.899060224715299</v>
      </c>
      <c r="AB36" s="113">
        <v>13.3940671585605</v>
      </c>
      <c r="AC36" s="113">
        <v>10.6133295370964</v>
      </c>
      <c r="AD36" s="113">
        <v>11.3723160927625</v>
      </c>
      <c r="AE36" s="113">
        <v>10.4902545353275</v>
      </c>
      <c r="AF36" s="113">
        <v>11.749676017751099</v>
      </c>
      <c r="AG36" s="113">
        <v>12.2649348526437</v>
      </c>
      <c r="AH36" s="113">
        <v>12.9582007539563</v>
      </c>
      <c r="AI36" s="113">
        <v>15.7184530423698</v>
      </c>
      <c r="AJ36" s="113">
        <v>16.471319749244099</v>
      </c>
      <c r="AK36" s="113">
        <v>17.394509536085099</v>
      </c>
      <c r="AL36" s="113">
        <v>18.687400111891201</v>
      </c>
      <c r="AM36" s="113">
        <v>19.497608884696898</v>
      </c>
      <c r="AN36" s="113">
        <v>20.299389748792301</v>
      </c>
      <c r="AO36" s="113">
        <v>23.062203886447701</v>
      </c>
      <c r="AP36" s="113">
        <v>20.421931789457201</v>
      </c>
      <c r="AQ36" s="113">
        <v>20.520231636304501</v>
      </c>
      <c r="AR36" s="113">
        <v>18.346182590663702</v>
      </c>
      <c r="AS36" s="113">
        <v>18.9401449923865</v>
      </c>
      <c r="AT36" s="113">
        <v>18.294599093759601</v>
      </c>
      <c r="AU36" s="113">
        <v>19.902687920732099</v>
      </c>
      <c r="AV36" s="113">
        <v>20.531210497198799</v>
      </c>
      <c r="AW36" s="113">
        <v>20.520988991026801</v>
      </c>
      <c r="AX36" s="111"/>
      <c r="AY36" s="111"/>
      <c r="AZ36" s="111"/>
      <c r="BA36" s="111"/>
      <c r="BB36" s="111"/>
      <c r="BC36" s="111"/>
      <c r="BD36" s="111"/>
      <c r="BE36" s="111"/>
      <c r="BF36" s="111"/>
      <c r="BG36" s="111"/>
      <c r="BH36" s="111"/>
      <c r="BI36" s="111"/>
      <c r="BJ36" s="111"/>
      <c r="BK36" s="111"/>
      <c r="BL36" s="111"/>
      <c r="BM36" s="111"/>
      <c r="BN36" s="111"/>
      <c r="BO36" s="111"/>
      <c r="BP36" s="111"/>
      <c r="BQ36" s="111"/>
      <c r="BR36" s="111"/>
    </row>
    <row r="37" spans="1:70" ht="15" outlineLevel="1" x14ac:dyDescent="0.25">
      <c r="A37" s="112" t="s">
        <v>110</v>
      </c>
      <c r="B37" s="21"/>
      <c r="C37" s="21"/>
      <c r="D37" s="16"/>
      <c r="E37" s="16"/>
      <c r="F37" s="16"/>
      <c r="G37" s="16"/>
      <c r="H37" s="16"/>
      <c r="I37" s="16"/>
      <c r="J37" s="16"/>
      <c r="K37" s="16"/>
      <c r="L37" s="16"/>
      <c r="M37" s="16"/>
      <c r="N37" s="16"/>
      <c r="O37" s="16"/>
      <c r="P37" s="16"/>
      <c r="Q37" s="16"/>
      <c r="R37" s="16"/>
      <c r="S37" s="16"/>
      <c r="T37" s="16"/>
      <c r="U37" s="16"/>
      <c r="V37" s="16"/>
      <c r="W37" s="16"/>
      <c r="X37" s="16"/>
      <c r="Y37" s="16"/>
      <c r="Z37" s="16"/>
      <c r="AA37" s="113">
        <v>7.6919758512751102</v>
      </c>
      <c r="AB37" s="113">
        <v>7.4499218813610604</v>
      </c>
      <c r="AC37" s="113">
        <v>7.2393342634233999</v>
      </c>
      <c r="AD37" s="113">
        <v>7.6272591995535901</v>
      </c>
      <c r="AE37" s="113">
        <v>7.0569318086333501</v>
      </c>
      <c r="AF37" s="113">
        <v>7.9708950963463101</v>
      </c>
      <c r="AG37" s="113">
        <v>9.2838368449085191</v>
      </c>
      <c r="AH37" s="113">
        <v>9.1495327860273594</v>
      </c>
      <c r="AI37" s="113">
        <v>10.523594513072799</v>
      </c>
      <c r="AJ37" s="113">
        <v>10.987273687151299</v>
      </c>
      <c r="AK37" s="113">
        <v>13.0602625606172</v>
      </c>
      <c r="AL37" s="113">
        <v>10.911951321988001</v>
      </c>
      <c r="AM37" s="113">
        <v>10.8337323368815</v>
      </c>
      <c r="AN37" s="113">
        <v>11.6229197585993</v>
      </c>
      <c r="AO37" s="113">
        <v>11.169107915199801</v>
      </c>
      <c r="AP37" s="113">
        <v>12.691040416832299</v>
      </c>
      <c r="AQ37" s="113">
        <v>13.2098492345048</v>
      </c>
      <c r="AR37" s="113">
        <v>13.561645968163001</v>
      </c>
      <c r="AS37" s="113">
        <v>12.863294876335299</v>
      </c>
      <c r="AT37" s="113">
        <v>11.9362827796917</v>
      </c>
      <c r="AU37" s="113">
        <v>12.5694338580153</v>
      </c>
      <c r="AV37" s="113">
        <v>13.4513749599974</v>
      </c>
      <c r="AW37" s="113">
        <v>13.284090488096799</v>
      </c>
      <c r="AX37" s="111"/>
      <c r="AY37" s="111"/>
      <c r="AZ37" s="111"/>
      <c r="BA37" s="111"/>
      <c r="BB37" s="111"/>
      <c r="BC37" s="111"/>
      <c r="BD37" s="111"/>
      <c r="BE37" s="111"/>
      <c r="BF37" s="111"/>
      <c r="BG37" s="111"/>
      <c r="BH37" s="111"/>
      <c r="BI37" s="111"/>
      <c r="BJ37" s="111"/>
      <c r="BK37" s="111"/>
      <c r="BL37" s="111"/>
      <c r="BM37" s="111"/>
      <c r="BN37" s="111"/>
      <c r="BO37" s="111"/>
      <c r="BP37" s="111"/>
      <c r="BQ37" s="111"/>
      <c r="BR37" s="111"/>
    </row>
    <row r="38" spans="1:70" ht="15" outlineLevel="1" x14ac:dyDescent="0.25">
      <c r="A38" s="112" t="s">
        <v>109</v>
      </c>
      <c r="B38" s="21"/>
      <c r="C38" s="21"/>
      <c r="D38" s="16"/>
      <c r="E38" s="16"/>
      <c r="F38" s="16"/>
      <c r="G38" s="16"/>
      <c r="H38" s="16"/>
      <c r="I38" s="16"/>
      <c r="J38" s="16"/>
      <c r="K38" s="16"/>
      <c r="L38" s="16"/>
      <c r="M38" s="16"/>
      <c r="N38" s="16"/>
      <c r="O38" s="16"/>
      <c r="P38" s="16"/>
      <c r="Q38" s="16"/>
      <c r="R38" s="16"/>
      <c r="S38" s="16"/>
      <c r="T38" s="16"/>
      <c r="U38" s="16"/>
      <c r="V38" s="16"/>
      <c r="W38" s="16"/>
      <c r="X38" s="16"/>
      <c r="Y38" s="16"/>
      <c r="Z38" s="16"/>
      <c r="AA38" s="113">
        <v>7.8484679293052704</v>
      </c>
      <c r="AB38" s="113">
        <v>7.1049188147403299</v>
      </c>
      <c r="AC38" s="113">
        <v>7.0477284030073397</v>
      </c>
      <c r="AD38" s="113">
        <v>5.5962571727377899</v>
      </c>
      <c r="AE38" s="113">
        <v>6.6955320924077197</v>
      </c>
      <c r="AF38" s="113">
        <v>8.2799921210927394</v>
      </c>
      <c r="AG38" s="113">
        <v>9.6568145984646794</v>
      </c>
      <c r="AH38" s="113">
        <v>7.8124552715197702</v>
      </c>
      <c r="AI38" s="113">
        <v>10.8673864442724</v>
      </c>
      <c r="AJ38" s="113">
        <v>11.03200976329</v>
      </c>
      <c r="AK38" s="113">
        <v>11.304676471075499</v>
      </c>
      <c r="AL38" s="113">
        <v>13.8741982289988</v>
      </c>
      <c r="AM38" s="113">
        <v>10.355456740447</v>
      </c>
      <c r="AN38" s="113">
        <v>11.2349643305961</v>
      </c>
      <c r="AO38" s="113">
        <v>13.042314089119699</v>
      </c>
      <c r="AP38" s="113">
        <v>12.6776386952601</v>
      </c>
      <c r="AQ38" s="113">
        <v>12.114735444823999</v>
      </c>
      <c r="AR38" s="113">
        <v>12.0354707196398</v>
      </c>
      <c r="AS38" s="113">
        <v>13.003581702769401</v>
      </c>
      <c r="AT38" s="113">
        <v>12.9672167078649</v>
      </c>
      <c r="AU38" s="113">
        <v>11.577569738071301</v>
      </c>
      <c r="AV38" s="113">
        <v>11.4793691373033</v>
      </c>
      <c r="AW38" s="113">
        <v>11.661545381701099</v>
      </c>
      <c r="AX38" s="111"/>
      <c r="AY38" s="111"/>
      <c r="AZ38" s="111"/>
      <c r="BA38" s="111"/>
      <c r="BB38" s="111"/>
      <c r="BC38" s="111"/>
      <c r="BD38" s="111"/>
      <c r="BE38" s="111"/>
      <c r="BF38" s="111"/>
      <c r="BG38" s="111"/>
      <c r="BH38" s="111"/>
      <c r="BI38" s="111"/>
      <c r="BJ38" s="111"/>
      <c r="BK38" s="111"/>
      <c r="BL38" s="111"/>
      <c r="BM38" s="111"/>
      <c r="BN38" s="111"/>
      <c r="BO38" s="111"/>
      <c r="BP38" s="111"/>
      <c r="BQ38" s="111"/>
      <c r="BR38" s="111"/>
    </row>
    <row r="39" spans="1:70" ht="15" outlineLevel="1" x14ac:dyDescent="0.25">
      <c r="A39" s="112" t="s">
        <v>125</v>
      </c>
      <c r="B39" s="21"/>
      <c r="C39" s="21"/>
      <c r="D39" s="16"/>
      <c r="E39" s="16"/>
      <c r="F39" s="16"/>
      <c r="G39" s="16"/>
      <c r="H39" s="16"/>
      <c r="I39" s="16"/>
      <c r="J39" s="16"/>
      <c r="K39" s="16"/>
      <c r="L39" s="16"/>
      <c r="M39" s="16"/>
      <c r="N39" s="16"/>
      <c r="O39" s="16"/>
      <c r="P39" s="16"/>
      <c r="Q39" s="16"/>
      <c r="R39" s="16"/>
      <c r="S39" s="16"/>
      <c r="T39" s="16"/>
      <c r="U39" s="16"/>
      <c r="V39" s="16"/>
      <c r="W39" s="16"/>
      <c r="X39" s="16"/>
      <c r="Y39" s="16"/>
      <c r="Z39" s="16"/>
      <c r="AA39" s="113">
        <v>5.7192013975998801</v>
      </c>
      <c r="AB39" s="113">
        <v>6.2959091198811397</v>
      </c>
      <c r="AC39" s="113">
        <v>6.4189192578613703</v>
      </c>
      <c r="AD39" s="113">
        <v>6.1240756299787504</v>
      </c>
      <c r="AE39" s="113">
        <v>6.2561865034017199</v>
      </c>
      <c r="AF39" s="113">
        <v>6.20243852757166</v>
      </c>
      <c r="AG39" s="113">
        <v>8.0413108081110796</v>
      </c>
      <c r="AH39" s="113">
        <v>6.4445934136107104</v>
      </c>
      <c r="AI39" s="113">
        <v>9.9320825471949501</v>
      </c>
      <c r="AJ39" s="113">
        <v>8.7540090950347</v>
      </c>
      <c r="AK39" s="113">
        <v>8.7747343550570704</v>
      </c>
      <c r="AL39" s="113">
        <v>10.8940271853289</v>
      </c>
      <c r="AM39" s="113">
        <v>7.2282120199575504</v>
      </c>
      <c r="AN39" s="113">
        <v>6.3785813442193602</v>
      </c>
      <c r="AO39" s="113">
        <v>7.5275260340738201</v>
      </c>
      <c r="AP39" s="113">
        <v>9.6865973746405007</v>
      </c>
      <c r="AQ39" s="113">
        <v>9.9594398239140194</v>
      </c>
      <c r="AR39" s="113">
        <v>10.080899526503</v>
      </c>
      <c r="AS39" s="113">
        <v>8.7252764340287694</v>
      </c>
      <c r="AT39" s="113">
        <v>7.9652046035667503</v>
      </c>
      <c r="AU39" s="113">
        <v>10.5256634780315</v>
      </c>
      <c r="AV39" s="113">
        <v>13.5916714416202</v>
      </c>
      <c r="AW39" s="113">
        <v>12.742199419635799</v>
      </c>
      <c r="AX39" s="111"/>
      <c r="AY39" s="111"/>
      <c r="AZ39" s="111"/>
      <c r="BA39" s="111"/>
      <c r="BB39" s="111"/>
      <c r="BC39" s="111"/>
      <c r="BD39" s="111"/>
      <c r="BE39" s="111"/>
      <c r="BF39" s="111"/>
      <c r="BG39" s="111"/>
      <c r="BH39" s="111"/>
      <c r="BI39" s="111"/>
      <c r="BJ39" s="111"/>
      <c r="BK39" s="111"/>
      <c r="BL39" s="111"/>
      <c r="BM39" s="111"/>
      <c r="BN39" s="111"/>
      <c r="BO39" s="111"/>
      <c r="BP39" s="111"/>
      <c r="BQ39" s="111"/>
      <c r="BR39" s="111"/>
    </row>
    <row r="40" spans="1:70" ht="18" customHeight="1" x14ac:dyDescent="0.25">
      <c r="A40" s="159" t="s">
        <v>112</v>
      </c>
      <c r="B40" s="159"/>
      <c r="C40" s="159"/>
      <c r="D40" s="88">
        <v>1974</v>
      </c>
      <c r="E40" s="88">
        <v>1975</v>
      </c>
      <c r="F40" s="88">
        <v>1976</v>
      </c>
      <c r="G40" s="88">
        <v>1977</v>
      </c>
      <c r="H40" s="88">
        <v>1978</v>
      </c>
      <c r="I40" s="88">
        <v>1979</v>
      </c>
      <c r="J40" s="88">
        <v>1980</v>
      </c>
      <c r="K40" s="88">
        <v>1981</v>
      </c>
      <c r="L40" s="88">
        <v>1982</v>
      </c>
      <c r="M40" s="88">
        <v>1983</v>
      </c>
      <c r="N40" s="88">
        <v>1984</v>
      </c>
      <c r="O40" s="88">
        <v>1985</v>
      </c>
      <c r="P40" s="88">
        <v>1986</v>
      </c>
      <c r="Q40" s="88">
        <v>1987</v>
      </c>
      <c r="R40" s="88">
        <v>1988</v>
      </c>
      <c r="S40" s="88">
        <v>1989</v>
      </c>
      <c r="T40" s="88">
        <v>1990</v>
      </c>
      <c r="U40" s="88">
        <v>1991</v>
      </c>
      <c r="V40" s="88">
        <v>1992</v>
      </c>
      <c r="W40" s="88">
        <v>1993</v>
      </c>
      <c r="X40" s="88">
        <v>1994</v>
      </c>
      <c r="Y40" s="88">
        <v>1995</v>
      </c>
      <c r="Z40" s="88">
        <v>1996</v>
      </c>
      <c r="AA40" s="88">
        <v>1997</v>
      </c>
      <c r="AB40" s="88">
        <v>1998</v>
      </c>
      <c r="AC40" s="88">
        <v>1999</v>
      </c>
      <c r="AD40" s="88">
        <v>2000</v>
      </c>
      <c r="AE40" s="88">
        <v>2001</v>
      </c>
      <c r="AF40" s="88">
        <v>2002</v>
      </c>
      <c r="AG40" s="88">
        <v>2003</v>
      </c>
      <c r="AH40" s="88">
        <v>2004</v>
      </c>
      <c r="AI40" s="88">
        <v>2005</v>
      </c>
      <c r="AJ40" s="88">
        <v>2006</v>
      </c>
      <c r="AK40" s="88">
        <v>2007</v>
      </c>
      <c r="AL40" s="88">
        <v>2008</v>
      </c>
      <c r="AM40" s="88">
        <v>2009</v>
      </c>
      <c r="AN40" s="88">
        <v>2010</v>
      </c>
      <c r="AO40" s="88">
        <v>2011</v>
      </c>
      <c r="AP40" s="88">
        <v>2012</v>
      </c>
      <c r="AQ40" s="88">
        <v>2013</v>
      </c>
      <c r="AR40" s="88">
        <v>2014</v>
      </c>
      <c r="AS40" s="88">
        <v>2015</v>
      </c>
      <c r="AT40" s="88">
        <v>2016</v>
      </c>
      <c r="AU40" s="88">
        <v>2017</v>
      </c>
      <c r="AV40" s="88">
        <v>2018</v>
      </c>
      <c r="AW40" s="88">
        <v>2019</v>
      </c>
      <c r="AX40" s="111"/>
      <c r="AY40" s="111"/>
      <c r="AZ40" s="111"/>
      <c r="BA40" s="111"/>
      <c r="BB40" s="111"/>
      <c r="BC40" s="111"/>
      <c r="BD40" s="111"/>
      <c r="BE40" s="111"/>
      <c r="BF40" s="111"/>
      <c r="BG40" s="111"/>
      <c r="BH40" s="111"/>
      <c r="BI40" s="111"/>
      <c r="BJ40" s="111"/>
      <c r="BK40" s="111"/>
      <c r="BL40" s="111"/>
      <c r="BM40" s="111"/>
      <c r="BN40" s="111"/>
      <c r="BO40" s="111"/>
      <c r="BP40" s="111"/>
      <c r="BQ40" s="111"/>
      <c r="BR40" s="111"/>
    </row>
    <row r="41" spans="1:70" ht="15" customHeight="1" x14ac:dyDescent="0.25">
      <c r="A41" s="20" t="s">
        <v>2</v>
      </c>
      <c r="B41" s="21" t="s">
        <v>9</v>
      </c>
      <c r="C41" s="21" t="s">
        <v>14</v>
      </c>
      <c r="D41" s="16">
        <v>2.0777163157535701</v>
      </c>
      <c r="E41" s="16">
        <v>2.1270379465065101</v>
      </c>
      <c r="F41" s="16">
        <v>2.7302964498674198</v>
      </c>
      <c r="G41" s="16">
        <v>3.7164447154757601</v>
      </c>
      <c r="H41" s="16">
        <v>4.2216089622856199</v>
      </c>
      <c r="I41" s="16">
        <v>5.3789960512366797</v>
      </c>
      <c r="J41" s="16">
        <v>6.0811914700313299</v>
      </c>
      <c r="K41" s="16">
        <v>6.6133930860397703</v>
      </c>
      <c r="L41" s="16">
        <v>7.32935495232715</v>
      </c>
      <c r="M41" s="16">
        <v>7.5343481396944298</v>
      </c>
      <c r="N41" s="16">
        <v>7.6969179389693601</v>
      </c>
      <c r="O41" s="16">
        <v>8.8657835711879507</v>
      </c>
      <c r="P41" s="16">
        <v>9.9398527241533206</v>
      </c>
      <c r="Q41" s="16">
        <v>10.981734961482401</v>
      </c>
      <c r="R41" s="16">
        <v>11.5157078062888</v>
      </c>
      <c r="S41" s="16">
        <v>11.710500466787201</v>
      </c>
      <c r="T41" s="16">
        <v>11.7218641315499</v>
      </c>
      <c r="U41" s="16">
        <v>11.585743439715699</v>
      </c>
      <c r="V41" s="16">
        <v>11.4901227675296</v>
      </c>
      <c r="W41" s="16">
        <v>11.148828027817199</v>
      </c>
      <c r="X41" s="16">
        <v>10.9022551567856</v>
      </c>
      <c r="Y41" s="16">
        <v>10.7190439590757</v>
      </c>
      <c r="Z41" s="16">
        <v>10.917491661803901</v>
      </c>
      <c r="AA41" s="16">
        <v>10.7974468414727</v>
      </c>
      <c r="AB41" s="16">
        <v>9.9646673954655807</v>
      </c>
      <c r="AC41" s="16">
        <v>10.007019693267299</v>
      </c>
      <c r="AD41" s="16">
        <v>10.261580510029299</v>
      </c>
      <c r="AE41" s="16">
        <v>10.2014329607969</v>
      </c>
      <c r="AF41" s="16">
        <v>10.6430737438231</v>
      </c>
      <c r="AG41" s="16">
        <v>11.6927221246178</v>
      </c>
      <c r="AH41" s="16">
        <v>12.268128323089</v>
      </c>
      <c r="AI41" s="16">
        <v>13.245018187796299</v>
      </c>
      <c r="AJ41" s="16">
        <v>13.845616346004199</v>
      </c>
      <c r="AK41" s="16">
        <v>14.1442033310291</v>
      </c>
      <c r="AL41" s="16">
        <v>14.8645006296411</v>
      </c>
      <c r="AM41" s="16">
        <v>15.0300478100201</v>
      </c>
      <c r="AN41" s="16">
        <v>15.3615614837731</v>
      </c>
      <c r="AO41" s="16">
        <v>16.817525371908498</v>
      </c>
      <c r="AP41" s="16">
        <v>17.356781106619401</v>
      </c>
      <c r="AQ41" s="16">
        <v>17.109420876992999</v>
      </c>
      <c r="AR41" s="16">
        <v>16.9169386435807</v>
      </c>
      <c r="AS41" s="16">
        <v>16.685261691339001</v>
      </c>
      <c r="AT41" s="16">
        <v>16.601665500018601</v>
      </c>
      <c r="AU41" s="16">
        <v>16.709222674834098</v>
      </c>
      <c r="AV41" s="16">
        <v>16.856853273455101</v>
      </c>
      <c r="AW41" s="16">
        <v>17.1376237414161</v>
      </c>
      <c r="AX41" s="111"/>
      <c r="AY41" s="111"/>
      <c r="AZ41" s="111"/>
      <c r="BA41" s="111"/>
      <c r="BB41" s="111"/>
      <c r="BC41" s="111"/>
      <c r="BD41" s="111"/>
      <c r="BE41" s="111"/>
      <c r="BF41" s="111"/>
      <c r="BG41" s="111"/>
      <c r="BH41" s="111"/>
      <c r="BI41" s="111"/>
      <c r="BJ41" s="111"/>
      <c r="BK41" s="111"/>
      <c r="BL41" s="111"/>
      <c r="BM41" s="111"/>
      <c r="BN41" s="111"/>
      <c r="BO41" s="111"/>
      <c r="BP41" s="111"/>
      <c r="BQ41" s="111"/>
      <c r="BR41" s="111"/>
    </row>
    <row r="42" spans="1:70" ht="15" customHeight="1" x14ac:dyDescent="0.25">
      <c r="A42" s="20" t="s">
        <v>3</v>
      </c>
      <c r="B42" s="21" t="s">
        <v>9</v>
      </c>
      <c r="C42" s="21" t="s">
        <v>14</v>
      </c>
      <c r="D42" s="16">
        <v>0.90164879229641304</v>
      </c>
      <c r="E42" s="16">
        <v>0.94068597262762499</v>
      </c>
      <c r="F42" s="16">
        <v>1.2463660346601499</v>
      </c>
      <c r="G42" s="16">
        <v>1.67876253363838</v>
      </c>
      <c r="H42" s="16">
        <v>1.946516621215</v>
      </c>
      <c r="I42" s="16">
        <v>2.6297480517376002</v>
      </c>
      <c r="J42" s="16">
        <v>3.0476215566249101</v>
      </c>
      <c r="K42" s="16">
        <v>3.3445927233858699</v>
      </c>
      <c r="L42" s="16">
        <v>3.77841235873032</v>
      </c>
      <c r="M42" s="16">
        <v>3.80261206400343</v>
      </c>
      <c r="N42" s="16">
        <v>3.8833826466380299</v>
      </c>
      <c r="O42" s="16">
        <v>4.5461645091510201</v>
      </c>
      <c r="P42" s="16">
        <v>5.1337436525834397</v>
      </c>
      <c r="Q42" s="16">
        <v>5.4705063690382802</v>
      </c>
      <c r="R42" s="16">
        <v>5.7253944636119902</v>
      </c>
      <c r="S42" s="16">
        <v>5.7780603306919298</v>
      </c>
      <c r="T42" s="16">
        <v>5.7270035304758498</v>
      </c>
      <c r="U42" s="16">
        <v>5.7817441977995498</v>
      </c>
      <c r="V42" s="16">
        <v>6.0013684000478804</v>
      </c>
      <c r="W42" s="16">
        <v>6.0122196873650902</v>
      </c>
      <c r="X42" s="16">
        <v>5.8776931873962504</v>
      </c>
      <c r="Y42" s="16">
        <v>6.2133094089217904</v>
      </c>
      <c r="Z42" s="16">
        <v>6.1708647143471103</v>
      </c>
      <c r="AA42" s="16">
        <v>6.4911534598226499</v>
      </c>
      <c r="AB42" s="16">
        <v>6.8960481290145399</v>
      </c>
      <c r="AC42" s="16">
        <v>6.2012852759221602</v>
      </c>
      <c r="AD42" s="16">
        <v>6.2311588798593602</v>
      </c>
      <c r="AE42" s="16">
        <v>6.6225243610854898</v>
      </c>
      <c r="AF42" s="16">
        <v>7.1236673431820599</v>
      </c>
      <c r="AG42" s="16">
        <v>7.90581814957239</v>
      </c>
      <c r="AH42" s="16">
        <v>7.7356110753409597</v>
      </c>
      <c r="AI42" s="16">
        <v>8.9619948379033794</v>
      </c>
      <c r="AJ42" s="16">
        <v>9.2996731195108495</v>
      </c>
      <c r="AK42" s="16">
        <v>9.7929176659539703</v>
      </c>
      <c r="AL42" s="16">
        <v>10.7958222630302</v>
      </c>
      <c r="AM42" s="16">
        <v>10.2462140975805</v>
      </c>
      <c r="AN42" s="16">
        <v>9.7762838486488892</v>
      </c>
      <c r="AO42" s="16">
        <v>10.3118008748101</v>
      </c>
      <c r="AP42" s="16">
        <v>10.5899779297234</v>
      </c>
      <c r="AQ42" s="16">
        <v>11.4817063015384</v>
      </c>
      <c r="AR42" s="16">
        <v>12.057192312024799</v>
      </c>
      <c r="AS42" s="16">
        <v>11.496821875941601</v>
      </c>
      <c r="AT42" s="16">
        <v>10.7117148241617</v>
      </c>
      <c r="AU42" s="16">
        <v>12.2212155187752</v>
      </c>
      <c r="AV42" s="16">
        <v>14.222089715362101</v>
      </c>
      <c r="AW42" s="16">
        <v>13.8675252672128</v>
      </c>
      <c r="AX42" s="111"/>
      <c r="AY42" s="111"/>
      <c r="AZ42" s="111"/>
      <c r="BA42" s="111"/>
      <c r="BB42" s="111"/>
      <c r="BC42" s="111"/>
      <c r="BD42" s="111"/>
      <c r="BE42" s="111"/>
      <c r="BF42" s="111"/>
      <c r="BG42" s="111"/>
      <c r="BH42" s="111"/>
      <c r="BI42" s="111"/>
      <c r="BJ42" s="111"/>
      <c r="BK42" s="111"/>
      <c r="BL42" s="111"/>
      <c r="BM42" s="111"/>
      <c r="BN42" s="111"/>
      <c r="BO42" s="111"/>
      <c r="BP42" s="111"/>
      <c r="BQ42" s="111"/>
      <c r="BR42" s="111"/>
    </row>
    <row r="43" spans="1:70" ht="15" x14ac:dyDescent="0.25">
      <c r="A43" s="20"/>
      <c r="B43" s="21"/>
      <c r="C43" s="21"/>
      <c r="D43" s="16"/>
      <c r="E43" s="16"/>
      <c r="F43" s="16"/>
      <c r="G43" s="16"/>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T43" s="111"/>
    </row>
    <row r="44" spans="1:70" ht="15"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P44" s="1"/>
    </row>
    <row r="45" spans="1:70" ht="15" x14ac:dyDescent="0.25">
      <c r="A45" s="24" t="s">
        <v>17</v>
      </c>
      <c r="B45" s="6"/>
      <c r="C45" s="6"/>
      <c r="AO45" s="8"/>
      <c r="AQ45" s="8"/>
      <c r="AR45" s="8"/>
      <c r="AS45" s="8"/>
    </row>
    <row r="46" spans="1:70" ht="18" customHeight="1" x14ac:dyDescent="0.3">
      <c r="A46" s="25" t="s">
        <v>87</v>
      </c>
      <c r="B46" s="6"/>
      <c r="C46" s="6"/>
    </row>
    <row r="47" spans="1:70" ht="18" customHeight="1" x14ac:dyDescent="0.3">
      <c r="A47" s="63" t="s">
        <v>18</v>
      </c>
      <c r="B47" s="6"/>
      <c r="C47" s="6"/>
    </row>
    <row r="48" spans="1:70" ht="18" customHeight="1" x14ac:dyDescent="0.3">
      <c r="A48" s="63" t="s">
        <v>20</v>
      </c>
      <c r="B48" s="6"/>
      <c r="C48" s="6"/>
    </row>
    <row r="49" spans="1:49" ht="18" customHeight="1" x14ac:dyDescent="0.3">
      <c r="A49" s="63" t="s">
        <v>19</v>
      </c>
      <c r="B49" s="6"/>
      <c r="C49" s="6"/>
    </row>
    <row r="50" spans="1:49" ht="18" customHeight="1" x14ac:dyDescent="0.3">
      <c r="A50" s="155" t="s">
        <v>143</v>
      </c>
      <c r="B50" s="6"/>
      <c r="C50" s="6"/>
    </row>
    <row r="51" spans="1:49" ht="18" customHeight="1" x14ac:dyDescent="0.3">
      <c r="A51" s="61" t="s">
        <v>140</v>
      </c>
      <c r="B51" s="6"/>
      <c r="C51" s="6"/>
    </row>
    <row r="52" spans="1:49" ht="18" customHeight="1" x14ac:dyDescent="0.3">
      <c r="A52" s="63" t="s">
        <v>141</v>
      </c>
      <c r="B52" s="6"/>
      <c r="C52" s="6"/>
    </row>
    <row r="53" spans="1:49" ht="18" customHeight="1" x14ac:dyDescent="0.3">
      <c r="A53" s="61" t="s">
        <v>142</v>
      </c>
      <c r="B53" s="6"/>
      <c r="C53" s="6"/>
    </row>
    <row r="54" spans="1:49" ht="18" customHeight="1" x14ac:dyDescent="0.3">
      <c r="A54" s="1"/>
      <c r="B54" s="6"/>
      <c r="C54" s="6"/>
    </row>
    <row r="55" spans="1:49" x14ac:dyDescent="0.3">
      <c r="A55" s="5"/>
      <c r="B55" s="6"/>
      <c r="C55" s="6"/>
    </row>
    <row r="56" spans="1:49" x14ac:dyDescent="0.3">
      <c r="A56" s="5"/>
      <c r="B56" s="6"/>
      <c r="C56" s="6"/>
    </row>
    <row r="57" spans="1:49" x14ac:dyDescent="0.3">
      <c r="A57" s="5"/>
      <c r="B57" s="6"/>
      <c r="C57" s="6"/>
    </row>
    <row r="58" spans="1:49" x14ac:dyDescent="0.3">
      <c r="A58" s="121"/>
      <c r="B58" s="132"/>
      <c r="C58" s="132"/>
    </row>
    <row r="59" spans="1:49" x14ac:dyDescent="0.3">
      <c r="A59" s="121"/>
      <c r="B59" s="132"/>
      <c r="C59" s="132"/>
    </row>
    <row r="60" spans="1:49" ht="15.6" x14ac:dyDescent="0.3">
      <c r="A60" s="130"/>
      <c r="B60" s="124"/>
      <c r="C60" s="6"/>
    </row>
    <row r="61" spans="1:49" x14ac:dyDescent="0.3">
      <c r="A61" s="122"/>
      <c r="B61" s="127"/>
      <c r="C61" s="6"/>
    </row>
    <row r="62" spans="1:49" x14ac:dyDescent="0.3">
      <c r="A62" s="123"/>
      <c r="B62" s="127"/>
      <c r="C62" s="6"/>
      <c r="AA62" s="126"/>
      <c r="AB62" s="126"/>
      <c r="AC62" s="126"/>
      <c r="AD62" s="126"/>
      <c r="AE62" s="126"/>
      <c r="AF62" s="126"/>
      <c r="AG62" s="126"/>
      <c r="AH62" s="126"/>
      <c r="AI62" s="126"/>
      <c r="AJ62" s="126"/>
      <c r="AK62" s="126"/>
      <c r="AL62" s="126"/>
      <c r="AM62" s="126"/>
      <c r="AN62" s="126"/>
      <c r="AO62" s="126"/>
      <c r="AP62" s="126"/>
      <c r="AQ62" s="126"/>
      <c r="AR62" s="126"/>
      <c r="AS62" s="126"/>
      <c r="AT62" s="126"/>
      <c r="AU62" s="126"/>
      <c r="AV62" s="131"/>
      <c r="AW62" s="131"/>
    </row>
    <row r="63" spans="1:49" x14ac:dyDescent="0.3">
      <c r="A63" s="123"/>
      <c r="B63" s="127"/>
      <c r="C63" s="6"/>
      <c r="AV63" s="131"/>
      <c r="AW63" s="131"/>
    </row>
    <row r="64" spans="1:49" x14ac:dyDescent="0.3">
      <c r="A64" s="123"/>
      <c r="B64" s="127"/>
      <c r="C64" s="6"/>
      <c r="AV64" s="126"/>
      <c r="AW64" s="126"/>
    </row>
    <row r="65" spans="1:49" x14ac:dyDescent="0.3">
      <c r="A65" s="128"/>
      <c r="B65" s="127"/>
      <c r="C65" s="6"/>
    </row>
    <row r="66" spans="1:49" x14ac:dyDescent="0.3">
      <c r="A66" s="122"/>
      <c r="B66" s="127"/>
      <c r="C66" s="6"/>
    </row>
    <row r="67" spans="1:49" x14ac:dyDescent="0.3">
      <c r="A67" s="129"/>
      <c r="B67" s="127"/>
      <c r="C67" s="6"/>
      <c r="AV67" s="131"/>
      <c r="AW67" s="131"/>
    </row>
    <row r="68" spans="1:49" x14ac:dyDescent="0.3">
      <c r="A68" s="129"/>
      <c r="B68" s="127"/>
      <c r="C68" s="6"/>
      <c r="AV68" s="131"/>
      <c r="AW68" s="131"/>
    </row>
  </sheetData>
  <mergeCells count="3">
    <mergeCell ref="A9:C9"/>
    <mergeCell ref="A30:C30"/>
    <mergeCell ref="A40:C40"/>
  </mergeCells>
  <hyperlinks>
    <hyperlink ref="A6" location="Contents!A1" display="Return to contents page"/>
  </hyperlink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AW67"/>
  <sheetViews>
    <sheetView zoomScale="90" zoomScaleNormal="90" workbookViewId="0">
      <pane xSplit="3" ySplit="9" topLeftCell="AG10" activePane="bottomRight" state="frozen"/>
      <selection activeCell="A8" sqref="A8"/>
      <selection pane="topRight" activeCell="A8" sqref="A8"/>
      <selection pane="bottomLeft" activeCell="A8" sqref="A8"/>
      <selection pane="bottomRight" activeCell="AY21" sqref="AY21"/>
    </sheetView>
  </sheetViews>
  <sheetFormatPr defaultColWidth="7.59765625" defaultRowHeight="14.4" outlineLevelRow="1" x14ac:dyDescent="0.3"/>
  <cols>
    <col min="1" max="1" width="28" style="2" customWidth="1"/>
    <col min="2" max="2" width="7.19921875" style="2" bestFit="1" customWidth="1"/>
    <col min="3" max="3" width="14.19921875" style="2" customWidth="1"/>
    <col min="4" max="40" width="7.59765625" style="8"/>
    <col min="41" max="41" width="7.59765625" style="1"/>
    <col min="42" max="42" width="7.59765625" style="8"/>
    <col min="43" max="43" width="7.59765625" style="1"/>
    <col min="44" max="44" width="7.59765625" style="8"/>
    <col min="45" max="47" width="7.59765625" style="1"/>
    <col min="48" max="48" width="8.3984375" style="1" bestFit="1" customWidth="1"/>
    <col min="49" max="49" width="8.69921875" style="1" bestFit="1" customWidth="1"/>
    <col min="50" max="16384" width="7.59765625" style="1"/>
  </cols>
  <sheetData>
    <row r="1" spans="1:49" ht="15" x14ac:dyDescent="0.25">
      <c r="A1" s="4"/>
      <c r="B1" s="1"/>
      <c r="C1" s="1"/>
      <c r="D1" s="1"/>
      <c r="E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P1" s="1"/>
      <c r="AR1" s="1"/>
    </row>
    <row r="2" spans="1:49" ht="15" x14ac:dyDescent="0.25">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P2" s="1"/>
      <c r="AR2" s="1"/>
    </row>
    <row r="3" spans="1:49" ht="15" x14ac:dyDescent="0.25">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P3" s="1"/>
      <c r="AR3" s="1"/>
    </row>
    <row r="4" spans="1:49" ht="15" x14ac:dyDescent="0.25">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P4" s="1"/>
      <c r="AR4" s="1"/>
    </row>
    <row r="5" spans="1:49" ht="15" x14ac:dyDescent="0.25">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P5" s="1"/>
      <c r="AR5" s="1"/>
    </row>
    <row r="6" spans="1:49" ht="15" x14ac:dyDescent="0.25">
      <c r="A6" s="57" t="s">
        <v>75</v>
      </c>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P6" s="1"/>
      <c r="AR6" s="1"/>
    </row>
    <row r="7" spans="1:49" ht="21" x14ac:dyDescent="0.25">
      <c r="A7" s="17" t="s">
        <v>162</v>
      </c>
      <c r="B7" s="17"/>
      <c r="C7" s="17"/>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P7" s="1"/>
      <c r="AR7" s="1"/>
    </row>
    <row r="8" spans="1:49" ht="15" x14ac:dyDescent="0.25">
      <c r="A8" s="27" t="s">
        <v>21</v>
      </c>
      <c r="B8" s="13"/>
      <c r="C8" s="13"/>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P8" s="1"/>
      <c r="AR8" s="1"/>
    </row>
    <row r="9" spans="1:49" ht="15" x14ac:dyDescent="0.25">
      <c r="A9" s="158" t="s">
        <v>0</v>
      </c>
      <c r="B9" s="158"/>
      <c r="C9" s="158"/>
      <c r="D9" s="9">
        <v>1974</v>
      </c>
      <c r="E9" s="9">
        <f t="shared" ref="E9:AK9" si="0">D9+1</f>
        <v>1975</v>
      </c>
      <c r="F9" s="9">
        <f t="shared" si="0"/>
        <v>1976</v>
      </c>
      <c r="G9" s="9">
        <f t="shared" si="0"/>
        <v>1977</v>
      </c>
      <c r="H9" s="9">
        <f t="shared" si="0"/>
        <v>1978</v>
      </c>
      <c r="I9" s="9">
        <f t="shared" si="0"/>
        <v>1979</v>
      </c>
      <c r="J9" s="9">
        <f t="shared" si="0"/>
        <v>1980</v>
      </c>
      <c r="K9" s="9">
        <f t="shared" si="0"/>
        <v>1981</v>
      </c>
      <c r="L9" s="9">
        <f t="shared" si="0"/>
        <v>1982</v>
      </c>
      <c r="M9" s="9">
        <f t="shared" si="0"/>
        <v>1983</v>
      </c>
      <c r="N9" s="9">
        <f t="shared" si="0"/>
        <v>1984</v>
      </c>
      <c r="O9" s="9">
        <f t="shared" si="0"/>
        <v>1985</v>
      </c>
      <c r="P9" s="9">
        <f t="shared" si="0"/>
        <v>1986</v>
      </c>
      <c r="Q9" s="9">
        <f t="shared" si="0"/>
        <v>1987</v>
      </c>
      <c r="R9" s="9">
        <f t="shared" si="0"/>
        <v>1988</v>
      </c>
      <c r="S9" s="9">
        <f t="shared" si="0"/>
        <v>1989</v>
      </c>
      <c r="T9" s="9">
        <f t="shared" si="0"/>
        <v>1990</v>
      </c>
      <c r="U9" s="9">
        <f t="shared" si="0"/>
        <v>1991</v>
      </c>
      <c r="V9" s="9">
        <f t="shared" si="0"/>
        <v>1992</v>
      </c>
      <c r="W9" s="9">
        <f t="shared" si="0"/>
        <v>1993</v>
      </c>
      <c r="X9" s="9">
        <f t="shared" si="0"/>
        <v>1994</v>
      </c>
      <c r="Y9" s="9">
        <f t="shared" si="0"/>
        <v>1995</v>
      </c>
      <c r="Z9" s="9">
        <f t="shared" si="0"/>
        <v>1996</v>
      </c>
      <c r="AA9" s="9">
        <f t="shared" si="0"/>
        <v>1997</v>
      </c>
      <c r="AB9" s="9">
        <f t="shared" si="0"/>
        <v>1998</v>
      </c>
      <c r="AC9" s="9">
        <f t="shared" si="0"/>
        <v>1999</v>
      </c>
      <c r="AD9" s="9">
        <f t="shared" si="0"/>
        <v>2000</v>
      </c>
      <c r="AE9" s="9">
        <f t="shared" si="0"/>
        <v>2001</v>
      </c>
      <c r="AF9" s="9">
        <f t="shared" si="0"/>
        <v>2002</v>
      </c>
      <c r="AG9" s="9">
        <f t="shared" si="0"/>
        <v>2003</v>
      </c>
      <c r="AH9" s="9">
        <f t="shared" si="0"/>
        <v>2004</v>
      </c>
      <c r="AI9" s="9">
        <f t="shared" si="0"/>
        <v>2005</v>
      </c>
      <c r="AJ9" s="9">
        <f t="shared" si="0"/>
        <v>2006</v>
      </c>
      <c r="AK9" s="9">
        <f t="shared" si="0"/>
        <v>2007</v>
      </c>
      <c r="AL9" s="9">
        <f t="shared" ref="AL9:AW9" si="1">AK9+1</f>
        <v>2008</v>
      </c>
      <c r="AM9" s="9">
        <f t="shared" si="1"/>
        <v>2009</v>
      </c>
      <c r="AN9" s="9">
        <f t="shared" si="1"/>
        <v>2010</v>
      </c>
      <c r="AO9" s="9">
        <f t="shared" si="1"/>
        <v>2011</v>
      </c>
      <c r="AP9" s="9">
        <f t="shared" si="1"/>
        <v>2012</v>
      </c>
      <c r="AQ9" s="9">
        <f t="shared" si="1"/>
        <v>2013</v>
      </c>
      <c r="AR9" s="9">
        <f t="shared" si="1"/>
        <v>2014</v>
      </c>
      <c r="AS9" s="9">
        <f t="shared" si="1"/>
        <v>2015</v>
      </c>
      <c r="AT9" s="9">
        <f t="shared" si="1"/>
        <v>2016</v>
      </c>
      <c r="AU9" s="9">
        <f t="shared" si="1"/>
        <v>2017</v>
      </c>
      <c r="AV9" s="9">
        <f t="shared" si="1"/>
        <v>2018</v>
      </c>
      <c r="AW9" s="9">
        <f t="shared" si="1"/>
        <v>2019</v>
      </c>
    </row>
    <row r="10" spans="1:49" ht="15" x14ac:dyDescent="0.25">
      <c r="A10" s="11"/>
      <c r="B10" s="14" t="s">
        <v>7</v>
      </c>
      <c r="C10" s="14" t="s">
        <v>12</v>
      </c>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row>
    <row r="11" spans="1:49" ht="18" customHeight="1" x14ac:dyDescent="0.25">
      <c r="A11" s="53" t="s">
        <v>106</v>
      </c>
      <c r="B11" s="11" t="s">
        <v>8</v>
      </c>
      <c r="C11" s="11" t="s">
        <v>13</v>
      </c>
      <c r="D11" s="15">
        <v>158.34500702662314</v>
      </c>
      <c r="E11" s="15">
        <v>192.38699317605574</v>
      </c>
      <c r="F11" s="15">
        <v>223.74643473565854</v>
      </c>
      <c r="G11" s="15">
        <v>209.83370455144183</v>
      </c>
      <c r="H11" s="15">
        <v>199.40035409704953</v>
      </c>
      <c r="I11" s="15">
        <v>206.95396806609486</v>
      </c>
      <c r="J11" s="15">
        <v>248.45418154351097</v>
      </c>
      <c r="K11" s="15">
        <v>246.99442585144459</v>
      </c>
      <c r="L11" s="15">
        <v>243.45586954189341</v>
      </c>
      <c r="M11" s="15">
        <v>239.89608766787336</v>
      </c>
      <c r="N11" s="15">
        <v>248.75144867728741</v>
      </c>
      <c r="O11" s="15">
        <v>256.14738773886609</v>
      </c>
      <c r="P11" s="15">
        <v>203.91589922605698</v>
      </c>
      <c r="Q11" s="15">
        <v>191.56235665802797</v>
      </c>
      <c r="R11" s="15">
        <v>177.82712083711968</v>
      </c>
      <c r="S11" s="15">
        <v>170.3544661561337</v>
      </c>
      <c r="T11" s="15">
        <v>169.90626338817395</v>
      </c>
      <c r="U11" s="15">
        <v>169.04002847135237</v>
      </c>
      <c r="V11" s="15">
        <v>169.04714152889431</v>
      </c>
      <c r="W11" s="15">
        <v>164.87368562316325</v>
      </c>
      <c r="X11" s="15">
        <v>153.42216907181489</v>
      </c>
      <c r="Y11" s="15">
        <v>147.51086086899659</v>
      </c>
      <c r="Z11" s="15">
        <v>143.46551700191537</v>
      </c>
      <c r="AA11" s="15">
        <v>141.63312895783952</v>
      </c>
      <c r="AB11" s="15">
        <v>131.02539752703271</v>
      </c>
      <c r="AC11" s="15">
        <v>131.80781808318511</v>
      </c>
      <c r="AD11" s="15">
        <v>160.32404942149066</v>
      </c>
      <c r="AE11" s="15">
        <v>152.6759408806156</v>
      </c>
      <c r="AF11" s="15">
        <v>146.39423134035241</v>
      </c>
      <c r="AG11" s="15">
        <v>146.99648969218046</v>
      </c>
      <c r="AH11" s="15">
        <v>159.28996993107705</v>
      </c>
      <c r="AI11" s="15">
        <v>174.81891346440256</v>
      </c>
      <c r="AJ11" s="15">
        <v>198.30685170171768</v>
      </c>
      <c r="AK11" s="15">
        <v>193.11447999377839</v>
      </c>
      <c r="AL11" s="15">
        <v>217.08738249554165</v>
      </c>
      <c r="AM11" s="15">
        <v>189.17168864517177</v>
      </c>
      <c r="AN11" s="15">
        <v>203.9482991051232</v>
      </c>
      <c r="AO11" s="15">
        <v>227.98645466070749</v>
      </c>
      <c r="AP11" s="15">
        <v>229.83155544116622</v>
      </c>
      <c r="AQ11" s="15">
        <v>228.38296022328493</v>
      </c>
      <c r="AR11" s="15">
        <v>223.95705925102783</v>
      </c>
      <c r="AS11" s="15">
        <v>202.5130873405933</v>
      </c>
      <c r="AT11" s="15">
        <v>188.81955318980678</v>
      </c>
      <c r="AU11" s="15">
        <v>198.29473844861468</v>
      </c>
      <c r="AV11" s="15">
        <v>216.77369682928526</v>
      </c>
      <c r="AW11" s="15">
        <v>213.29848115901706</v>
      </c>
    </row>
    <row r="12" spans="1:49" ht="15" x14ac:dyDescent="0.25">
      <c r="A12" s="18" t="s">
        <v>10</v>
      </c>
      <c r="B12" s="22" t="s">
        <v>8</v>
      </c>
      <c r="C12" s="22" t="s">
        <v>13</v>
      </c>
      <c r="D12" s="16">
        <v>158.65585164034593</v>
      </c>
      <c r="E12" s="16">
        <v>191.24981027037379</v>
      </c>
      <c r="F12" s="16">
        <v>224.21179625876891</v>
      </c>
      <c r="G12" s="16">
        <v>210.17431785331689</v>
      </c>
      <c r="H12" s="16">
        <v>199.56273947696832</v>
      </c>
      <c r="I12" s="16">
        <v>206.88541865441167</v>
      </c>
      <c r="J12" s="16">
        <v>248.64885753758782</v>
      </c>
      <c r="K12" s="16">
        <v>247.17066041319879</v>
      </c>
      <c r="L12" s="16">
        <v>243.65475188247163</v>
      </c>
      <c r="M12" s="16">
        <v>240.27390916615423</v>
      </c>
      <c r="N12" s="16">
        <v>249.57615809584786</v>
      </c>
      <c r="O12" s="16">
        <v>256.62657846910753</v>
      </c>
      <c r="P12" s="16">
        <v>204.53813880478529</v>
      </c>
      <c r="Q12" s="16">
        <v>191.8427790987964</v>
      </c>
      <c r="R12" s="16">
        <v>178.16052166980791</v>
      </c>
      <c r="S12" s="16">
        <v>170.92399551237435</v>
      </c>
      <c r="T12" s="16">
        <v>170.05768405681656</v>
      </c>
      <c r="U12" s="16">
        <v>171.8040749821472</v>
      </c>
      <c r="V12" s="16">
        <v>171.4625288046482</v>
      </c>
      <c r="W12" s="16">
        <v>168.05760075037327</v>
      </c>
      <c r="X12" s="16">
        <v>157.02705058701284</v>
      </c>
      <c r="Y12" s="16">
        <v>151.43996266116227</v>
      </c>
      <c r="Z12" s="16">
        <v>148.70013795388232</v>
      </c>
      <c r="AA12" s="16">
        <v>147.23647012649676</v>
      </c>
      <c r="AB12" s="16">
        <v>136.64162839361776</v>
      </c>
      <c r="AC12" s="16">
        <v>137.23782989373686</v>
      </c>
      <c r="AD12" s="16">
        <v>164.97108094588103</v>
      </c>
      <c r="AE12" s="16">
        <v>158.21209795436036</v>
      </c>
      <c r="AF12" s="16">
        <v>151.9735090728953</v>
      </c>
      <c r="AG12" s="16">
        <v>152.86664200032524</v>
      </c>
      <c r="AH12" s="16">
        <v>165.1203672057965</v>
      </c>
      <c r="AI12" s="16">
        <v>180.49465481559173</v>
      </c>
      <c r="AJ12" s="16">
        <v>204.33292158216005</v>
      </c>
      <c r="AK12" s="16">
        <v>198.94025176701501</v>
      </c>
      <c r="AL12" s="16">
        <v>222.62188465578018</v>
      </c>
      <c r="AM12" s="16">
        <v>196.22259350778987</v>
      </c>
      <c r="AN12" s="16">
        <v>211.81012647452175</v>
      </c>
      <c r="AO12" s="16">
        <v>236.43929610347146</v>
      </c>
      <c r="AP12" s="16">
        <v>239.37375918319839</v>
      </c>
      <c r="AQ12" s="16">
        <v>238.1903448504693</v>
      </c>
      <c r="AR12" s="16">
        <v>234.43796244794066</v>
      </c>
      <c r="AS12" s="16">
        <v>214.01732833119698</v>
      </c>
      <c r="AT12" s="16">
        <v>201.41914465363942</v>
      </c>
      <c r="AU12" s="16">
        <v>211.19568574885727</v>
      </c>
      <c r="AV12" s="16">
        <v>228.55708347480049</v>
      </c>
      <c r="AW12" s="16">
        <v>226.02487353567599</v>
      </c>
    </row>
    <row r="13" spans="1:49" ht="15" x14ac:dyDescent="0.25">
      <c r="A13" s="18" t="s">
        <v>11</v>
      </c>
      <c r="B13" s="22" t="s">
        <v>8</v>
      </c>
      <c r="C13" s="22" t="s">
        <v>13</v>
      </c>
      <c r="D13" s="16">
        <v>155.31572844791756</v>
      </c>
      <c r="E13" s="16">
        <v>205.56927576016065</v>
      </c>
      <c r="F13" s="16">
        <v>216.73806971680995</v>
      </c>
      <c r="G13" s="16">
        <v>203.64040123611528</v>
      </c>
      <c r="H13" s="16">
        <v>195.83410990103798</v>
      </c>
      <c r="I13" s="16">
        <v>208.73897512753871</v>
      </c>
      <c r="J13" s="16">
        <v>242.40119493997176</v>
      </c>
      <c r="K13" s="16">
        <v>239.8212980534949</v>
      </c>
      <c r="L13" s="16">
        <v>233.69545092964108</v>
      </c>
      <c r="M13" s="16">
        <v>230.12149046899276</v>
      </c>
      <c r="N13" s="16">
        <v>239.98729122988351</v>
      </c>
      <c r="O13" s="16">
        <v>250.38984608948883</v>
      </c>
      <c r="P13" s="16">
        <v>195.53293154077022</v>
      </c>
      <c r="Q13" s="16">
        <v>185.46173623641232</v>
      </c>
      <c r="R13" s="16">
        <v>173.5046726186647</v>
      </c>
      <c r="S13" s="16">
        <v>165.6695169145336</v>
      </c>
      <c r="T13" s="16">
        <v>169.27669722535691</v>
      </c>
      <c r="U13" s="16">
        <v>162.90529122547863</v>
      </c>
      <c r="V13" s="16">
        <v>164.72390361091126</v>
      </c>
      <c r="W13" s="16">
        <v>160.25686890316462</v>
      </c>
      <c r="X13" s="16">
        <v>148.85599380675194</v>
      </c>
      <c r="Y13" s="16">
        <v>143.38861392928752</v>
      </c>
      <c r="Z13" s="16">
        <v>140.9093977838136</v>
      </c>
      <c r="AA13" s="16">
        <v>139.49883720081263</v>
      </c>
      <c r="AB13" s="16">
        <v>129.03251603220738</v>
      </c>
      <c r="AC13" s="16">
        <v>129.96148322812363</v>
      </c>
      <c r="AD13" s="16">
        <v>158.92364378324839</v>
      </c>
      <c r="AE13" s="16">
        <v>151.10790424218484</v>
      </c>
      <c r="AF13" s="16">
        <v>144.81338757543199</v>
      </c>
      <c r="AG13" s="16">
        <v>145.34779809319903</v>
      </c>
      <c r="AH13" s="16">
        <v>157.51658974671614</v>
      </c>
      <c r="AI13" s="16">
        <v>173.32935225534675</v>
      </c>
      <c r="AJ13" s="16">
        <v>196.81467429378623</v>
      </c>
      <c r="AK13" s="16">
        <v>191.65280884229932</v>
      </c>
      <c r="AL13" s="16">
        <v>215.76046518450335</v>
      </c>
      <c r="AM13" s="16">
        <v>187.33923455287052</v>
      </c>
      <c r="AN13" s="16">
        <v>201.96240078056434</v>
      </c>
      <c r="AO13" s="16">
        <v>226.00907253409665</v>
      </c>
      <c r="AP13" s="16">
        <v>227.52382307711144</v>
      </c>
      <c r="AQ13" s="16">
        <v>225.9753817930318</v>
      </c>
      <c r="AR13" s="16">
        <v>221.30386705152679</v>
      </c>
      <c r="AS13" s="16">
        <v>199.47485146573493</v>
      </c>
      <c r="AT13" s="16">
        <v>185.27491926462056</v>
      </c>
      <c r="AU13" s="16">
        <v>194.61660327322548</v>
      </c>
      <c r="AV13" s="16">
        <v>213.51735746753323</v>
      </c>
      <c r="AW13" s="16">
        <v>209.83105523836039</v>
      </c>
    </row>
    <row r="14" spans="1:49" ht="15" x14ac:dyDescent="0.25">
      <c r="A14" s="10"/>
      <c r="B14" s="10"/>
      <c r="C14" s="10"/>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row>
    <row r="15" spans="1:49" ht="18" customHeight="1" x14ac:dyDescent="0.25">
      <c r="A15" s="53" t="s">
        <v>107</v>
      </c>
      <c r="B15" s="11"/>
      <c r="C15" s="11"/>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row>
    <row r="16" spans="1:49" ht="15" x14ac:dyDescent="0.25">
      <c r="A16" s="18" t="s">
        <v>4</v>
      </c>
      <c r="B16" s="22" t="s">
        <v>8</v>
      </c>
      <c r="C16" s="22" t="s">
        <v>13</v>
      </c>
      <c r="D16" s="16">
        <v>105.77056776023062</v>
      </c>
      <c r="E16" s="16">
        <v>106.38211977868998</v>
      </c>
      <c r="F16" s="16">
        <v>123.73169497243174</v>
      </c>
      <c r="G16" s="16">
        <v>124.87040646207424</v>
      </c>
      <c r="H16" s="16">
        <v>111.53465861913421</v>
      </c>
      <c r="I16" s="16">
        <v>131.27615691384614</v>
      </c>
      <c r="J16" s="16">
        <v>188.89037048376713</v>
      </c>
      <c r="K16" s="16">
        <v>186.51204763573855</v>
      </c>
      <c r="L16" s="16">
        <v>212.50544890234204</v>
      </c>
      <c r="M16" s="16">
        <v>197.97216459464821</v>
      </c>
      <c r="N16" s="16">
        <v>218.33929539675069</v>
      </c>
      <c r="O16" s="16">
        <v>193.04546376223408</v>
      </c>
      <c r="P16" s="16">
        <v>152.9462290168162</v>
      </c>
      <c r="Q16" s="16">
        <v>145.41886136718693</v>
      </c>
      <c r="R16" s="16">
        <v>139.25941693823518</v>
      </c>
      <c r="S16" s="16">
        <v>117.52415617319458</v>
      </c>
      <c r="T16" s="16">
        <v>124.62687500533615</v>
      </c>
      <c r="U16" s="16">
        <v>96.34960511204892</v>
      </c>
      <c r="V16" s="16">
        <v>96.54702693860483</v>
      </c>
      <c r="W16" s="16">
        <v>93.022472959501243</v>
      </c>
      <c r="X16" s="16">
        <v>85.411961589539146</v>
      </c>
      <c r="Y16" s="16">
        <v>80.852530738592876</v>
      </c>
      <c r="Z16" s="16">
        <v>83.037953365448288</v>
      </c>
      <c r="AA16" s="16">
        <v>84.895452310934303</v>
      </c>
      <c r="AB16" s="16">
        <v>73.328077926417905</v>
      </c>
      <c r="AC16" s="16">
        <v>76.140032216506256</v>
      </c>
      <c r="AD16" s="16">
        <v>108.14159227877462</v>
      </c>
      <c r="AE16" s="16">
        <v>104.02681133301409</v>
      </c>
      <c r="AF16" s="16">
        <v>90.469787343577764</v>
      </c>
      <c r="AG16" s="16">
        <v>86.001270442803843</v>
      </c>
      <c r="AH16" s="16">
        <v>98.744243667746801</v>
      </c>
      <c r="AI16" s="16">
        <v>118.44217208440143</v>
      </c>
      <c r="AJ16" s="16">
        <v>143.63023440934322</v>
      </c>
      <c r="AK16" s="16">
        <v>130.1201756648548</v>
      </c>
      <c r="AL16" s="16">
        <v>172.98746037522301</v>
      </c>
      <c r="AM16" s="16">
        <v>119.16221510335896</v>
      </c>
      <c r="AN16" s="16">
        <v>134.07137499204879</v>
      </c>
      <c r="AO16" s="16">
        <v>163.1434558273495</v>
      </c>
      <c r="AP16" s="16">
        <v>163.24715654786974</v>
      </c>
      <c r="AQ16" s="16">
        <v>158.13254013349993</v>
      </c>
      <c r="AR16" s="16">
        <v>150.0435736718764</v>
      </c>
      <c r="AS16" s="16">
        <v>121.02129456874789</v>
      </c>
      <c r="AT16" s="16">
        <v>106.47078519018802</v>
      </c>
      <c r="AU16" s="16">
        <v>121.81383834438545</v>
      </c>
      <c r="AV16" s="16">
        <v>145.76430186227924</v>
      </c>
      <c r="AW16" s="16">
        <v>145.06077721878955</v>
      </c>
    </row>
    <row r="17" spans="1:49" ht="15" x14ac:dyDescent="0.25">
      <c r="A17" s="18" t="s">
        <v>2</v>
      </c>
      <c r="B17" s="22" t="s">
        <v>8</v>
      </c>
      <c r="C17" s="22" t="s">
        <v>14</v>
      </c>
      <c r="D17" s="16" t="s">
        <v>160</v>
      </c>
      <c r="E17" s="16" t="s">
        <v>160</v>
      </c>
      <c r="F17" s="16" t="s">
        <v>160</v>
      </c>
      <c r="G17" s="16" t="s">
        <v>160</v>
      </c>
      <c r="H17" s="16" t="s">
        <v>160</v>
      </c>
      <c r="I17" s="16" t="s">
        <v>160</v>
      </c>
      <c r="J17" s="16" t="s">
        <v>160</v>
      </c>
      <c r="K17" s="16" t="s">
        <v>160</v>
      </c>
      <c r="L17" s="16" t="s">
        <v>160</v>
      </c>
      <c r="M17" s="16">
        <v>176.67887166489285</v>
      </c>
      <c r="N17" s="16">
        <v>194.69471544788544</v>
      </c>
      <c r="O17" s="16">
        <v>169.77548149230964</v>
      </c>
      <c r="P17" s="16">
        <v>142.03763794413598</v>
      </c>
      <c r="Q17" s="16">
        <v>144.81306076491512</v>
      </c>
      <c r="R17" s="16">
        <v>140.19415997139632</v>
      </c>
      <c r="S17" s="16">
        <v>98.284339280744746</v>
      </c>
      <c r="T17" s="16">
        <v>105.67909523186498</v>
      </c>
      <c r="U17" s="16">
        <v>83.122172346907902</v>
      </c>
      <c r="V17" s="16">
        <v>82.437792243647934</v>
      </c>
      <c r="W17" s="16">
        <v>78.510660663115928</v>
      </c>
      <c r="X17" s="16">
        <v>73.113648380973046</v>
      </c>
      <c r="Y17" s="16">
        <v>73.198138518263349</v>
      </c>
      <c r="Z17" s="16">
        <v>74.806355375108453</v>
      </c>
      <c r="AA17" s="16">
        <v>75.454239573111948</v>
      </c>
      <c r="AB17" s="16">
        <v>68.625417836553538</v>
      </c>
      <c r="AC17" s="16">
        <v>72.577644051889294</v>
      </c>
      <c r="AD17" s="16">
        <v>98.237820983895531</v>
      </c>
      <c r="AE17" s="16">
        <v>92.517592640436419</v>
      </c>
      <c r="AF17" s="16">
        <v>83.292131365120582</v>
      </c>
      <c r="AG17" s="16">
        <v>85.063016182692337</v>
      </c>
      <c r="AH17" s="16">
        <v>97.691770071357467</v>
      </c>
      <c r="AI17" s="16">
        <v>113.9622491240726</v>
      </c>
      <c r="AJ17" s="16">
        <v>129.89131973048654</v>
      </c>
      <c r="AK17" s="16">
        <v>119.4521412221293</v>
      </c>
      <c r="AL17" s="16">
        <v>152.27632777487037</v>
      </c>
      <c r="AM17" s="16">
        <v>107.88187330395991</v>
      </c>
      <c r="AN17" s="16">
        <v>115.89602776299446</v>
      </c>
      <c r="AO17" s="16">
        <v>132.05122017388956</v>
      </c>
      <c r="AP17" s="16">
        <v>131.42779917591497</v>
      </c>
      <c r="AQ17" s="16">
        <v>125.59857855055526</v>
      </c>
      <c r="AR17" s="16">
        <v>115.27164807765104</v>
      </c>
      <c r="AS17" s="16">
        <v>90.874632856631621</v>
      </c>
      <c r="AT17" s="16">
        <v>69.759111010672399</v>
      </c>
      <c r="AU17" s="16">
        <v>84.276779333245855</v>
      </c>
      <c r="AV17" s="16">
        <v>108.37491254791213</v>
      </c>
      <c r="AW17" s="16">
        <v>102.13126934524885</v>
      </c>
    </row>
    <row r="18" spans="1:49" ht="15" x14ac:dyDescent="0.25">
      <c r="A18" s="10"/>
      <c r="B18" s="10"/>
      <c r="C18" s="10"/>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row>
    <row r="19" spans="1:49" ht="18" customHeight="1" x14ac:dyDescent="0.25">
      <c r="A19" s="53" t="s">
        <v>108</v>
      </c>
      <c r="B19" s="11" t="s">
        <v>8</v>
      </c>
      <c r="C19" s="11" t="s">
        <v>14</v>
      </c>
      <c r="D19" s="12"/>
      <c r="E19" s="12"/>
      <c r="F19" s="12"/>
      <c r="G19" s="12"/>
      <c r="H19" s="12"/>
      <c r="I19" s="12"/>
      <c r="J19" s="12"/>
      <c r="K19" s="12"/>
      <c r="L19" s="12"/>
      <c r="M19" s="12"/>
      <c r="N19" s="12"/>
      <c r="O19" s="12"/>
      <c r="P19" s="12"/>
      <c r="Q19" s="12"/>
      <c r="R19" s="12"/>
      <c r="S19" s="12">
        <v>66.68098688510517</v>
      </c>
      <c r="T19" s="12">
        <v>70.369159293042998</v>
      </c>
      <c r="U19" s="12">
        <v>75.334155755729157</v>
      </c>
      <c r="V19" s="12">
        <v>69.317202839680206</v>
      </c>
      <c r="W19" s="12">
        <v>59.11499678083748</v>
      </c>
      <c r="X19" s="12">
        <v>56.482258080808066</v>
      </c>
      <c r="Y19" s="12">
        <v>59.440238869772209</v>
      </c>
      <c r="Z19" s="12">
        <v>56.15667434582793</v>
      </c>
      <c r="AA19" s="12">
        <v>56.873921990785533</v>
      </c>
      <c r="AB19" s="12">
        <v>53.770370399990071</v>
      </c>
      <c r="AC19" s="12">
        <v>60.553371257287651</v>
      </c>
      <c r="AD19" s="12">
        <v>79.782489262246528</v>
      </c>
      <c r="AE19" s="12">
        <v>70.433301818422805</v>
      </c>
      <c r="AF19" s="12">
        <v>64.042223828941573</v>
      </c>
      <c r="AG19" s="12">
        <v>63.936601945793242</v>
      </c>
      <c r="AH19" s="12">
        <v>62.259582958910286</v>
      </c>
      <c r="AI19" s="12">
        <v>77.247320002698089</v>
      </c>
      <c r="AJ19" s="12">
        <v>80.716420159414895</v>
      </c>
      <c r="AK19" s="12">
        <v>78.373808289796159</v>
      </c>
      <c r="AL19" s="12">
        <v>98.27814103484755</v>
      </c>
      <c r="AM19" s="12">
        <v>77.866261792420985</v>
      </c>
      <c r="AN19" s="12">
        <v>92.786533328696208</v>
      </c>
      <c r="AO19" s="12">
        <v>96.740096223469365</v>
      </c>
      <c r="AP19" s="12">
        <v>96.034699590383497</v>
      </c>
      <c r="AQ19" s="12">
        <v>89.754922074917417</v>
      </c>
      <c r="AR19" s="12">
        <v>86.566693634449834</v>
      </c>
      <c r="AS19" s="12">
        <v>61.475249752771099</v>
      </c>
      <c r="AT19" s="12">
        <v>47.444065111960242</v>
      </c>
      <c r="AU19" s="12">
        <v>61.965800321288611</v>
      </c>
      <c r="AV19" s="15">
        <v>71.927851326666186</v>
      </c>
      <c r="AW19" s="15">
        <v>68.026285009604777</v>
      </c>
    </row>
    <row r="20" spans="1:49" ht="15" x14ac:dyDescent="0.25">
      <c r="A20" s="20" t="s">
        <v>5</v>
      </c>
      <c r="B20" s="21" t="s">
        <v>8</v>
      </c>
      <c r="C20" s="21" t="s">
        <v>14</v>
      </c>
      <c r="D20" s="16"/>
      <c r="E20" s="16"/>
      <c r="F20" s="16"/>
      <c r="G20" s="16"/>
      <c r="H20" s="16"/>
      <c r="I20" s="16"/>
      <c r="J20" s="16"/>
      <c r="K20" s="16"/>
      <c r="L20" s="16"/>
      <c r="M20" s="16"/>
      <c r="N20" s="16"/>
      <c r="O20" s="16"/>
      <c r="P20" s="16"/>
      <c r="Q20" s="16"/>
      <c r="R20" s="16"/>
      <c r="S20" s="16">
        <v>69.445060250027979</v>
      </c>
      <c r="T20" s="16">
        <v>71.524113388313125</v>
      </c>
      <c r="U20" s="16">
        <v>77.162123487997263</v>
      </c>
      <c r="V20" s="16">
        <v>71.33801062851316</v>
      </c>
      <c r="W20" s="16">
        <v>64.630489880232517</v>
      </c>
      <c r="X20" s="16">
        <v>60.881486573547534</v>
      </c>
      <c r="Y20" s="16">
        <v>59.517092606174565</v>
      </c>
      <c r="Z20" s="16">
        <v>60.593110035433149</v>
      </c>
      <c r="AA20" s="16">
        <v>61.871012244352137</v>
      </c>
      <c r="AB20" s="16">
        <v>59.487113635522768</v>
      </c>
      <c r="AC20" s="16">
        <v>64.947674489908621</v>
      </c>
      <c r="AD20" s="16">
        <v>84.53595015738486</v>
      </c>
      <c r="AE20" s="16">
        <v>80.683525360511879</v>
      </c>
      <c r="AF20" s="16">
        <v>78.279816189128042</v>
      </c>
      <c r="AG20" s="16">
        <v>75.228389936181486</v>
      </c>
      <c r="AH20" s="16">
        <v>68.22081040402432</v>
      </c>
      <c r="AI20" s="16">
        <v>77.293326615026089</v>
      </c>
      <c r="AJ20" s="16">
        <v>91.069161767543946</v>
      </c>
      <c r="AK20" s="16">
        <v>86.742970240462142</v>
      </c>
      <c r="AL20" s="16">
        <v>111.99544952233138</v>
      </c>
      <c r="AM20" s="16">
        <v>84.402423535439212</v>
      </c>
      <c r="AN20" s="16">
        <v>94.002353753112047</v>
      </c>
      <c r="AO20" s="16">
        <v>109.66604003431753</v>
      </c>
      <c r="AP20" s="16">
        <v>107.75088970800162</v>
      </c>
      <c r="AQ20" s="16">
        <v>101.66484914125181</v>
      </c>
      <c r="AR20" s="16">
        <v>93.747150460123592</v>
      </c>
      <c r="AS20" s="16">
        <v>70.894613486484701</v>
      </c>
      <c r="AT20" s="16">
        <v>57.905573548439932</v>
      </c>
      <c r="AU20" s="16">
        <v>72.714520913677092</v>
      </c>
      <c r="AV20" s="16">
        <v>88.339900943888338</v>
      </c>
      <c r="AW20" s="16">
        <v>79.003451866610689</v>
      </c>
    </row>
    <row r="21" spans="1:49" ht="15" x14ac:dyDescent="0.25">
      <c r="A21" s="20" t="s">
        <v>6</v>
      </c>
      <c r="B21" s="4" t="s">
        <v>8</v>
      </c>
      <c r="C21" s="4" t="s">
        <v>14</v>
      </c>
      <c r="D21" s="16"/>
      <c r="E21" s="16"/>
      <c r="F21" s="16"/>
      <c r="G21" s="16"/>
      <c r="H21" s="16"/>
      <c r="I21" s="16"/>
      <c r="J21" s="16"/>
      <c r="K21" s="16"/>
      <c r="L21" s="16"/>
      <c r="M21" s="16"/>
      <c r="N21" s="16"/>
      <c r="O21" s="16"/>
      <c r="P21" s="16"/>
      <c r="Q21" s="16"/>
      <c r="R21" s="16"/>
      <c r="S21" s="16">
        <v>65.031777718242182</v>
      </c>
      <c r="T21" s="16">
        <v>69.903106077283397</v>
      </c>
      <c r="U21" s="16">
        <v>74.413753349711797</v>
      </c>
      <c r="V21" s="16">
        <v>68.306914218154958</v>
      </c>
      <c r="W21" s="16">
        <v>55.932871885340582</v>
      </c>
      <c r="X21" s="16">
        <v>54.280775768348029</v>
      </c>
      <c r="Y21" s="16">
        <v>59.393111480879973</v>
      </c>
      <c r="Z21" s="16">
        <v>53.563898560354701</v>
      </c>
      <c r="AA21" s="16">
        <v>53.865474980154119</v>
      </c>
      <c r="AB21" s="16">
        <v>50.649449939502517</v>
      </c>
      <c r="AC21" s="16">
        <v>58.020500474310019</v>
      </c>
      <c r="AD21" s="16">
        <v>77.387838794556572</v>
      </c>
      <c r="AE21" s="16">
        <v>65.674953383028821</v>
      </c>
      <c r="AF21" s="16">
        <v>58.74252561435172</v>
      </c>
      <c r="AG21" s="16">
        <v>59.390867390974009</v>
      </c>
      <c r="AH21" s="16">
        <v>59.818251948217828</v>
      </c>
      <c r="AI21" s="16">
        <v>77.228745442314448</v>
      </c>
      <c r="AJ21" s="16">
        <v>74.513572669235458</v>
      </c>
      <c r="AK21" s="16">
        <v>72.816483082937182</v>
      </c>
      <c r="AL21" s="16">
        <v>93.078643477885095</v>
      </c>
      <c r="AM21" s="16">
        <v>74.841070116328126</v>
      </c>
      <c r="AN21" s="16">
        <v>92.220316878871429</v>
      </c>
      <c r="AO21" s="16">
        <v>90.676637210101489</v>
      </c>
      <c r="AP21" s="16">
        <v>90.67144050167812</v>
      </c>
      <c r="AQ21" s="16">
        <v>85.770716033808796</v>
      </c>
      <c r="AR21" s="16">
        <v>83.851645623293734</v>
      </c>
      <c r="AS21" s="16">
        <v>58.069303161998143</v>
      </c>
      <c r="AT21" s="16">
        <v>43.788669613283844</v>
      </c>
      <c r="AU21" s="16">
        <v>58.564586699814164</v>
      </c>
      <c r="AV21" s="16">
        <v>67.917433805362748</v>
      </c>
      <c r="AW21" s="16">
        <v>65.54874756399002</v>
      </c>
    </row>
    <row r="22" spans="1:49" ht="15" x14ac:dyDescent="0.25">
      <c r="A22" s="4"/>
      <c r="B22" s="4"/>
      <c r="C22" s="4"/>
      <c r="D22" s="7"/>
      <c r="E22" s="7"/>
      <c r="F22" s="7"/>
      <c r="G22" s="7"/>
      <c r="H22" s="7"/>
      <c r="I22" s="7"/>
      <c r="J22" s="7"/>
      <c r="K22" s="7"/>
      <c r="L22" s="7"/>
      <c r="M22" s="7"/>
      <c r="N22" s="7"/>
      <c r="O22" s="7"/>
      <c r="P22" s="7"/>
      <c r="Q22" s="7"/>
      <c r="R22" s="7"/>
      <c r="S22" s="7"/>
      <c r="T22" s="7"/>
      <c r="U22" s="7"/>
      <c r="V22" s="7"/>
      <c r="W22" s="7"/>
      <c r="X22" s="7"/>
      <c r="Y22" s="7"/>
      <c r="Z22" s="7"/>
      <c r="AO22" s="8"/>
      <c r="AQ22" s="8"/>
      <c r="AS22" s="8"/>
      <c r="AT22" s="8"/>
      <c r="AU22" s="8"/>
      <c r="AV22" s="8"/>
      <c r="AW22" s="8"/>
    </row>
    <row r="23" spans="1:49" ht="18" customHeight="1" x14ac:dyDescent="0.25">
      <c r="A23" s="53" t="s">
        <v>114</v>
      </c>
      <c r="B23" s="19"/>
      <c r="C23" s="19"/>
      <c r="D23" s="7"/>
      <c r="E23" s="7"/>
      <c r="F23" s="7"/>
      <c r="G23" s="7"/>
      <c r="H23" s="7"/>
      <c r="I23" s="7"/>
      <c r="J23" s="7"/>
      <c r="K23" s="7"/>
      <c r="L23" s="7"/>
      <c r="M23" s="7"/>
      <c r="N23" s="7"/>
      <c r="O23" s="7"/>
      <c r="P23" s="7"/>
      <c r="Q23" s="7"/>
      <c r="R23" s="7"/>
      <c r="S23" s="7"/>
      <c r="T23" s="7"/>
      <c r="U23" s="7"/>
      <c r="V23" s="7"/>
      <c r="W23" s="7"/>
      <c r="X23" s="7"/>
      <c r="Y23" s="7"/>
      <c r="Z23" s="7"/>
      <c r="AO23" s="8"/>
      <c r="AQ23" s="8"/>
      <c r="AS23" s="8"/>
      <c r="AT23" s="8"/>
      <c r="AU23" s="8"/>
      <c r="AV23" s="8"/>
      <c r="AW23" s="8"/>
    </row>
    <row r="24" spans="1:49" ht="15" x14ac:dyDescent="0.25">
      <c r="A24" s="20" t="s">
        <v>1</v>
      </c>
      <c r="B24" s="21" t="s">
        <v>9</v>
      </c>
      <c r="C24" s="21" t="s">
        <v>13</v>
      </c>
      <c r="D24" s="8" t="str">
        <f>IF(ISBLANK('Annual NZD per GJ (real)'!D25),"",'Annual NZD per GJ (real)'!D25*0.36)</f>
        <v/>
      </c>
      <c r="E24" s="8" t="str">
        <f>IF(ISBLANK('Annual NZD per GJ (real)'!E25),"",'Annual NZD per GJ (real)'!E25*0.36)</f>
        <v/>
      </c>
      <c r="F24" s="8" t="str">
        <f>IF(ISBLANK('Annual NZD per GJ (real)'!F25),"",'Annual NZD per GJ (real)'!F25*0.36)</f>
        <v/>
      </c>
      <c r="G24" s="8" t="str">
        <f>IF(ISBLANK('Annual NZD per GJ (real)'!G25),"",'Annual NZD per GJ (real)'!G25*0.36)</f>
        <v/>
      </c>
      <c r="H24" s="8" t="str">
        <f>IF(ISBLANK('Annual NZD per GJ (real)'!H25),"",'Annual NZD per GJ (real)'!H25*0.36)</f>
        <v/>
      </c>
      <c r="I24" s="8">
        <f>IF(ISBLANK('Annual NZD per GJ (real)'!I25),"",'Annual NZD per GJ (real)'!I25*0.36)</f>
        <v>11.131882251467442</v>
      </c>
      <c r="J24" s="8">
        <f>IF(ISBLANK('Annual NZD per GJ (real)'!J25),"",'Annual NZD per GJ (real)'!J25*0.36)</f>
        <v>10.883578801220503</v>
      </c>
      <c r="K24" s="8">
        <f>IF(ISBLANK('Annual NZD per GJ (real)'!K25),"",'Annual NZD per GJ (real)'!K25*0.36)</f>
        <v>10.010882112335592</v>
      </c>
      <c r="L24" s="8">
        <f>IF(ISBLANK('Annual NZD per GJ (real)'!L25),"",'Annual NZD per GJ (real)'!L25*0.36)</f>
        <v>8.6179095335001836</v>
      </c>
      <c r="M24" s="8">
        <f>IF(ISBLANK('Annual NZD per GJ (real)'!M25),"",'Annual NZD per GJ (real)'!M25*0.36)</f>
        <v>8.0285292139117637</v>
      </c>
      <c r="N24" s="8">
        <f>IF(ISBLANK('Annual NZD per GJ (real)'!N25),"",'Annual NZD per GJ (real)'!N25*0.36)</f>
        <v>5.9944606748438547</v>
      </c>
      <c r="O24" s="8">
        <f>IF(ISBLANK('Annual NZD per GJ (real)'!O25),"",'Annual NZD per GJ (real)'!O25*0.36)</f>
        <v>5.7574403877071338</v>
      </c>
      <c r="P24" s="8">
        <f>IF(ISBLANK('Annual NZD per GJ (real)'!P25),"",'Annual NZD per GJ (real)'!P25*0.36)</f>
        <v>6.873761579234122</v>
      </c>
      <c r="Q24" s="8">
        <f>IF(ISBLANK('Annual NZD per GJ (real)'!Q25),"",'Annual NZD per GJ (real)'!Q25*0.36)</f>
        <v>6.4338246339185323</v>
      </c>
      <c r="R24" s="8">
        <f>IF(ISBLANK('Annual NZD per GJ (real)'!R25),"",'Annual NZD per GJ (real)'!R25*0.36)</f>
        <v>5.3920321313837372</v>
      </c>
      <c r="S24" s="8">
        <f>IF(ISBLANK('Annual NZD per GJ (real)'!S25),"",'Annual NZD per GJ (real)'!S25*0.36)</f>
        <v>6.2207526475924855</v>
      </c>
      <c r="T24" s="8">
        <f>IF(ISBLANK('Annual NZD per GJ (real)'!T25),"",'Annual NZD per GJ (real)'!T25*0.36)</f>
        <v>5.9889465244385649</v>
      </c>
      <c r="U24" s="8">
        <f>IF(ISBLANK('Annual NZD per GJ (real)'!U25),"",'Annual NZD per GJ (real)'!U25*0.36)</f>
        <v>6.5147159459122346</v>
      </c>
      <c r="V24" s="8">
        <f>IF(ISBLANK('Annual NZD per GJ (real)'!V25),"",'Annual NZD per GJ (real)'!V25*0.36)</f>
        <v>6.5372091032380917</v>
      </c>
      <c r="W24" s="8">
        <f>IF(ISBLANK('Annual NZD per GJ (real)'!W25),"",'Annual NZD per GJ (real)'!W25*0.36)</f>
        <v>6.9792468351779728</v>
      </c>
      <c r="X24" s="8">
        <f>IF(ISBLANK('Annual NZD per GJ (real)'!X25),"",'Annual NZD per GJ (real)'!X25*0.36)</f>
        <v>7.2832656647420304</v>
      </c>
      <c r="Y24" s="8">
        <f>IF(ISBLANK('Annual NZD per GJ (real)'!Y25),"",'Annual NZD per GJ (real)'!Y25*0.36)</f>
        <v>7.8053129339935152</v>
      </c>
      <c r="Z24" s="8">
        <f>IF(ISBLANK('Annual NZD per GJ (real)'!Z25),"",'Annual NZD per GJ (real)'!Z25*0.36)</f>
        <v>8.5537896774192266</v>
      </c>
      <c r="AA24" s="8">
        <f>IF(ISBLANK('Annual NZD per GJ (real)'!AA25),"",'Annual NZD per GJ (real)'!AA25*0.36)</f>
        <v>9.1973487658910553</v>
      </c>
      <c r="AB24" s="8">
        <f>IF(ISBLANK('Annual NZD per GJ (real)'!AB25),"",'Annual NZD per GJ (real)'!AB25*0.36)</f>
        <v>9.3420407838918997</v>
      </c>
      <c r="AC24" s="8">
        <f>IF(ISBLANK('Annual NZD per GJ (real)'!AC25),"",'Annual NZD per GJ (real)'!AC25*0.36)</f>
        <v>8.9480679969139736</v>
      </c>
      <c r="AD24" s="8">
        <f>IF(ISBLANK('Annual NZD per GJ (real)'!AD25),"",'Annual NZD per GJ (real)'!AD25*0.36)</f>
        <v>6.8864269374363989</v>
      </c>
      <c r="AE24" s="8">
        <f>IF(ISBLANK('Annual NZD per GJ (real)'!AE25),"",'Annual NZD per GJ (real)'!AE25*0.36)</f>
        <v>6.7645200571184683</v>
      </c>
      <c r="AF24" s="8">
        <f>IF(ISBLANK('Annual NZD per GJ (real)'!AF25),"",'Annual NZD per GJ (real)'!AF25*0.36)</f>
        <v>6.758769355198682</v>
      </c>
      <c r="AG24" s="8">
        <f>IF(ISBLANK('Annual NZD per GJ (real)'!AG25),"",'Annual NZD per GJ (real)'!AG25*0.36)</f>
        <v>9.1321138600292784</v>
      </c>
      <c r="AH24" s="8">
        <f>IF(ISBLANK('Annual NZD per GJ (real)'!AH25),"",'Annual NZD per GJ (real)'!AH25*0.36)</f>
        <v>11.855440136193382</v>
      </c>
      <c r="AI24" s="8">
        <f>IF(ISBLANK('Annual NZD per GJ (real)'!AI25),"",'Annual NZD per GJ (real)'!AI25*0.36)</f>
        <v>13.296418540096889</v>
      </c>
      <c r="AJ24" s="8">
        <f>IF(ISBLANK('Annual NZD per GJ (real)'!AJ25),"",'Annual NZD per GJ (real)'!AJ25*0.36)</f>
        <v>12.87209220096811</v>
      </c>
      <c r="AK24" s="8">
        <f>IF(ISBLANK('Annual NZD per GJ (real)'!AK25),"",'Annual NZD per GJ (real)'!AK25*0.36)</f>
        <v>15.59801799829785</v>
      </c>
      <c r="AL24" s="8">
        <f>IF(ISBLANK('Annual NZD per GJ (real)'!AL25),"",'Annual NZD per GJ (real)'!AL25*0.36)</f>
        <v>17.049304155620923</v>
      </c>
      <c r="AM24" s="8">
        <f>IF(ISBLANK('Annual NZD per GJ (real)'!AM25),"",'Annual NZD per GJ (real)'!AM25*0.36)</f>
        <v>13.685542013410998</v>
      </c>
      <c r="AN24" s="8">
        <f>IF(ISBLANK('Annual NZD per GJ (real)'!AN25),"",'Annual NZD per GJ (real)'!AN25*0.36)</f>
        <v>13.640837121154515</v>
      </c>
      <c r="AO24" s="8">
        <f>IF(ISBLANK('Annual NZD per GJ (real)'!AO25),"",'Annual NZD per GJ (real)'!AO25*0.36)</f>
        <v>14.423038553295532</v>
      </c>
      <c r="AP24" s="8">
        <f>IF(ISBLANK('Annual NZD per GJ (real)'!AP25),"",'Annual NZD per GJ (real)'!AP25*0.36)</f>
        <v>14.453670696897643</v>
      </c>
      <c r="AQ24" s="8">
        <f>IF(ISBLANK('Annual NZD per GJ (real)'!AQ25),"",'Annual NZD per GJ (real)'!AQ25*0.36)</f>
        <v>14.642941616132235</v>
      </c>
      <c r="AR24" s="8">
        <f>IF(ISBLANK('Annual NZD per GJ (real)'!AR25),"",'Annual NZD per GJ (real)'!AR25*0.36)</f>
        <v>14.067246352209958</v>
      </c>
      <c r="AS24" s="8">
        <f>IF(ISBLANK('Annual NZD per GJ (real)'!AS25),"",'Annual NZD per GJ (real)'!AS25*0.36)</f>
        <v>14.060808478375293</v>
      </c>
      <c r="AT24" s="8">
        <f>IF(ISBLANK('Annual NZD per GJ (real)'!AT25),"",'Annual NZD per GJ (real)'!AT25*0.36)</f>
        <v>14.557959956278019</v>
      </c>
      <c r="AU24" s="8">
        <f>IF(ISBLANK('Annual NZD per GJ (real)'!AU25),"",'Annual NZD per GJ (real)'!AU25*0.36)</f>
        <v>13.230133642296995</v>
      </c>
      <c r="AV24" s="8">
        <f>IF(ISBLANK('Annual NZD per GJ (real)'!AV25),"",'Annual NZD per GJ (real)'!AV25*0.36)</f>
        <v>14.606882655039971</v>
      </c>
      <c r="AW24" s="8">
        <f>IF(ISBLANK('Annual NZD per GJ (real)'!AW25),"",'Annual NZD per GJ (real)'!AW25*0.36)</f>
        <v>14.454276329408435</v>
      </c>
    </row>
    <row r="25" spans="1:49" ht="15" x14ac:dyDescent="0.25">
      <c r="A25" s="20" t="s">
        <v>2</v>
      </c>
      <c r="B25" s="21" t="s">
        <v>9</v>
      </c>
      <c r="C25" s="21" t="s">
        <v>14</v>
      </c>
      <c r="D25" s="8" t="str">
        <f>IF(ISBLANK('Annual NZD per GJ (real)'!D26),"",'Annual NZD per GJ (real)'!D26*0.36)</f>
        <v/>
      </c>
      <c r="E25" s="8" t="str">
        <f>IF(ISBLANK('Annual NZD per GJ (real)'!E26),"",'Annual NZD per GJ (real)'!E26*0.36)</f>
        <v/>
      </c>
      <c r="F25" s="8" t="str">
        <f>IF(ISBLANK('Annual NZD per GJ (real)'!F26),"",'Annual NZD per GJ (real)'!F26*0.36)</f>
        <v/>
      </c>
      <c r="G25" s="8" t="str">
        <f>IF(ISBLANK('Annual NZD per GJ (real)'!G26),"",'Annual NZD per GJ (real)'!G26*0.36)</f>
        <v/>
      </c>
      <c r="H25" s="8" t="str">
        <f>IF(ISBLANK('Annual NZD per GJ (real)'!H26),"",'Annual NZD per GJ (real)'!H26*0.36)</f>
        <v/>
      </c>
      <c r="I25" s="8">
        <f>IF(ISBLANK('Annual NZD per GJ (real)'!I26),"",'Annual NZD per GJ (real)'!I26*0.36)</f>
        <v>4.7673852967768875</v>
      </c>
      <c r="J25" s="8">
        <f>IF(ISBLANK('Annual NZD per GJ (real)'!J26),"",'Annual NZD per GJ (real)'!J26*0.36)</f>
        <v>5.8223615226668048</v>
      </c>
      <c r="K25" s="8">
        <f>IF(ISBLANK('Annual NZD per GJ (real)'!K26),"",'Annual NZD per GJ (real)'!K26*0.36)</f>
        <v>5.1257678891090075</v>
      </c>
      <c r="L25" s="8">
        <f>IF(ISBLANK('Annual NZD per GJ (real)'!L26),"",'Annual NZD per GJ (real)'!L26*0.36)</f>
        <v>4.448816894979613</v>
      </c>
      <c r="M25" s="8">
        <f>IF(ISBLANK('Annual NZD per GJ (real)'!M26),"",'Annual NZD per GJ (real)'!M26*0.36)</f>
        <v>4.2180775291549475</v>
      </c>
      <c r="N25" s="8">
        <f>IF(ISBLANK('Annual NZD per GJ (real)'!N26),"",'Annual NZD per GJ (real)'!N26*0.36)</f>
        <v>4.4228758880043806</v>
      </c>
      <c r="O25" s="8">
        <f>IF(ISBLANK('Annual NZD per GJ (real)'!O26),"",'Annual NZD per GJ (real)'!O26*0.36)</f>
        <v>4.5632794141330084</v>
      </c>
      <c r="P25" s="8">
        <f>IF(ISBLANK('Annual NZD per GJ (real)'!P26),"",'Annual NZD per GJ (real)'!P26*0.36)</f>
        <v>4.9819598875009197</v>
      </c>
      <c r="Q25" s="8">
        <f>IF(ISBLANK('Annual NZD per GJ (real)'!Q26),"",'Annual NZD per GJ (real)'!Q26*0.36)</f>
        <v>5.9539821801186052</v>
      </c>
      <c r="R25" s="8">
        <f>IF(ISBLANK('Annual NZD per GJ (real)'!R26),"",'Annual NZD per GJ (real)'!R26*0.36)</f>
        <v>5.1036287856960998</v>
      </c>
      <c r="S25" s="8">
        <f>IF(ISBLANK('Annual NZD per GJ (real)'!S26),"",'Annual NZD per GJ (real)'!S26*0.36)</f>
        <v>4.940841506214575</v>
      </c>
      <c r="T25" s="8">
        <f>IF(ISBLANK('Annual NZD per GJ (real)'!T26),"",'Annual NZD per GJ (real)'!T26*0.36)</f>
        <v>4.7329695691576834</v>
      </c>
      <c r="U25" s="8">
        <f>IF(ISBLANK('Annual NZD per GJ (real)'!U26),"",'Annual NZD per GJ (real)'!U26*0.36)</f>
        <v>4.9852266620152514</v>
      </c>
      <c r="V25" s="8">
        <f>IF(ISBLANK('Annual NZD per GJ (real)'!V26),"",'Annual NZD per GJ (real)'!V26*0.36)</f>
        <v>4.8916228649547309</v>
      </c>
      <c r="W25" s="8">
        <f>IF(ISBLANK('Annual NZD per GJ (real)'!W26),"",'Annual NZD per GJ (real)'!W26*0.36)</f>
        <v>4.6848292143442496</v>
      </c>
      <c r="X25" s="8">
        <f>IF(ISBLANK('Annual NZD per GJ (real)'!X26),"",'Annual NZD per GJ (real)'!X26*0.36)</f>
        <v>4.7199361240185889</v>
      </c>
      <c r="Y25" s="8">
        <f>IF(ISBLANK('Annual NZD per GJ (real)'!Y26),"",'Annual NZD per GJ (real)'!Y26*0.36)</f>
        <v>4.753707077631641</v>
      </c>
      <c r="Z25" s="8">
        <f>IF(ISBLANK('Annual NZD per GJ (real)'!Z26),"",'Annual NZD per GJ (real)'!Z26*0.36)</f>
        <v>4.8289875278316252</v>
      </c>
      <c r="AA25" s="8">
        <f>IF(ISBLANK('Annual NZD per GJ (real)'!AA26),"",'Annual NZD per GJ (real)'!AA26*0.36)</f>
        <v>5.7703687526188965</v>
      </c>
      <c r="AB25" s="8">
        <f>IF(ISBLANK('Annual NZD per GJ (real)'!AB26),"",'Annual NZD per GJ (real)'!AB26*0.36)</f>
        <v>5.872317496911533</v>
      </c>
      <c r="AC25" s="8">
        <f>IF(ISBLANK('Annual NZD per GJ (real)'!AC26),"",'Annual NZD per GJ (real)'!AC26*0.36)</f>
        <v>7.3623845265794747</v>
      </c>
      <c r="AD25" s="8">
        <f>IF(ISBLANK('Annual NZD per GJ (real)'!AD26),"",'Annual NZD per GJ (real)'!AD26*0.36)</f>
        <v>5.1985703888395296</v>
      </c>
      <c r="AE25" s="8">
        <f>IF(ISBLANK('Annual NZD per GJ (real)'!AE26),"",'Annual NZD per GJ (real)'!AE26*0.36)</f>
        <v>4.8464714058128786</v>
      </c>
      <c r="AF25" s="8">
        <f>IF(ISBLANK('Annual NZD per GJ (real)'!AF26),"",'Annual NZD per GJ (real)'!AF26*0.36)</f>
        <v>5.0722553068719707</v>
      </c>
      <c r="AG25" s="8">
        <f>IF(ISBLANK('Annual NZD per GJ (real)'!AG26),"",'Annual NZD per GJ (real)'!AG26*0.36)</f>
        <v>5.6392213933014306</v>
      </c>
      <c r="AH25" s="8">
        <f>IF(ISBLANK('Annual NZD per GJ (real)'!AH26),"",'Annual NZD per GJ (real)'!AH26*0.36)</f>
        <v>5.1537879030295857</v>
      </c>
      <c r="AI25" s="8">
        <f>IF(ISBLANK('Annual NZD per GJ (real)'!AI26),"",'Annual NZD per GJ (real)'!AI26*0.36)</f>
        <v>6.056521974077242</v>
      </c>
      <c r="AJ25" s="8">
        <f>IF(ISBLANK('Annual NZD per GJ (real)'!AJ26),"",'Annual NZD per GJ (real)'!AJ26*0.36)</f>
        <v>7.0454365658351401</v>
      </c>
      <c r="AK25" s="8">
        <f>IF(ISBLANK('Annual NZD per GJ (real)'!AK26),"",'Annual NZD per GJ (real)'!AK26*0.36)</f>
        <v>7.6290219369700285</v>
      </c>
      <c r="AL25" s="8">
        <f>IF(ISBLANK('Annual NZD per GJ (real)'!AL26),"",'Annual NZD per GJ (real)'!AL26*0.36)</f>
        <v>7.1430339879488258</v>
      </c>
      <c r="AM25" s="8">
        <f>IF(ISBLANK('Annual NZD per GJ (real)'!AM26),"",'Annual NZD per GJ (real)'!AM26*0.36)</f>
        <v>7.0989846600033006</v>
      </c>
      <c r="AN25" s="8">
        <f>IF(ISBLANK('Annual NZD per GJ (real)'!AN26),"",'Annual NZD per GJ (real)'!AN26*0.36)</f>
        <v>6.6794869159906236</v>
      </c>
      <c r="AO25" s="8">
        <f>IF(ISBLANK('Annual NZD per GJ (real)'!AO26),"",'Annual NZD per GJ (real)'!AO26*0.36)</f>
        <v>6.8411071164261372</v>
      </c>
      <c r="AP25" s="8">
        <f>IF(ISBLANK('Annual NZD per GJ (real)'!AP26),"",'Annual NZD per GJ (real)'!AP26*0.36)</f>
        <v>6.3264723053175222</v>
      </c>
      <c r="AQ25" s="8">
        <f>IF(ISBLANK('Annual NZD per GJ (real)'!AQ26),"",'Annual NZD per GJ (real)'!AQ26*0.36)</f>
        <v>6.9393139758163844</v>
      </c>
      <c r="AR25" s="8">
        <f>IF(ISBLANK('Annual NZD per GJ (real)'!AR26),"",'Annual NZD per GJ (real)'!AR26*0.36)</f>
        <v>5.9359686558732108</v>
      </c>
      <c r="AS25" s="8">
        <f>IF(ISBLANK('Annual NZD per GJ (real)'!AS26),"",'Annual NZD per GJ (real)'!AS26*0.36)</f>
        <v>5.9964956639340015</v>
      </c>
      <c r="AT25" s="8">
        <f>IF(ISBLANK('Annual NZD per GJ (real)'!AT26),"",'Annual NZD per GJ (real)'!AT26*0.36)</f>
        <v>6.1674618561930687</v>
      </c>
      <c r="AU25" s="8">
        <f>IF(ISBLANK('Annual NZD per GJ (real)'!AU26),"",'Annual NZD per GJ (real)'!AU26*0.36)</f>
        <v>5.8307089545126685</v>
      </c>
      <c r="AV25" s="8">
        <f>IF(ISBLANK('Annual NZD per GJ (real)'!AV26),"",'Annual NZD per GJ (real)'!AV26*0.36)</f>
        <v>5.1485892680340042</v>
      </c>
      <c r="AW25" s="8">
        <f>IF(ISBLANK('Annual NZD per GJ (real)'!AW26),"",'Annual NZD per GJ (real)'!AW26*0.36)</f>
        <v>4.309515880116372</v>
      </c>
    </row>
    <row r="26" spans="1:49" ht="15" x14ac:dyDescent="0.25">
      <c r="A26" s="20" t="s">
        <v>3</v>
      </c>
      <c r="B26" s="21" t="s">
        <v>9</v>
      </c>
      <c r="C26" s="21" t="s">
        <v>14</v>
      </c>
      <c r="D26" s="8" t="str">
        <f>IF(ISBLANK('Annual NZD per GJ (real)'!D27),"",'Annual NZD per GJ (real)'!D27*0.36)</f>
        <v/>
      </c>
      <c r="E26" s="8" t="str">
        <f>IF(ISBLANK('Annual NZD per GJ (real)'!E27),"",'Annual NZD per GJ (real)'!E27*0.36)</f>
        <v/>
      </c>
      <c r="F26" s="8" t="str">
        <f>IF(ISBLANK('Annual NZD per GJ (real)'!F27),"",'Annual NZD per GJ (real)'!F27*0.36)</f>
        <v/>
      </c>
      <c r="G26" s="8" t="str">
        <f>IF(ISBLANK('Annual NZD per GJ (real)'!G27),"",'Annual NZD per GJ (real)'!G27*0.36)</f>
        <v/>
      </c>
      <c r="H26" s="8" t="str">
        <f>IF(ISBLANK('Annual NZD per GJ (real)'!H27),"",'Annual NZD per GJ (real)'!H27*0.36)</f>
        <v/>
      </c>
      <c r="I26" s="8" t="str">
        <f>IF(ISBLANK('Annual NZD per GJ (real)'!I27),"",'Annual NZD per GJ (real)'!I27*0.36)</f>
        <v/>
      </c>
      <c r="J26" s="8" t="str">
        <f>IF(ISBLANK('Annual NZD per GJ (real)'!J27),"",'Annual NZD per GJ (real)'!J27*0.36)</f>
        <v/>
      </c>
      <c r="K26" s="8" t="str">
        <f>IF(ISBLANK('Annual NZD per GJ (real)'!K27),"",'Annual NZD per GJ (real)'!K27*0.36)</f>
        <v/>
      </c>
      <c r="L26" s="8" t="str">
        <f>IF(ISBLANK('Annual NZD per GJ (real)'!L27),"",'Annual NZD per GJ (real)'!L27*0.36)</f>
        <v/>
      </c>
      <c r="M26" s="8" t="str">
        <f>IF(ISBLANK('Annual NZD per GJ (real)'!M27),"",'Annual NZD per GJ (real)'!M27*0.36)</f>
        <v/>
      </c>
      <c r="N26" s="8" t="str">
        <f>IF(ISBLANK('Annual NZD per GJ (real)'!N27),"",'Annual NZD per GJ (real)'!N27*0.36)</f>
        <v/>
      </c>
      <c r="O26" s="8" t="str">
        <f>IF(ISBLANK('Annual NZD per GJ (real)'!O27),"",'Annual NZD per GJ (real)'!O27*0.36)</f>
        <v/>
      </c>
      <c r="P26" s="8" t="str">
        <f>IF(ISBLANK('Annual NZD per GJ (real)'!P27),"",'Annual NZD per GJ (real)'!P27*0.36)</f>
        <v/>
      </c>
      <c r="Q26" s="8" t="str">
        <f>IF(ISBLANK('Annual NZD per GJ (real)'!Q27),"",'Annual NZD per GJ (real)'!Q27*0.36)</f>
        <v/>
      </c>
      <c r="R26" s="8" t="str">
        <f>IF(ISBLANK('Annual NZD per GJ (real)'!R27),"",'Annual NZD per GJ (real)'!R27*0.36)</f>
        <v/>
      </c>
      <c r="S26" s="8" t="str">
        <f>IF(ISBLANK('Annual NZD per GJ (real)'!S27),"",'Annual NZD per GJ (real)'!S27*0.36)</f>
        <v/>
      </c>
      <c r="T26" s="8" t="str">
        <f>IF(ISBLANK('Annual NZD per GJ (real)'!T27),"",'Annual NZD per GJ (real)'!T27*0.36)</f>
        <v/>
      </c>
      <c r="U26" s="8" t="str">
        <f>IF(ISBLANK('Annual NZD per GJ (real)'!U27),"",'Annual NZD per GJ (real)'!U27*0.36)</f>
        <v/>
      </c>
      <c r="V26" s="8" t="str">
        <f>IF(ISBLANK('Annual NZD per GJ (real)'!V27),"",'Annual NZD per GJ (real)'!V27*0.36)</f>
        <v/>
      </c>
      <c r="W26" s="8" t="str">
        <f>IF(ISBLANK('Annual NZD per GJ (real)'!W27),"",'Annual NZD per GJ (real)'!W27*0.36)</f>
        <v/>
      </c>
      <c r="X26" s="8" t="str">
        <f>IF(ISBLANK('Annual NZD per GJ (real)'!X27),"",'Annual NZD per GJ (real)'!X27*0.36)</f>
        <v/>
      </c>
      <c r="Y26" s="8" t="str">
        <f>IF(ISBLANK('Annual NZD per GJ (real)'!Y27),"",'Annual NZD per GJ (real)'!Y27*0.36)</f>
        <v/>
      </c>
      <c r="Z26" s="8" t="str">
        <f>IF(ISBLANK('Annual NZD per GJ (real)'!Z27),"",'Annual NZD per GJ (real)'!Z27*0.36)</f>
        <v/>
      </c>
      <c r="AA26" s="8" t="str">
        <f>IF(ISBLANK('Annual NZD per GJ (real)'!AA27),"",'Annual NZD per GJ (real)'!AA27*0.36)</f>
        <v/>
      </c>
      <c r="AB26" s="8" t="str">
        <f>IF(ISBLANK('Annual NZD per GJ (real)'!AB27),"",'Annual NZD per GJ (real)'!AB27*0.36)</f>
        <v/>
      </c>
      <c r="AC26" s="8">
        <f>IF(ISBLANK('Annual NZD per GJ (real)'!AC27),"",'Annual NZD per GJ (real)'!AC27*0.36)</f>
        <v>2.2841874421470623</v>
      </c>
      <c r="AD26" s="8">
        <f>IF(ISBLANK('Annual NZD per GJ (real)'!AD27),"",'Annual NZD per GJ (real)'!AD27*0.36)</f>
        <v>2.0421490897568599</v>
      </c>
      <c r="AE26" s="8">
        <f>IF(ISBLANK('Annual NZD per GJ (real)'!AE27),"",'Annual NZD per GJ (real)'!AE27*0.36)</f>
        <v>1.9922772144491196</v>
      </c>
      <c r="AF26" s="8">
        <f>IF(ISBLANK('Annual NZD per GJ (real)'!AF27),"",'Annual NZD per GJ (real)'!AF27*0.36)</f>
        <v>2.0046881931029232</v>
      </c>
      <c r="AG26" s="8">
        <f>IF(ISBLANK('Annual NZD per GJ (real)'!AG27),"",'Annual NZD per GJ (real)'!AG27*0.36)</f>
        <v>2.5252978311987797</v>
      </c>
      <c r="AH26" s="8">
        <f>IF(ISBLANK('Annual NZD per GJ (real)'!AH27),"",'Annual NZD per GJ (real)'!AH27*0.36)</f>
        <v>2.5790459606580773</v>
      </c>
      <c r="AI26" s="8">
        <f>IF(ISBLANK('Annual NZD per GJ (real)'!AI27),"",'Annual NZD per GJ (real)'!AI27*0.36)</f>
        <v>3.6184818114027828</v>
      </c>
      <c r="AJ26" s="8">
        <f>IF(ISBLANK('Annual NZD per GJ (real)'!AJ27),"",'Annual NZD per GJ (real)'!AJ27*0.36)</f>
        <v>3.8770821361607659</v>
      </c>
      <c r="AK26" s="8">
        <f>IF(ISBLANK('Annual NZD per GJ (real)'!AK27),"",'Annual NZD per GJ (real)'!AK27*0.36)</f>
        <v>4.0481513954558475</v>
      </c>
      <c r="AL26" s="8">
        <f>IF(ISBLANK('Annual NZD per GJ (real)'!AL27),"",'Annual NZD per GJ (real)'!AL27*0.36)</f>
        <v>3.5524131331765894</v>
      </c>
      <c r="AM26" s="8">
        <f>IF(ISBLANK('Annual NZD per GJ (real)'!AM27),"",'Annual NZD per GJ (real)'!AM27*0.36)</f>
        <v>3.9889527585601692</v>
      </c>
      <c r="AN26" s="8">
        <f>IF(ISBLANK('Annual NZD per GJ (real)'!AN27),"",'Annual NZD per GJ (real)'!AN27*0.36)</f>
        <v>3.3995792788901076</v>
      </c>
      <c r="AO26" s="8">
        <f>IF(ISBLANK('Annual NZD per GJ (real)'!AO27),"",'Annual NZD per GJ (real)'!AO27*0.36)</f>
        <v>3.0736995846412234</v>
      </c>
      <c r="AP26" s="8">
        <f>IF(ISBLANK('Annual NZD per GJ (real)'!AP27),"",'Annual NZD per GJ (real)'!AP27*0.36)</f>
        <v>3.1317159227513645</v>
      </c>
      <c r="AQ26" s="8">
        <f>IF(ISBLANK('Annual NZD per GJ (real)'!AQ27),"",'Annual NZD per GJ (real)'!AQ27*0.36)</f>
        <v>3.1628937043959131</v>
      </c>
      <c r="AR26" s="8">
        <f>IF(ISBLANK('Annual NZD per GJ (real)'!AR27),"",'Annual NZD per GJ (real)'!AR27*0.36)</f>
        <v>2.9316091938740936</v>
      </c>
      <c r="AS26" s="8">
        <f>IF(ISBLANK('Annual NZD per GJ (real)'!AS27),"",'Annual NZD per GJ (real)'!AS27*0.36)</f>
        <v>2.8347967855308407</v>
      </c>
      <c r="AT26" s="8">
        <f>IF(ISBLANK('Annual NZD per GJ (real)'!AT27),"",'Annual NZD per GJ (real)'!AT27*0.36)</f>
        <v>2.4534595414779146</v>
      </c>
      <c r="AU26" s="8">
        <f>IF(ISBLANK('Annual NZD per GJ (real)'!AU27),"",'Annual NZD per GJ (real)'!AU27*0.36)</f>
        <v>2.6802260090114451</v>
      </c>
      <c r="AV26" s="8">
        <f>IF(ISBLANK('Annual NZD per GJ (real)'!AV27),"",'Annual NZD per GJ (real)'!AV27*0.36)</f>
        <v>2.7126464314396856</v>
      </c>
      <c r="AW26" s="8">
        <f>IF(ISBLANK('Annual NZD per GJ (real)'!AW27),"",'Annual NZD per GJ (real)'!AW27*0.36)</f>
        <v>2.4131669371907183</v>
      </c>
    </row>
    <row r="27" spans="1:49" ht="15" x14ac:dyDescent="0.25">
      <c r="A27" s="20" t="s">
        <v>16</v>
      </c>
      <c r="B27" s="21" t="s">
        <v>9</v>
      </c>
      <c r="C27" s="21" t="s">
        <v>14</v>
      </c>
      <c r="D27" s="8" t="str">
        <f>IF(ISBLANK('Annual NZD per GJ (real)'!D28),"",'Annual NZD per GJ (real)'!D28*0.36)</f>
        <v/>
      </c>
      <c r="E27" s="8" t="str">
        <f>IF(ISBLANK('Annual NZD per GJ (real)'!E28),"",'Annual NZD per GJ (real)'!E28*0.36)</f>
        <v/>
      </c>
      <c r="F27" s="8" t="str">
        <f>IF(ISBLANK('Annual NZD per GJ (real)'!F28),"",'Annual NZD per GJ (real)'!F28*0.36)</f>
        <v/>
      </c>
      <c r="G27" s="8" t="str">
        <f>IF(ISBLANK('Annual NZD per GJ (real)'!G28),"",'Annual NZD per GJ (real)'!G28*0.36)</f>
        <v/>
      </c>
      <c r="H27" s="8" t="str">
        <f>IF(ISBLANK('Annual NZD per GJ (real)'!H28),"",'Annual NZD per GJ (real)'!H28*0.36)</f>
        <v/>
      </c>
      <c r="I27" s="8" t="str">
        <f>IF(ISBLANK('Annual NZD per GJ (real)'!I28),"",'Annual NZD per GJ (real)'!I28*0.36)</f>
        <v/>
      </c>
      <c r="J27" s="8" t="str">
        <f>IF(ISBLANK('Annual NZD per GJ (real)'!J28),"",'Annual NZD per GJ (real)'!J28*0.36)</f>
        <v/>
      </c>
      <c r="K27" s="8" t="str">
        <f>IF(ISBLANK('Annual NZD per GJ (real)'!K28),"",'Annual NZD per GJ (real)'!K28*0.36)</f>
        <v/>
      </c>
      <c r="L27" s="8" t="str">
        <f>IF(ISBLANK('Annual NZD per GJ (real)'!L28),"",'Annual NZD per GJ (real)'!L28*0.36)</f>
        <v/>
      </c>
      <c r="M27" s="8" t="str">
        <f>IF(ISBLANK('Annual NZD per GJ (real)'!M28),"",'Annual NZD per GJ (real)'!M28*0.36)</f>
        <v/>
      </c>
      <c r="N27" s="8" t="str">
        <f>IF(ISBLANK('Annual NZD per GJ (real)'!N28),"",'Annual NZD per GJ (real)'!N28*0.36)</f>
        <v/>
      </c>
      <c r="O27" s="8" t="str">
        <f>IF(ISBLANK('Annual NZD per GJ (real)'!O28),"",'Annual NZD per GJ (real)'!O28*0.36)</f>
        <v/>
      </c>
      <c r="P27" s="8" t="str">
        <f>IF(ISBLANK('Annual NZD per GJ (real)'!P28),"",'Annual NZD per GJ (real)'!P28*0.36)</f>
        <v/>
      </c>
      <c r="Q27" s="8" t="str">
        <f>IF(ISBLANK('Annual NZD per GJ (real)'!Q28),"",'Annual NZD per GJ (real)'!Q28*0.36)</f>
        <v/>
      </c>
      <c r="R27" s="8" t="str">
        <f>IF(ISBLANK('Annual NZD per GJ (real)'!R28),"",'Annual NZD per GJ (real)'!R28*0.36)</f>
        <v/>
      </c>
      <c r="S27" s="8" t="str">
        <f>IF(ISBLANK('Annual NZD per GJ (real)'!S28),"",'Annual NZD per GJ (real)'!S28*0.36)</f>
        <v/>
      </c>
      <c r="T27" s="8" t="str">
        <f>IF(ISBLANK('Annual NZD per GJ (real)'!T28),"",'Annual NZD per GJ (real)'!T28*0.36)</f>
        <v/>
      </c>
      <c r="U27" s="8" t="str">
        <f>IF(ISBLANK('Annual NZD per GJ (real)'!U28),"",'Annual NZD per GJ (real)'!U28*0.36)</f>
        <v/>
      </c>
      <c r="V27" s="8" t="str">
        <f>IF(ISBLANK('Annual NZD per GJ (real)'!V28),"",'Annual NZD per GJ (real)'!V28*0.36)</f>
        <v/>
      </c>
      <c r="W27" s="8" t="str">
        <f>IF(ISBLANK('Annual NZD per GJ (real)'!W28),"",'Annual NZD per GJ (real)'!W28*0.36)</f>
        <v/>
      </c>
      <c r="X27" s="8" t="str">
        <f>IF(ISBLANK('Annual NZD per GJ (real)'!X28),"",'Annual NZD per GJ (real)'!X28*0.36)</f>
        <v/>
      </c>
      <c r="Y27" s="8" t="str">
        <f>IF(ISBLANK('Annual NZD per GJ (real)'!Y28),"",'Annual NZD per GJ (real)'!Y28*0.36)</f>
        <v/>
      </c>
      <c r="Z27" s="8" t="str">
        <f>IF(ISBLANK('Annual NZD per GJ (real)'!Z28),"",'Annual NZD per GJ (real)'!Z28*0.36)</f>
        <v/>
      </c>
      <c r="AA27" s="8" t="str">
        <f>IF(ISBLANK('Annual NZD per GJ (real)'!AA28),"",'Annual NZD per GJ (real)'!AA28*0.36)</f>
        <v/>
      </c>
      <c r="AB27" s="8" t="str">
        <f>IF(ISBLANK('Annual NZD per GJ (real)'!AB28),"",'Annual NZD per GJ (real)'!AB28*0.36)</f>
        <v/>
      </c>
      <c r="AC27" s="8">
        <f>IF(ISBLANK('Annual NZD per GJ (real)'!AC28),"",'Annual NZD per GJ (real)'!AC28*0.36)</f>
        <v>1.7620317771724401</v>
      </c>
      <c r="AD27" s="8">
        <f>IF(ISBLANK('Annual NZD per GJ (real)'!AD28),"",'Annual NZD per GJ (real)'!AD28*0.36)</f>
        <v>1.5762649495139087</v>
      </c>
      <c r="AE27" s="8">
        <f>IF(ISBLANK('Annual NZD per GJ (real)'!AE28),"",'Annual NZD per GJ (real)'!AE28*0.36)</f>
        <v>1.511036885820672</v>
      </c>
      <c r="AF27" s="8">
        <f>IF(ISBLANK('Annual NZD per GJ (real)'!AF28),"",'Annual NZD per GJ (real)'!AF28*0.36)</f>
        <v>1.6284985259593543</v>
      </c>
      <c r="AG27" s="8">
        <f>IF(ISBLANK('Annual NZD per GJ (real)'!AG28),"",'Annual NZD per GJ (real)'!AG28*0.36)</f>
        <v>1.790744336728713</v>
      </c>
      <c r="AH27" s="8">
        <f>IF(ISBLANK('Annual NZD per GJ (real)'!AH28),"",'Annual NZD per GJ (real)'!AH28*0.36)</f>
        <v>1.9385221363416221</v>
      </c>
      <c r="AI27" s="8">
        <f>IF(ISBLANK('Annual NZD per GJ (real)'!AI28),"",'Annual NZD per GJ (real)'!AI28*0.36)</f>
        <v>1.8913073254591903</v>
      </c>
      <c r="AJ27" s="8">
        <f>IF(ISBLANK('Annual NZD per GJ (real)'!AJ28),"",'Annual NZD per GJ (real)'!AJ28*0.36)</f>
        <v>2.2431821899651312</v>
      </c>
      <c r="AK27" s="8">
        <f>IF(ISBLANK('Annual NZD per GJ (real)'!AK28),"",'Annual NZD per GJ (real)'!AK28*0.36)</f>
        <v>2.4895498264871359</v>
      </c>
      <c r="AL27" s="8">
        <f>IF(ISBLANK('Annual NZD per GJ (real)'!AL28),"",'Annual NZD per GJ (real)'!AL28*0.36)</f>
        <v>2.2643794687377827</v>
      </c>
      <c r="AM27" s="8">
        <f>IF(ISBLANK('Annual NZD per GJ (real)'!AM28),"",'Annual NZD per GJ (real)'!AM28*0.36)</f>
        <v>3.0059872608866098</v>
      </c>
      <c r="AN27" s="8">
        <f>IF(ISBLANK('Annual NZD per GJ (real)'!AN28),"",'Annual NZD per GJ (real)'!AN28*0.36)</f>
        <v>3.0311585313673026</v>
      </c>
      <c r="AO27" s="8">
        <f>IF(ISBLANK('Annual NZD per GJ (real)'!AO28),"",'Annual NZD per GJ (real)'!AO28*0.36)</f>
        <v>2.8453541199311827</v>
      </c>
      <c r="AP27" s="8">
        <f>IF(ISBLANK('Annual NZD per GJ (real)'!AP28),"",'Annual NZD per GJ (real)'!AP28*0.36)</f>
        <v>2.6451005787968356</v>
      </c>
      <c r="AQ27" s="8">
        <f>IF(ISBLANK('Annual NZD per GJ (real)'!AQ28),"",'Annual NZD per GJ (real)'!AQ28*0.36)</f>
        <v>2.7629450546643328</v>
      </c>
      <c r="AR27" s="8">
        <f>IF(ISBLANK('Annual NZD per GJ (real)'!AR28),"",'Annual NZD per GJ (real)'!AR28*0.36)</f>
        <v>2.6929533277176696</v>
      </c>
      <c r="AS27" s="8">
        <f>IF(ISBLANK('Annual NZD per GJ (real)'!AS28),"",'Annual NZD per GJ (real)'!AS28*0.36)</f>
        <v>2.4924703277222719</v>
      </c>
      <c r="AT27" s="8">
        <f>IF(ISBLANK('Annual NZD per GJ (real)'!AT28),"",'Annual NZD per GJ (real)'!AT28*0.36)</f>
        <v>2.3151728281933814</v>
      </c>
      <c r="AU27" s="8">
        <f>IF(ISBLANK('Annual NZD per GJ (real)'!AU28),"",'Annual NZD per GJ (real)'!AU28*0.36)</f>
        <v>2.3917781769798006</v>
      </c>
      <c r="AV27" s="8">
        <f>IF(ISBLANK('Annual NZD per GJ (real)'!AV28),"",'Annual NZD per GJ (real)'!AV28*0.36)</f>
        <v>2.4175610822766376</v>
      </c>
      <c r="AW27" s="8">
        <f>IF(ISBLANK('Annual NZD per GJ (real)'!AW28),"",'Annual NZD per GJ (real)'!AW28*0.36)</f>
        <v>2.4244179634756402</v>
      </c>
    </row>
    <row r="28" spans="1:49" ht="15" x14ac:dyDescent="0.25">
      <c r="A28" s="4"/>
      <c r="B28" s="4"/>
      <c r="C28" s="4"/>
      <c r="AO28" s="8"/>
      <c r="AQ28" s="8"/>
    </row>
    <row r="29" spans="1:49" ht="18" customHeight="1" x14ac:dyDescent="0.25">
      <c r="A29" s="53" t="s">
        <v>115</v>
      </c>
      <c r="B29" s="19"/>
      <c r="C29" s="19"/>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row>
    <row r="30" spans="1:49" ht="15" x14ac:dyDescent="0.25">
      <c r="A30" s="159" t="s">
        <v>86</v>
      </c>
      <c r="B30" s="159"/>
      <c r="C30" s="159"/>
      <c r="D30" s="88">
        <v>1975</v>
      </c>
      <c r="E30" s="88">
        <f t="shared" ref="E30" si="2">D30+1</f>
        <v>1976</v>
      </c>
      <c r="F30" s="88">
        <f t="shared" ref="F30" si="3">E30+1</f>
        <v>1977</v>
      </c>
      <c r="G30" s="88">
        <f t="shared" ref="G30" si="4">F30+1</f>
        <v>1978</v>
      </c>
      <c r="H30" s="88">
        <f t="shared" ref="H30" si="5">G30+1</f>
        <v>1979</v>
      </c>
      <c r="I30" s="88">
        <f t="shared" ref="I30" si="6">H30+1</f>
        <v>1980</v>
      </c>
      <c r="J30" s="88">
        <f t="shared" ref="J30" si="7">I30+1</f>
        <v>1981</v>
      </c>
      <c r="K30" s="88">
        <f t="shared" ref="K30" si="8">J30+1</f>
        <v>1982</v>
      </c>
      <c r="L30" s="88">
        <f t="shared" ref="L30" si="9">K30+1</f>
        <v>1983</v>
      </c>
      <c r="M30" s="88">
        <f t="shared" ref="M30" si="10">L30+1</f>
        <v>1984</v>
      </c>
      <c r="N30" s="88">
        <f t="shared" ref="N30" si="11">M30+1</f>
        <v>1985</v>
      </c>
      <c r="O30" s="88">
        <f t="shared" ref="O30" si="12">N30+1</f>
        <v>1986</v>
      </c>
      <c r="P30" s="88">
        <f t="shared" ref="P30" si="13">O30+1</f>
        <v>1987</v>
      </c>
      <c r="Q30" s="88">
        <f t="shared" ref="Q30" si="14">P30+1</f>
        <v>1988</v>
      </c>
      <c r="R30" s="88">
        <f t="shared" ref="R30" si="15">Q30+1</f>
        <v>1989</v>
      </c>
      <c r="S30" s="88">
        <f t="shared" ref="S30" si="16">R30+1</f>
        <v>1990</v>
      </c>
      <c r="T30" s="88">
        <f t="shared" ref="T30" si="17">S30+1</f>
        <v>1991</v>
      </c>
      <c r="U30" s="88">
        <f t="shared" ref="U30" si="18">T30+1</f>
        <v>1992</v>
      </c>
      <c r="V30" s="88">
        <f t="shared" ref="V30" si="19">U30+1</f>
        <v>1993</v>
      </c>
      <c r="W30" s="88">
        <f t="shared" ref="W30" si="20">V30+1</f>
        <v>1994</v>
      </c>
      <c r="X30" s="88">
        <f t="shared" ref="X30" si="21">W30+1</f>
        <v>1995</v>
      </c>
      <c r="Y30" s="88">
        <f t="shared" ref="Y30" si="22">X30+1</f>
        <v>1996</v>
      </c>
      <c r="Z30" s="88">
        <f t="shared" ref="Z30" si="23">Y30+1</f>
        <v>1997</v>
      </c>
      <c r="AA30" s="88">
        <f t="shared" ref="AA30" si="24">Z30+1</f>
        <v>1998</v>
      </c>
      <c r="AB30" s="88">
        <f t="shared" ref="AB30" si="25">AA30+1</f>
        <v>1999</v>
      </c>
      <c r="AC30" s="88">
        <f t="shared" ref="AC30" si="26">AB30+1</f>
        <v>2000</v>
      </c>
      <c r="AD30" s="88">
        <f t="shared" ref="AD30" si="27">AC30+1</f>
        <v>2001</v>
      </c>
      <c r="AE30" s="88">
        <f t="shared" ref="AE30" si="28">AD30+1</f>
        <v>2002</v>
      </c>
      <c r="AF30" s="88">
        <f t="shared" ref="AF30" si="29">AE30+1</f>
        <v>2003</v>
      </c>
      <c r="AG30" s="88">
        <f t="shared" ref="AG30" si="30">AF30+1</f>
        <v>2004</v>
      </c>
      <c r="AH30" s="88">
        <f t="shared" ref="AH30" si="31">AG30+1</f>
        <v>2005</v>
      </c>
      <c r="AI30" s="88">
        <f t="shared" ref="AI30" si="32">AH30+1</f>
        <v>2006</v>
      </c>
      <c r="AJ30" s="88">
        <f t="shared" ref="AJ30" si="33">AI30+1</f>
        <v>2007</v>
      </c>
      <c r="AK30" s="88">
        <f t="shared" ref="AK30" si="34">AJ30+1</f>
        <v>2008</v>
      </c>
      <c r="AL30" s="88">
        <f t="shared" ref="AL30" si="35">AK30+1</f>
        <v>2009</v>
      </c>
      <c r="AM30" s="88">
        <f t="shared" ref="AM30" si="36">AL30+1</f>
        <v>2010</v>
      </c>
      <c r="AN30" s="88">
        <f t="shared" ref="AN30" si="37">AM30+1</f>
        <v>2011</v>
      </c>
      <c r="AO30" s="88">
        <f t="shared" ref="AO30:AQ30" si="38">AN30+1</f>
        <v>2012</v>
      </c>
      <c r="AP30" s="88">
        <f t="shared" ref="AP30:AW30" si="39">AO30+1</f>
        <v>2013</v>
      </c>
      <c r="AQ30" s="88">
        <f t="shared" si="38"/>
        <v>2014</v>
      </c>
      <c r="AR30" s="88">
        <f t="shared" si="39"/>
        <v>2015</v>
      </c>
      <c r="AS30" s="88">
        <f t="shared" si="39"/>
        <v>2016</v>
      </c>
      <c r="AT30" s="88">
        <f t="shared" si="39"/>
        <v>2017</v>
      </c>
      <c r="AU30" s="88">
        <f t="shared" si="39"/>
        <v>2018</v>
      </c>
      <c r="AV30" s="88">
        <f t="shared" si="39"/>
        <v>2019</v>
      </c>
      <c r="AW30" s="88">
        <f t="shared" si="39"/>
        <v>2020</v>
      </c>
    </row>
    <row r="31" spans="1:49" ht="15" x14ac:dyDescent="0.25">
      <c r="A31" s="20" t="s">
        <v>1</v>
      </c>
      <c r="B31" s="89" t="s">
        <v>9</v>
      </c>
      <c r="C31" s="21" t="s">
        <v>13</v>
      </c>
      <c r="D31" s="16">
        <v>12.572325313620601</v>
      </c>
      <c r="E31" s="16">
        <v>11.2872040849096</v>
      </c>
      <c r="F31" s="16">
        <v>13.5937939669125</v>
      </c>
      <c r="G31" s="16">
        <v>16.265263134399099</v>
      </c>
      <c r="H31" s="16">
        <v>15.6361690441124</v>
      </c>
      <c r="I31" s="16">
        <v>18.941401732273</v>
      </c>
      <c r="J31" s="16">
        <v>17.854319910102301</v>
      </c>
      <c r="K31" s="16">
        <v>16.933548381962801</v>
      </c>
      <c r="L31" s="16">
        <v>16.649871030914401</v>
      </c>
      <c r="M31" s="16">
        <v>15.852879403353</v>
      </c>
      <c r="N31" s="16">
        <v>15.0254150057172</v>
      </c>
      <c r="O31" s="16">
        <v>15.8677748251836</v>
      </c>
      <c r="P31" s="16">
        <v>16.450800794927101</v>
      </c>
      <c r="Q31" s="16">
        <v>17.0190017975529</v>
      </c>
      <c r="R31" s="16">
        <v>17.530349775308</v>
      </c>
      <c r="S31" s="16">
        <v>16.836937698987999</v>
      </c>
      <c r="T31" s="16">
        <v>16.2957525815624</v>
      </c>
      <c r="U31" s="16">
        <v>17.259478306394499</v>
      </c>
      <c r="V31" s="16">
        <v>17.734635271063699</v>
      </c>
      <c r="W31" s="16">
        <v>18.4155277017915</v>
      </c>
      <c r="X31" s="16">
        <v>18.977336255461001</v>
      </c>
      <c r="Y31" s="16">
        <v>19.2511717577603</v>
      </c>
      <c r="Z31" s="16">
        <v>20.111379662473901</v>
      </c>
      <c r="AA31" s="16">
        <v>20.9862891115278</v>
      </c>
      <c r="AB31" s="16">
        <v>19.994418103425801</v>
      </c>
      <c r="AC31" s="16">
        <v>20.376149090963398</v>
      </c>
      <c r="AD31" s="16">
        <v>19.606630339967001</v>
      </c>
      <c r="AE31" s="16">
        <v>21.1938964960795</v>
      </c>
      <c r="AF31" s="16">
        <v>21.459626644120402</v>
      </c>
      <c r="AG31" s="16">
        <v>22.595385448778998</v>
      </c>
      <c r="AH31" s="16">
        <v>24.238732602469401</v>
      </c>
      <c r="AI31" s="16">
        <v>24.7257165367125</v>
      </c>
      <c r="AJ31" s="16">
        <v>25.750038141291501</v>
      </c>
      <c r="AK31" s="16">
        <v>26.258367495448901</v>
      </c>
      <c r="AL31" s="16">
        <v>26.590749206707098</v>
      </c>
      <c r="AM31" s="16">
        <v>27.116588064669301</v>
      </c>
      <c r="AN31" s="16">
        <v>28.100609018102698</v>
      </c>
      <c r="AO31" s="16">
        <v>28.681382345201001</v>
      </c>
      <c r="AP31" s="16">
        <v>29.3450298551959</v>
      </c>
      <c r="AQ31" s="16">
        <v>29.9736304283512</v>
      </c>
      <c r="AR31" s="16">
        <v>30.540478847904101</v>
      </c>
      <c r="AS31" s="16">
        <v>29.908771479739301</v>
      </c>
      <c r="AT31" s="16">
        <v>30.217450707430402</v>
      </c>
      <c r="AU31" s="16">
        <v>30.0047393893018</v>
      </c>
      <c r="AV31" s="16">
        <v>29.628672078784899</v>
      </c>
      <c r="AW31" s="16">
        <v>29.1094196706599</v>
      </c>
    </row>
    <row r="32" spans="1:49" ht="15" x14ac:dyDescent="0.25">
      <c r="A32" s="20" t="s">
        <v>2</v>
      </c>
      <c r="B32" s="21" t="s">
        <v>9</v>
      </c>
      <c r="C32" s="21" t="s">
        <v>14</v>
      </c>
      <c r="D32" s="16"/>
      <c r="E32" s="16"/>
      <c r="F32" s="16"/>
      <c r="G32" s="16"/>
      <c r="H32" s="16"/>
      <c r="I32" s="16">
        <v>29.946429880749001</v>
      </c>
      <c r="J32" s="16">
        <v>26.954875484925601</v>
      </c>
      <c r="K32" s="16">
        <v>25.087423055681999</v>
      </c>
      <c r="L32" s="16">
        <v>24.690428663124301</v>
      </c>
      <c r="M32" s="16">
        <v>23.824446145259699</v>
      </c>
      <c r="N32" s="16">
        <v>22.175853368060999</v>
      </c>
      <c r="O32" s="16">
        <v>23.344793697416801</v>
      </c>
      <c r="P32" s="16">
        <v>24.3422308921281</v>
      </c>
      <c r="Q32" s="16">
        <v>25.057065709210701</v>
      </c>
      <c r="R32" s="16">
        <v>24.5266513857474</v>
      </c>
      <c r="S32" s="16">
        <v>23.178437996593399</v>
      </c>
      <c r="T32" s="16">
        <v>22.3463563769958</v>
      </c>
      <c r="U32" s="16">
        <v>21.858163430270899</v>
      </c>
      <c r="V32" s="16">
        <v>21.226458080829399</v>
      </c>
      <c r="W32" s="16">
        <v>19.981075072817202</v>
      </c>
      <c r="X32" s="16">
        <v>19.403640809117999</v>
      </c>
      <c r="Y32" s="16">
        <v>18.940150688237601</v>
      </c>
      <c r="Z32" s="16">
        <v>19.4341979536648</v>
      </c>
      <c r="AA32" s="16">
        <v>18.893218593372101</v>
      </c>
      <c r="AB32" s="16">
        <v>17.0106275894235</v>
      </c>
      <c r="AC32" s="16">
        <v>17.2838900459131</v>
      </c>
      <c r="AD32" s="16">
        <v>16.2805715610045</v>
      </c>
      <c r="AE32" s="16">
        <v>15.328408757130401</v>
      </c>
      <c r="AF32" s="16">
        <v>16.414730015547001</v>
      </c>
      <c r="AG32" s="16">
        <v>18.366393975131</v>
      </c>
      <c r="AH32" s="16">
        <v>18.352378240328601</v>
      </c>
      <c r="AI32" s="16">
        <v>19.083275973211101</v>
      </c>
      <c r="AJ32" s="16">
        <v>18.703562885374701</v>
      </c>
      <c r="AK32" s="16">
        <v>18.403598215107799</v>
      </c>
      <c r="AL32" s="16">
        <v>17.765453078174101</v>
      </c>
      <c r="AM32" s="16">
        <v>18.115049720492799</v>
      </c>
      <c r="AN32" s="16">
        <v>17.9850839133478</v>
      </c>
      <c r="AO32" s="16">
        <v>19.298702200202602</v>
      </c>
      <c r="AP32" s="16">
        <v>19.347441028540398</v>
      </c>
      <c r="AQ32" s="16">
        <v>18.515288754672699</v>
      </c>
      <c r="AR32" s="16">
        <v>18.686632131937799</v>
      </c>
      <c r="AS32" s="16">
        <v>18.6477274776963</v>
      </c>
      <c r="AT32" s="16">
        <v>18.306369042816801</v>
      </c>
      <c r="AU32" s="16">
        <v>17.679985762628601</v>
      </c>
      <c r="AV32" s="16">
        <v>17.1442844066482</v>
      </c>
      <c r="AW32" s="16">
        <v>17.2178967774976</v>
      </c>
    </row>
    <row r="33" spans="1:49" ht="15" x14ac:dyDescent="0.25">
      <c r="A33" s="20" t="s">
        <v>3</v>
      </c>
      <c r="B33" s="21" t="s">
        <v>9</v>
      </c>
      <c r="C33" s="21" t="s">
        <v>14</v>
      </c>
      <c r="D33" s="16"/>
      <c r="E33" s="16"/>
      <c r="F33" s="16"/>
      <c r="G33" s="16"/>
      <c r="H33" s="16"/>
      <c r="I33" s="16">
        <v>14.8567584957511</v>
      </c>
      <c r="J33" s="16">
        <v>13.546631239882601</v>
      </c>
      <c r="K33" s="16">
        <v>12.725500210407899</v>
      </c>
      <c r="L33" s="16">
        <v>12.7939755507086</v>
      </c>
      <c r="M33" s="16">
        <v>11.929568707787499</v>
      </c>
      <c r="N33" s="16">
        <v>11.213897295029801</v>
      </c>
      <c r="O33" s="16">
        <v>12.0367474871446</v>
      </c>
      <c r="P33" s="16">
        <v>12.5858150455818</v>
      </c>
      <c r="Q33" s="16">
        <v>12.3452452861338</v>
      </c>
      <c r="R33" s="16">
        <v>12.2318588457694</v>
      </c>
      <c r="S33" s="16">
        <v>11.397293502952399</v>
      </c>
      <c r="T33" s="16">
        <v>10.8944536696869</v>
      </c>
      <c r="U33" s="16">
        <v>10.9915872665949</v>
      </c>
      <c r="V33" s="16">
        <v>11.2288056752387</v>
      </c>
      <c r="W33" s="16">
        <v>10.8456305879882</v>
      </c>
      <c r="X33" s="16">
        <v>10.438344787307001</v>
      </c>
      <c r="Y33" s="16">
        <v>11.2372992347824</v>
      </c>
      <c r="Z33" s="16">
        <v>10.810782460738301</v>
      </c>
      <c r="AA33" s="16">
        <v>11.6488491304269</v>
      </c>
      <c r="AB33" s="16">
        <v>12.225516914270299</v>
      </c>
      <c r="AC33" s="16">
        <v>10.1788875829804</v>
      </c>
      <c r="AD33" s="16">
        <v>9.97964224868862</v>
      </c>
      <c r="AE33" s="16">
        <v>10.1445638786226</v>
      </c>
      <c r="AF33" s="16">
        <v>11.029847972215499</v>
      </c>
      <c r="AG33" s="16">
        <v>12.411586128704901</v>
      </c>
      <c r="AH33" s="16">
        <v>11.3093103271278</v>
      </c>
      <c r="AI33" s="16">
        <v>13.2545519858222</v>
      </c>
      <c r="AJ33" s="16">
        <v>12.430637478552001</v>
      </c>
      <c r="AK33" s="16">
        <v>12.9058739112184</v>
      </c>
      <c r="AL33" s="16">
        <v>13.0573392473739</v>
      </c>
      <c r="AM33" s="16">
        <v>12.031611032943299</v>
      </c>
      <c r="AN33" s="16">
        <v>11.2884723607898</v>
      </c>
      <c r="AO33" s="16">
        <v>11.7501523053939</v>
      </c>
      <c r="AP33" s="16">
        <v>11.8147824200244</v>
      </c>
      <c r="AQ33" s="16">
        <v>12.8031643293176</v>
      </c>
      <c r="AR33" s="16">
        <v>13.4499202271253</v>
      </c>
      <c r="AS33" s="16">
        <v>12.6583383779562</v>
      </c>
      <c r="AT33" s="16">
        <v>11.6001178140194</v>
      </c>
      <c r="AU33" s="16">
        <v>13.4970746948027</v>
      </c>
      <c r="AV33" s="16">
        <v>14.920371256862101</v>
      </c>
      <c r="AW33" s="16">
        <v>13.594024439824301</v>
      </c>
    </row>
    <row r="34" spans="1:49" ht="15" outlineLevel="1" x14ac:dyDescent="0.25">
      <c r="A34" s="112" t="s">
        <v>123</v>
      </c>
      <c r="B34" s="21"/>
      <c r="C34" s="21"/>
      <c r="D34" s="16"/>
      <c r="E34" s="16"/>
      <c r="F34" s="16"/>
      <c r="G34" s="16"/>
      <c r="H34" s="16"/>
      <c r="I34" s="16"/>
      <c r="J34" s="16"/>
      <c r="K34" s="16"/>
      <c r="L34" s="16"/>
      <c r="M34" s="16"/>
      <c r="N34" s="16"/>
      <c r="O34" s="16"/>
      <c r="P34" s="16"/>
      <c r="Q34" s="16"/>
      <c r="R34" s="16"/>
      <c r="S34" s="16"/>
      <c r="T34" s="16"/>
      <c r="U34" s="16"/>
      <c r="V34" s="16"/>
      <c r="W34" s="16"/>
      <c r="X34" s="16"/>
      <c r="Y34" s="16"/>
      <c r="Z34" s="16"/>
      <c r="AA34" s="113">
        <v>20.763202006202398</v>
      </c>
      <c r="AB34" s="113">
        <v>20.4968889682278</v>
      </c>
      <c r="AC34" s="113">
        <v>17.910894295972199</v>
      </c>
      <c r="AD34" s="113">
        <v>15.9190589899492</v>
      </c>
      <c r="AE34" s="113">
        <v>15.0998482875039</v>
      </c>
      <c r="AF34" s="113">
        <v>18.364801475365901</v>
      </c>
      <c r="AG34" s="113">
        <v>20.569263189408101</v>
      </c>
      <c r="AH34" s="113">
        <v>20.8966426396576</v>
      </c>
      <c r="AI34" s="113">
        <v>22.290985017052002</v>
      </c>
      <c r="AJ34" s="113">
        <v>21.636632430359899</v>
      </c>
      <c r="AK34" s="113">
        <v>20.908935062016901</v>
      </c>
      <c r="AL34" s="113">
        <v>21.681014894900599</v>
      </c>
      <c r="AM34" s="113">
        <v>21.351334625099799</v>
      </c>
      <c r="AN34" s="113">
        <v>21.3446592115931</v>
      </c>
      <c r="AO34" s="113">
        <v>21.0103706204224</v>
      </c>
      <c r="AP34" s="113">
        <v>20.742110491059201</v>
      </c>
      <c r="AQ34" s="113">
        <v>21.118131838177799</v>
      </c>
      <c r="AR34" s="113">
        <v>20.4769616032344</v>
      </c>
      <c r="AS34" s="113">
        <v>20.680266636061599</v>
      </c>
      <c r="AT34" s="113">
        <v>21.043524132987599</v>
      </c>
      <c r="AU34" s="113">
        <v>21.0969950879911</v>
      </c>
      <c r="AV34" s="113">
        <v>21.2319957071084</v>
      </c>
      <c r="AW34" s="113">
        <v>21.090894627191499</v>
      </c>
    </row>
    <row r="35" spans="1:49" ht="15" outlineLevel="1" x14ac:dyDescent="0.25">
      <c r="A35" s="112" t="s">
        <v>124</v>
      </c>
      <c r="B35" s="21"/>
      <c r="C35" s="21"/>
      <c r="D35" s="16"/>
      <c r="E35" s="16"/>
      <c r="F35" s="16"/>
      <c r="G35" s="16"/>
      <c r="H35" s="16"/>
      <c r="I35" s="16"/>
      <c r="J35" s="16"/>
      <c r="K35" s="16"/>
      <c r="L35" s="16"/>
      <c r="M35" s="16"/>
      <c r="N35" s="16"/>
      <c r="O35" s="16"/>
      <c r="P35" s="16"/>
      <c r="Q35" s="16"/>
      <c r="R35" s="16"/>
      <c r="S35" s="16"/>
      <c r="T35" s="16"/>
      <c r="U35" s="16"/>
      <c r="V35" s="16"/>
      <c r="W35" s="16"/>
      <c r="X35" s="16"/>
      <c r="Y35" s="16"/>
      <c r="Z35" s="16"/>
      <c r="AA35" s="113">
        <v>8.0795744855870009</v>
      </c>
      <c r="AB35" s="113">
        <v>9.9762830686760804</v>
      </c>
      <c r="AC35" s="113">
        <v>6.6749074856467896</v>
      </c>
      <c r="AD35" s="113">
        <v>7.7258938549361602</v>
      </c>
      <c r="AE35" s="113">
        <v>8.41076188761844</v>
      </c>
      <c r="AF35" s="113">
        <v>8.6169943997074405</v>
      </c>
      <c r="AG35" s="113">
        <v>9.1411810408728602</v>
      </c>
      <c r="AH35" s="113">
        <v>8.3827767612248802</v>
      </c>
      <c r="AI35" s="113">
        <v>9.3360459493360306</v>
      </c>
      <c r="AJ35" s="113">
        <v>8.6460877131247607</v>
      </c>
      <c r="AK35" s="113">
        <v>9.1705842896258005</v>
      </c>
      <c r="AL35" s="113">
        <v>9.4302192273647307</v>
      </c>
      <c r="AM35" s="113">
        <v>9.2190378401698698</v>
      </c>
      <c r="AN35" s="113">
        <v>8.2056204691045291</v>
      </c>
      <c r="AO35" s="113">
        <v>9.0988751391720495</v>
      </c>
      <c r="AP35" s="113">
        <v>7.2166913253399398</v>
      </c>
      <c r="AQ35" s="113">
        <v>9.4332640666066307</v>
      </c>
      <c r="AR35" s="113">
        <v>10.2138372817685</v>
      </c>
      <c r="AS35" s="113">
        <v>8.8917862745237102</v>
      </c>
      <c r="AT35" s="113">
        <v>7.4419445311930801</v>
      </c>
      <c r="AU35" s="113">
        <v>11.1138361929137</v>
      </c>
      <c r="AV35" s="113">
        <v>13.558291120549599</v>
      </c>
      <c r="AW35" s="113">
        <v>10.7024583119148</v>
      </c>
    </row>
    <row r="36" spans="1:49" ht="15" outlineLevel="1" x14ac:dyDescent="0.25">
      <c r="A36" s="112" t="s">
        <v>111</v>
      </c>
      <c r="B36" s="21"/>
      <c r="C36" s="21"/>
      <c r="D36" s="16"/>
      <c r="E36" s="16"/>
      <c r="F36" s="16"/>
      <c r="G36" s="16"/>
      <c r="H36" s="16"/>
      <c r="I36" s="16"/>
      <c r="J36" s="16"/>
      <c r="K36" s="16"/>
      <c r="L36" s="16"/>
      <c r="M36" s="16"/>
      <c r="N36" s="16"/>
      <c r="O36" s="16"/>
      <c r="P36" s="16"/>
      <c r="Q36" s="16"/>
      <c r="R36" s="16"/>
      <c r="S36" s="16"/>
      <c r="T36" s="16"/>
      <c r="U36" s="16"/>
      <c r="V36" s="16"/>
      <c r="W36" s="16"/>
      <c r="X36" s="16"/>
      <c r="Y36" s="16"/>
      <c r="Z36" s="16"/>
      <c r="AA36" s="113">
        <v>20.932159011446601</v>
      </c>
      <c r="AB36" s="113">
        <v>23.4443103019745</v>
      </c>
      <c r="AC36" s="113">
        <v>18.146181442983501</v>
      </c>
      <c r="AD36" s="113">
        <v>17.9535746550719</v>
      </c>
      <c r="AE36" s="113">
        <v>15.8193033092387</v>
      </c>
      <c r="AF36" s="113">
        <v>17.880218476635701</v>
      </c>
      <c r="AG36" s="113">
        <v>18.758069794176699</v>
      </c>
      <c r="AH36" s="113">
        <v>19.258967200253899</v>
      </c>
      <c r="AI36" s="113">
        <v>22.170939200225199</v>
      </c>
      <c r="AJ36" s="113">
        <v>22.093690651884199</v>
      </c>
      <c r="AK36" s="113">
        <v>22.5293865565327</v>
      </c>
      <c r="AL36" s="113">
        <v>22.002471345116401</v>
      </c>
      <c r="AM36" s="113">
        <v>23.530022391196901</v>
      </c>
      <c r="AN36" s="113">
        <v>23.586454175413198</v>
      </c>
      <c r="AO36" s="113">
        <v>25.776383838426799</v>
      </c>
      <c r="AP36" s="113">
        <v>22.726923371732401</v>
      </c>
      <c r="AQ36" s="113">
        <v>22.328012117853401</v>
      </c>
      <c r="AR36" s="113">
        <v>20.304974249533501</v>
      </c>
      <c r="AS36" s="113">
        <v>21.251034874279501</v>
      </c>
      <c r="AT36" s="113">
        <v>20.1805506392921</v>
      </c>
      <c r="AU36" s="113">
        <v>21.011157695812699</v>
      </c>
      <c r="AV36" s="113">
        <v>20.836307156685201</v>
      </c>
      <c r="AW36" s="113">
        <v>20.520988991026801</v>
      </c>
    </row>
    <row r="37" spans="1:49" ht="15" outlineLevel="1" x14ac:dyDescent="0.25">
      <c r="A37" s="112" t="s">
        <v>110</v>
      </c>
      <c r="B37" s="21"/>
      <c r="C37" s="21"/>
      <c r="D37" s="16"/>
      <c r="E37" s="16"/>
      <c r="F37" s="16"/>
      <c r="G37" s="16"/>
      <c r="H37" s="16"/>
      <c r="I37" s="16"/>
      <c r="J37" s="16"/>
      <c r="K37" s="16"/>
      <c r="L37" s="16"/>
      <c r="M37" s="16"/>
      <c r="N37" s="16"/>
      <c r="O37" s="16"/>
      <c r="P37" s="16"/>
      <c r="Q37" s="16"/>
      <c r="R37" s="16"/>
      <c r="S37" s="16"/>
      <c r="T37" s="16"/>
      <c r="U37" s="16"/>
      <c r="V37" s="16"/>
      <c r="W37" s="16"/>
      <c r="X37" s="16"/>
      <c r="Y37" s="16"/>
      <c r="Z37" s="16"/>
      <c r="AA37" s="113">
        <v>13.531292269339801</v>
      </c>
      <c r="AB37" s="113">
        <v>13.0399734632113</v>
      </c>
      <c r="AC37" s="113">
        <v>12.377479904993899</v>
      </c>
      <c r="AD37" s="113">
        <v>12.0412206568825</v>
      </c>
      <c r="AE37" s="113">
        <v>10.641852810857401</v>
      </c>
      <c r="AF37" s="113">
        <v>12.129810691094701</v>
      </c>
      <c r="AG37" s="113">
        <v>14.1987594379277</v>
      </c>
      <c r="AH37" s="113">
        <v>13.598381069219799</v>
      </c>
      <c r="AI37" s="113">
        <v>14.8435710237033</v>
      </c>
      <c r="AJ37" s="113">
        <v>14.737703453461799</v>
      </c>
      <c r="AK37" s="113">
        <v>16.915665437277902</v>
      </c>
      <c r="AL37" s="113">
        <v>12.8476885411455</v>
      </c>
      <c r="AM37" s="113">
        <v>13.0743193165154</v>
      </c>
      <c r="AN37" s="113">
        <v>13.5050101339632</v>
      </c>
      <c r="AO37" s="113">
        <v>12.48359498392</v>
      </c>
      <c r="AP37" s="113">
        <v>14.1234583502922</v>
      </c>
      <c r="AQ37" s="113">
        <v>14.373603525079799</v>
      </c>
      <c r="AR37" s="113">
        <v>15.0096005424569</v>
      </c>
      <c r="AS37" s="113">
        <v>14.4327473799713</v>
      </c>
      <c r="AT37" s="113">
        <v>13.166768937978199</v>
      </c>
      <c r="AU37" s="113">
        <v>13.269481890571299</v>
      </c>
      <c r="AV37" s="113">
        <v>13.6512642732141</v>
      </c>
      <c r="AW37" s="113">
        <v>13.284090488096799</v>
      </c>
    </row>
    <row r="38" spans="1:49" ht="15" outlineLevel="1" x14ac:dyDescent="0.25">
      <c r="A38" s="112" t="s">
        <v>109</v>
      </c>
      <c r="B38" s="21"/>
      <c r="C38" s="21"/>
      <c r="D38" s="16"/>
      <c r="E38" s="16"/>
      <c r="F38" s="16"/>
      <c r="G38" s="16"/>
      <c r="H38" s="16"/>
      <c r="I38" s="16"/>
      <c r="J38" s="16"/>
      <c r="K38" s="16"/>
      <c r="L38" s="16"/>
      <c r="M38" s="16"/>
      <c r="N38" s="16"/>
      <c r="O38" s="16"/>
      <c r="P38" s="16"/>
      <c r="Q38" s="16"/>
      <c r="R38" s="16"/>
      <c r="S38" s="16"/>
      <c r="T38" s="16"/>
      <c r="U38" s="16"/>
      <c r="V38" s="16"/>
      <c r="W38" s="16"/>
      <c r="X38" s="16"/>
      <c r="Y38" s="16"/>
      <c r="Z38" s="16"/>
      <c r="AA38" s="113">
        <v>13.806584351193001</v>
      </c>
      <c r="AB38" s="113">
        <v>12.4360972206005</v>
      </c>
      <c r="AC38" s="113">
        <v>12.049881040142299</v>
      </c>
      <c r="AD38" s="113">
        <v>8.8348600338036292</v>
      </c>
      <c r="AE38" s="113">
        <v>10.0968620570494</v>
      </c>
      <c r="AF38" s="113">
        <v>12.600183008135099</v>
      </c>
      <c r="AG38" s="113">
        <v>14.7691939992963</v>
      </c>
      <c r="AH38" s="113">
        <v>11.611165985502501</v>
      </c>
      <c r="AI38" s="113">
        <v>15.3284908808679</v>
      </c>
      <c r="AJ38" s="113">
        <v>14.797709879312</v>
      </c>
      <c r="AK38" s="113">
        <v>14.641828537047701</v>
      </c>
      <c r="AL38" s="113">
        <v>16.335426391163001</v>
      </c>
      <c r="AM38" s="113">
        <v>12.497128771776399</v>
      </c>
      <c r="AN38" s="113">
        <v>13.0542333846156</v>
      </c>
      <c r="AO38" s="113">
        <v>14.5772579133265</v>
      </c>
      <c r="AP38" s="113">
        <v>14.1085439973132</v>
      </c>
      <c r="AQ38" s="113">
        <v>13.1820129816688</v>
      </c>
      <c r="AR38" s="113">
        <v>13.320478079601299</v>
      </c>
      <c r="AS38" s="113">
        <v>14.5901506227739</v>
      </c>
      <c r="AT38" s="113">
        <v>14.303979665397801</v>
      </c>
      <c r="AU38" s="113">
        <v>12.2223764181867</v>
      </c>
      <c r="AV38" s="113">
        <v>11.649954168189799</v>
      </c>
      <c r="AW38" s="113">
        <v>11.661545381701099</v>
      </c>
    </row>
    <row r="39" spans="1:49" ht="15" outlineLevel="1" x14ac:dyDescent="0.25">
      <c r="A39" s="112" t="s">
        <v>125</v>
      </c>
      <c r="B39" s="21"/>
      <c r="C39" s="21"/>
      <c r="D39" s="16"/>
      <c r="E39" s="16"/>
      <c r="F39" s="16"/>
      <c r="G39" s="16"/>
      <c r="H39" s="16"/>
      <c r="I39" s="16"/>
      <c r="J39" s="16"/>
      <c r="K39" s="16"/>
      <c r="L39" s="16"/>
      <c r="M39" s="16"/>
      <c r="N39" s="16"/>
      <c r="O39" s="16"/>
      <c r="P39" s="16"/>
      <c r="Q39" s="16"/>
      <c r="R39" s="16"/>
      <c r="S39" s="16"/>
      <c r="T39" s="16"/>
      <c r="U39" s="16"/>
      <c r="V39" s="16"/>
      <c r="W39" s="16"/>
      <c r="X39" s="16"/>
      <c r="Y39" s="16"/>
      <c r="Z39" s="16"/>
      <c r="AA39" s="113">
        <v>10.0608981560065</v>
      </c>
      <c r="AB39" s="113">
        <v>11.0200468082011</v>
      </c>
      <c r="AC39" s="113">
        <v>10.974772159282301</v>
      </c>
      <c r="AD39" s="113">
        <v>9.6681316382071891</v>
      </c>
      <c r="AE39" s="113">
        <v>9.4343289310269505</v>
      </c>
      <c r="AF39" s="113">
        <v>9.4386394819174004</v>
      </c>
      <c r="AG39" s="113">
        <v>12.298432171672101</v>
      </c>
      <c r="AH39" s="113">
        <v>9.5781980483522506</v>
      </c>
      <c r="AI39" s="113">
        <v>14.0092410933766</v>
      </c>
      <c r="AJ39" s="113">
        <v>11.7421294622341</v>
      </c>
      <c r="AK39" s="113">
        <v>11.365044918677301</v>
      </c>
      <c r="AL39" s="113">
        <v>12.826584733185801</v>
      </c>
      <c r="AM39" s="113">
        <v>8.7231204443438806</v>
      </c>
      <c r="AN39" s="113">
        <v>7.4114600705435896</v>
      </c>
      <c r="AO39" s="113">
        <v>8.4134370402500203</v>
      </c>
      <c r="AP39" s="113">
        <v>10.779908508945701</v>
      </c>
      <c r="AQ39" s="113">
        <v>10.836841270444401</v>
      </c>
      <c r="AR39" s="113">
        <v>11.157220543632</v>
      </c>
      <c r="AS39" s="113">
        <v>9.7898486976635901</v>
      </c>
      <c r="AT39" s="113">
        <v>8.7863207075924006</v>
      </c>
      <c r="AU39" s="113">
        <v>11.111884790174599</v>
      </c>
      <c r="AV39" s="113">
        <v>13.793645580175699</v>
      </c>
      <c r="AW39" s="113">
        <v>12.742199419635799</v>
      </c>
    </row>
    <row r="40" spans="1:49" ht="18" customHeight="1" x14ac:dyDescent="0.25">
      <c r="A40" s="159" t="s">
        <v>112</v>
      </c>
      <c r="B40" s="159"/>
      <c r="C40" s="159"/>
      <c r="D40" s="88">
        <v>1974</v>
      </c>
      <c r="E40" s="88">
        <v>1975</v>
      </c>
      <c r="F40" s="88">
        <v>1976</v>
      </c>
      <c r="G40" s="88">
        <v>1977</v>
      </c>
      <c r="H40" s="88">
        <v>1978</v>
      </c>
      <c r="I40" s="88">
        <v>1979</v>
      </c>
      <c r="J40" s="88">
        <v>1980</v>
      </c>
      <c r="K40" s="88">
        <v>1981</v>
      </c>
      <c r="L40" s="88">
        <v>1982</v>
      </c>
      <c r="M40" s="88">
        <v>1983</v>
      </c>
      <c r="N40" s="88">
        <v>1984</v>
      </c>
      <c r="O40" s="88">
        <v>1985</v>
      </c>
      <c r="P40" s="88">
        <v>1986</v>
      </c>
      <c r="Q40" s="88">
        <v>1987</v>
      </c>
      <c r="R40" s="88">
        <v>1988</v>
      </c>
      <c r="S40" s="88">
        <v>1989</v>
      </c>
      <c r="T40" s="88">
        <v>1990</v>
      </c>
      <c r="U40" s="88">
        <v>1991</v>
      </c>
      <c r="V40" s="88">
        <v>1992</v>
      </c>
      <c r="W40" s="88">
        <v>1993</v>
      </c>
      <c r="X40" s="88">
        <v>1994</v>
      </c>
      <c r="Y40" s="88">
        <v>1995</v>
      </c>
      <c r="Z40" s="88">
        <v>1996</v>
      </c>
      <c r="AA40" s="88">
        <v>1997</v>
      </c>
      <c r="AB40" s="88">
        <v>1998</v>
      </c>
      <c r="AC40" s="88">
        <v>1999</v>
      </c>
      <c r="AD40" s="88">
        <v>2000</v>
      </c>
      <c r="AE40" s="88">
        <v>2001</v>
      </c>
      <c r="AF40" s="88">
        <v>2002</v>
      </c>
      <c r="AG40" s="88">
        <v>2003</v>
      </c>
      <c r="AH40" s="88">
        <v>2004</v>
      </c>
      <c r="AI40" s="88">
        <v>2005</v>
      </c>
      <c r="AJ40" s="88">
        <v>2006</v>
      </c>
      <c r="AK40" s="88">
        <v>2007</v>
      </c>
      <c r="AL40" s="88">
        <v>2008</v>
      </c>
      <c r="AM40" s="88">
        <v>2009</v>
      </c>
      <c r="AN40" s="88">
        <v>2010</v>
      </c>
      <c r="AO40" s="88">
        <v>2011</v>
      </c>
      <c r="AP40" s="88">
        <v>2012</v>
      </c>
      <c r="AQ40" s="88">
        <v>2013</v>
      </c>
      <c r="AR40" s="88">
        <v>2014</v>
      </c>
      <c r="AS40" s="88">
        <v>2015</v>
      </c>
      <c r="AT40" s="88">
        <v>2016</v>
      </c>
      <c r="AU40" s="88">
        <v>2017</v>
      </c>
      <c r="AV40" s="88">
        <v>2018</v>
      </c>
      <c r="AW40" s="88">
        <v>2019</v>
      </c>
    </row>
    <row r="41" spans="1:49" ht="15" customHeight="1" x14ac:dyDescent="0.25">
      <c r="A41" s="20" t="s">
        <v>2</v>
      </c>
      <c r="B41" s="21" t="s">
        <v>9</v>
      </c>
      <c r="C41" s="21" t="s">
        <v>14</v>
      </c>
      <c r="D41" s="16"/>
      <c r="E41" s="16"/>
      <c r="F41" s="16"/>
      <c r="G41" s="16"/>
      <c r="H41" s="16"/>
      <c r="I41" s="16">
        <v>29.823677395918821</v>
      </c>
      <c r="J41" s="16">
        <v>27.452146099396035</v>
      </c>
      <c r="K41" s="16">
        <v>25.552018237857361</v>
      </c>
      <c r="L41" s="16">
        <v>24.608625774324246</v>
      </c>
      <c r="M41" s="16">
        <v>23.984867172102636</v>
      </c>
      <c r="N41" s="16">
        <v>22.878614472570451</v>
      </c>
      <c r="O41" s="16">
        <v>22.840556519044654</v>
      </c>
      <c r="P41" s="16">
        <v>24.216693009456659</v>
      </c>
      <c r="Q41" s="16">
        <v>24.787263653277716</v>
      </c>
      <c r="R41" s="16">
        <v>24.701652183698915</v>
      </c>
      <c r="S41" s="16">
        <v>23.458281430992901</v>
      </c>
      <c r="T41" s="16">
        <v>22.440298208989304</v>
      </c>
      <c r="U41" s="16">
        <v>21.993173388850643</v>
      </c>
      <c r="V41" s="16">
        <v>21.371017497601123</v>
      </c>
      <c r="W41" s="16">
        <v>20.235976029246565</v>
      </c>
      <c r="X41" s="16">
        <v>19.525054418588553</v>
      </c>
      <c r="Y41" s="16">
        <v>19.045819414378933</v>
      </c>
      <c r="Z41" s="16">
        <v>19.285786222072652</v>
      </c>
      <c r="AA41" s="16">
        <v>18.996990495524322</v>
      </c>
      <c r="AB41" s="16">
        <v>17.41792993946757</v>
      </c>
      <c r="AC41" s="16">
        <v>17.31890121935454</v>
      </c>
      <c r="AD41" s="16">
        <v>16.498508779284741</v>
      </c>
      <c r="AE41" s="16">
        <v>15.477157543549593</v>
      </c>
      <c r="AF41" s="16">
        <v>16.126215708614463</v>
      </c>
      <c r="AG41" s="16">
        <v>17.8519266398593</v>
      </c>
      <c r="AH41" s="16">
        <v>18.381491660724144</v>
      </c>
      <c r="AI41" s="16">
        <v>18.967863619519122</v>
      </c>
      <c r="AJ41" s="16">
        <v>18.670155917731638</v>
      </c>
      <c r="AK41" s="16">
        <v>18.62764690638474</v>
      </c>
      <c r="AL41" s="16">
        <v>17.679533345412565</v>
      </c>
      <c r="AM41" s="16">
        <v>18.151026603558012</v>
      </c>
      <c r="AN41" s="16">
        <v>18.064989763715559</v>
      </c>
      <c r="AO41" s="16">
        <v>18.885120456354169</v>
      </c>
      <c r="AP41" s="16">
        <v>19.299176691759889</v>
      </c>
      <c r="AQ41" s="16">
        <v>18.741197561201016</v>
      </c>
      <c r="AR41" s="16">
        <v>18.517243525882154</v>
      </c>
      <c r="AS41" s="16">
        <v>18.664323589154524</v>
      </c>
      <c r="AT41" s="16">
        <v>18.486135809955918</v>
      </c>
      <c r="AU41" s="16">
        <v>17.806796787145206</v>
      </c>
      <c r="AV41" s="16">
        <v>17.235742439143163</v>
      </c>
      <c r="AW41" s="16">
        <v>17.1376237414161</v>
      </c>
    </row>
    <row r="42" spans="1:49" ht="15" customHeight="1" x14ac:dyDescent="0.25">
      <c r="A42" s="20" t="s">
        <v>3</v>
      </c>
      <c r="B42" s="21" t="s">
        <v>9</v>
      </c>
      <c r="C42" s="21" t="s">
        <v>14</v>
      </c>
      <c r="D42" s="16"/>
      <c r="E42" s="16"/>
      <c r="F42" s="16"/>
      <c r="G42" s="16"/>
      <c r="H42" s="16"/>
      <c r="I42" s="16">
        <v>14.580556814042788</v>
      </c>
      <c r="J42" s="16">
        <v>13.757789512209646</v>
      </c>
      <c r="K42" s="16">
        <v>12.922427739334113</v>
      </c>
      <c r="L42" s="16">
        <v>12.686182667078169</v>
      </c>
      <c r="M42" s="16">
        <v>12.105247006260095</v>
      </c>
      <c r="N42" s="16">
        <v>11.543115715457212</v>
      </c>
      <c r="O42" s="16">
        <v>11.712098156060151</v>
      </c>
      <c r="P42" s="16">
        <v>12.50745835718101</v>
      </c>
      <c r="Q42" s="16">
        <v>12.347674038928236</v>
      </c>
      <c r="R42" s="16">
        <v>12.281199300435951</v>
      </c>
      <c r="S42" s="16">
        <v>11.574515175252264</v>
      </c>
      <c r="T42" s="16">
        <v>10.96375675622337</v>
      </c>
      <c r="U42" s="16">
        <v>10.975463360969004</v>
      </c>
      <c r="V42" s="16">
        <v>11.16222617302364</v>
      </c>
      <c r="W42" s="16">
        <v>10.912638814817592</v>
      </c>
      <c r="X42" s="16">
        <v>10.526471605120211</v>
      </c>
      <c r="Y42" s="16">
        <v>11.03993690293534</v>
      </c>
      <c r="Z42" s="16">
        <v>10.900853545196638</v>
      </c>
      <c r="AA42" s="16">
        <v>11.420512866764131</v>
      </c>
      <c r="AB42" s="16">
        <v>12.054078515960294</v>
      </c>
      <c r="AC42" s="16">
        <v>10.732410889427126</v>
      </c>
      <c r="AD42" s="16">
        <v>10.018420591642778</v>
      </c>
      <c r="AE42" s="16">
        <v>10.047397582908633</v>
      </c>
      <c r="AF42" s="16">
        <v>10.793667222238104</v>
      </c>
      <c r="AG42" s="16">
        <v>12.070250548167177</v>
      </c>
      <c r="AH42" s="16">
        <v>11.590363805078178</v>
      </c>
      <c r="AI42" s="16">
        <v>12.834251598145107</v>
      </c>
      <c r="AJ42" s="16">
        <v>12.540167428177607</v>
      </c>
      <c r="AK42" s="16">
        <v>12.89708640319833</v>
      </c>
      <c r="AL42" s="16">
        <v>12.840330425213766</v>
      </c>
      <c r="AM42" s="16">
        <v>12.373833205437164</v>
      </c>
      <c r="AN42" s="16">
        <v>11.496778360687944</v>
      </c>
      <c r="AO42" s="16">
        <v>11.579563421858388</v>
      </c>
      <c r="AP42" s="16">
        <v>11.775101268611689</v>
      </c>
      <c r="AQ42" s="16">
        <v>12.576751000740835</v>
      </c>
      <c r="AR42" s="16">
        <v>13.197775967868617</v>
      </c>
      <c r="AS42" s="16">
        <v>12.860475772509409</v>
      </c>
      <c r="AT42" s="16">
        <v>11.927611419272926</v>
      </c>
      <c r="AU42" s="16">
        <v>13.023987139898239</v>
      </c>
      <c r="AV42" s="16">
        <v>14.541757664010611</v>
      </c>
      <c r="AW42" s="16">
        <v>13.8675252672128</v>
      </c>
    </row>
    <row r="43" spans="1:49" x14ac:dyDescent="0.3">
      <c r="A43" s="20"/>
      <c r="B43" s="21"/>
      <c r="C43" s="21"/>
      <c r="D43" s="16"/>
      <c r="E43" s="16"/>
      <c r="F43" s="16"/>
      <c r="G43" s="16"/>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row>
    <row r="44" spans="1:49" x14ac:dyDescent="0.3">
      <c r="A44" s="1"/>
      <c r="B44" s="1"/>
      <c r="C44" s="1"/>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row>
    <row r="45" spans="1:49" x14ac:dyDescent="0.3">
      <c r="A45" s="24" t="s">
        <v>17</v>
      </c>
      <c r="B45" s="6"/>
      <c r="C45" s="6"/>
    </row>
    <row r="46" spans="1:49" x14ac:dyDescent="0.3">
      <c r="A46" s="25" t="s">
        <v>78</v>
      </c>
      <c r="B46" s="6"/>
      <c r="C46" s="6"/>
    </row>
    <row r="47" spans="1:49" x14ac:dyDescent="0.3">
      <c r="A47" s="25" t="s">
        <v>130</v>
      </c>
      <c r="B47" s="6"/>
      <c r="C47" s="6"/>
    </row>
    <row r="48" spans="1:49" ht="16.2" x14ac:dyDescent="0.3">
      <c r="A48" s="25" t="s">
        <v>87</v>
      </c>
      <c r="B48" s="6"/>
      <c r="C48" s="6"/>
    </row>
    <row r="49" spans="1:49" ht="16.2" x14ac:dyDescent="0.3">
      <c r="A49" s="63" t="s">
        <v>18</v>
      </c>
      <c r="B49" s="6"/>
      <c r="C49" s="6"/>
    </row>
    <row r="50" spans="1:49" ht="16.2" x14ac:dyDescent="0.3">
      <c r="A50" s="63" t="s">
        <v>20</v>
      </c>
      <c r="B50" s="6"/>
      <c r="C50" s="6"/>
    </row>
    <row r="51" spans="1:49" ht="16.2" x14ac:dyDescent="0.3">
      <c r="A51" s="63" t="s">
        <v>19</v>
      </c>
      <c r="B51" s="6"/>
      <c r="C51" s="6"/>
    </row>
    <row r="52" spans="1:49" ht="16.2" x14ac:dyDescent="0.3">
      <c r="A52" s="61" t="s">
        <v>116</v>
      </c>
      <c r="B52" s="6"/>
      <c r="C52" s="6"/>
    </row>
    <row r="53" spans="1:49" ht="18" customHeight="1" x14ac:dyDescent="0.3">
      <c r="A53" s="63" t="s">
        <v>120</v>
      </c>
      <c r="B53" s="63"/>
      <c r="C53" s="63"/>
    </row>
    <row r="54" spans="1:49" ht="18" customHeight="1" x14ac:dyDescent="0.3">
      <c r="A54" s="61" t="s">
        <v>118</v>
      </c>
      <c r="B54" s="6"/>
      <c r="C54" s="6"/>
      <c r="D54" s="101"/>
      <c r="E54" s="101"/>
      <c r="F54" s="101"/>
      <c r="G54" s="101"/>
      <c r="H54" s="101"/>
      <c r="I54" s="101"/>
      <c r="J54" s="101"/>
      <c r="K54" s="101"/>
      <c r="L54" s="62"/>
      <c r="M54" s="62"/>
      <c r="N54" s="62"/>
    </row>
    <row r="55" spans="1:49" x14ac:dyDescent="0.3">
      <c r="A55" s="5"/>
      <c r="B55" s="6"/>
      <c r="C55" s="6"/>
    </row>
    <row r="56" spans="1:49" x14ac:dyDescent="0.3">
      <c r="A56" s="5"/>
      <c r="B56" s="6"/>
      <c r="C56" s="6"/>
    </row>
    <row r="57" spans="1:49" x14ac:dyDescent="0.3">
      <c r="A57" s="121"/>
      <c r="B57" s="132"/>
      <c r="C57" s="132"/>
      <c r="AR57" s="1"/>
    </row>
    <row r="58" spans="1:49" x14ac:dyDescent="0.3">
      <c r="A58" s="121"/>
      <c r="B58" s="132"/>
      <c r="C58" s="132"/>
      <c r="AR58" s="1"/>
    </row>
    <row r="59" spans="1:49" ht="15.6" x14ac:dyDescent="0.3">
      <c r="A59" s="130"/>
      <c r="B59" s="124"/>
      <c r="C59" s="6"/>
      <c r="AR59" s="1"/>
    </row>
    <row r="60" spans="1:49" x14ac:dyDescent="0.3">
      <c r="A60" s="122"/>
      <c r="B60" s="127"/>
      <c r="C60" s="6"/>
      <c r="AR60" s="1"/>
    </row>
    <row r="61" spans="1:49" x14ac:dyDescent="0.3">
      <c r="A61" s="123"/>
      <c r="B61" s="127"/>
      <c r="C61" s="6"/>
      <c r="AA61" s="126"/>
      <c r="AB61" s="126"/>
      <c r="AC61" s="126"/>
      <c r="AD61" s="126"/>
      <c r="AE61" s="126"/>
      <c r="AF61" s="126"/>
      <c r="AG61" s="126"/>
      <c r="AH61" s="126"/>
      <c r="AI61" s="126"/>
      <c r="AJ61" s="126"/>
      <c r="AK61" s="126"/>
      <c r="AL61" s="126"/>
      <c r="AM61" s="126"/>
      <c r="AN61" s="126"/>
      <c r="AO61" s="126"/>
      <c r="AP61" s="126"/>
      <c r="AQ61" s="126"/>
      <c r="AR61" s="126"/>
      <c r="AS61" s="126"/>
      <c r="AT61" s="126"/>
      <c r="AU61" s="126"/>
      <c r="AV61" s="131"/>
      <c r="AW61" s="131"/>
    </row>
    <row r="62" spans="1:49" x14ac:dyDescent="0.3">
      <c r="A62" s="123"/>
      <c r="B62" s="127"/>
      <c r="C62" s="6"/>
      <c r="AR62" s="1"/>
      <c r="AV62" s="131"/>
      <c r="AW62" s="131"/>
    </row>
    <row r="63" spans="1:49" x14ac:dyDescent="0.3">
      <c r="A63" s="123"/>
      <c r="B63" s="127"/>
      <c r="C63" s="6"/>
      <c r="AR63" s="1"/>
      <c r="AV63" s="126"/>
      <c r="AW63" s="126"/>
    </row>
    <row r="64" spans="1:49" x14ac:dyDescent="0.3">
      <c r="A64" s="128"/>
      <c r="B64" s="127"/>
      <c r="C64" s="6"/>
      <c r="AR64" s="1"/>
    </row>
    <row r="65" spans="1:49" x14ac:dyDescent="0.3">
      <c r="A65" s="122"/>
      <c r="B65" s="127"/>
      <c r="C65" s="6"/>
      <c r="AR65" s="1"/>
    </row>
    <row r="66" spans="1:49" x14ac:dyDescent="0.3">
      <c r="A66" s="129"/>
      <c r="B66" s="127"/>
      <c r="C66" s="6"/>
      <c r="AR66" s="1"/>
      <c r="AV66" s="131"/>
      <c r="AW66" s="131"/>
    </row>
    <row r="67" spans="1:49" x14ac:dyDescent="0.3">
      <c r="A67" s="129"/>
      <c r="B67" s="127"/>
      <c r="C67" s="6"/>
      <c r="AR67" s="1"/>
      <c r="AV67" s="131"/>
      <c r="AW67" s="131"/>
    </row>
  </sheetData>
  <mergeCells count="3">
    <mergeCell ref="A9:C9"/>
    <mergeCell ref="A30:C30"/>
    <mergeCell ref="A40:C40"/>
  </mergeCells>
  <hyperlinks>
    <hyperlink ref="A6" location="Contents!A1" display="Return to contents page"/>
  </hyperlink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AW67"/>
  <sheetViews>
    <sheetView zoomScale="90" zoomScaleNormal="90" workbookViewId="0">
      <pane xSplit="3" ySplit="9" topLeftCell="AB10" activePane="bottomRight" state="frozen"/>
      <selection activeCell="A8" sqref="A8"/>
      <selection pane="topRight" activeCell="A8" sqref="A8"/>
      <selection pane="bottomLeft" activeCell="A8" sqref="A8"/>
      <selection pane="bottomRight" activeCell="BD60" sqref="BD60"/>
    </sheetView>
  </sheetViews>
  <sheetFormatPr defaultColWidth="7.59765625" defaultRowHeight="14.4" outlineLevelRow="1" x14ac:dyDescent="0.3"/>
  <cols>
    <col min="1" max="1" width="28" style="2" customWidth="1"/>
    <col min="2" max="2" width="7.19921875" style="2" bestFit="1" customWidth="1"/>
    <col min="3" max="3" width="11.59765625" style="2" customWidth="1"/>
    <col min="4" max="40" width="7.59765625" style="8"/>
    <col min="41" max="41" width="7.59765625" style="1"/>
    <col min="42" max="42" width="7.59765625" style="8"/>
    <col min="43" max="16384" width="7.59765625" style="1"/>
  </cols>
  <sheetData>
    <row r="1" spans="1:49" ht="15" x14ac:dyDescent="0.25">
      <c r="A1" s="4"/>
      <c r="B1" s="1"/>
      <c r="C1" s="1"/>
      <c r="D1" s="1"/>
      <c r="E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P1" s="1"/>
    </row>
    <row r="2" spans="1:49" ht="15" x14ac:dyDescent="0.25">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P2" s="1"/>
    </row>
    <row r="3" spans="1:49" ht="15" x14ac:dyDescent="0.25">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P3" s="1"/>
    </row>
    <row r="4" spans="1:49" ht="15" x14ac:dyDescent="0.25">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P4" s="1"/>
    </row>
    <row r="5" spans="1:49" ht="15" x14ac:dyDescent="0.25">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P5" s="1"/>
    </row>
    <row r="6" spans="1:49" ht="15" x14ac:dyDescent="0.25">
      <c r="A6" s="57" t="s">
        <v>75</v>
      </c>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P6" s="1"/>
    </row>
    <row r="7" spans="1:49" ht="21" x14ac:dyDescent="0.25">
      <c r="A7" s="17" t="s">
        <v>24</v>
      </c>
      <c r="B7" s="17"/>
      <c r="C7" s="17"/>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P7" s="1"/>
    </row>
    <row r="8" spans="1:49" ht="15" x14ac:dyDescent="0.25">
      <c r="A8" s="27" t="s">
        <v>23</v>
      </c>
      <c r="B8" s="13"/>
      <c r="C8" s="13"/>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P8" s="1"/>
    </row>
    <row r="9" spans="1:49" ht="15" x14ac:dyDescent="0.25">
      <c r="A9" s="158" t="s">
        <v>0</v>
      </c>
      <c r="B9" s="158"/>
      <c r="C9" s="158"/>
      <c r="D9" s="9">
        <v>1974</v>
      </c>
      <c r="E9" s="9">
        <f t="shared" ref="E9:AK9" si="0">D9+1</f>
        <v>1975</v>
      </c>
      <c r="F9" s="9">
        <f t="shared" si="0"/>
        <v>1976</v>
      </c>
      <c r="G9" s="9">
        <f t="shared" si="0"/>
        <v>1977</v>
      </c>
      <c r="H9" s="9">
        <f t="shared" si="0"/>
        <v>1978</v>
      </c>
      <c r="I9" s="9">
        <f t="shared" si="0"/>
        <v>1979</v>
      </c>
      <c r="J9" s="9">
        <f t="shared" si="0"/>
        <v>1980</v>
      </c>
      <c r="K9" s="9">
        <f t="shared" si="0"/>
        <v>1981</v>
      </c>
      <c r="L9" s="9">
        <f t="shared" si="0"/>
        <v>1982</v>
      </c>
      <c r="M9" s="9">
        <f t="shared" si="0"/>
        <v>1983</v>
      </c>
      <c r="N9" s="9">
        <f t="shared" si="0"/>
        <v>1984</v>
      </c>
      <c r="O9" s="9">
        <f t="shared" si="0"/>
        <v>1985</v>
      </c>
      <c r="P9" s="9">
        <f t="shared" si="0"/>
        <v>1986</v>
      </c>
      <c r="Q9" s="9">
        <f t="shared" si="0"/>
        <v>1987</v>
      </c>
      <c r="R9" s="9">
        <f t="shared" si="0"/>
        <v>1988</v>
      </c>
      <c r="S9" s="9">
        <f t="shared" si="0"/>
        <v>1989</v>
      </c>
      <c r="T9" s="9">
        <f t="shared" si="0"/>
        <v>1990</v>
      </c>
      <c r="U9" s="9">
        <f t="shared" si="0"/>
        <v>1991</v>
      </c>
      <c r="V9" s="9">
        <f t="shared" si="0"/>
        <v>1992</v>
      </c>
      <c r="W9" s="9">
        <f t="shared" si="0"/>
        <v>1993</v>
      </c>
      <c r="X9" s="9">
        <f t="shared" si="0"/>
        <v>1994</v>
      </c>
      <c r="Y9" s="9">
        <f t="shared" si="0"/>
        <v>1995</v>
      </c>
      <c r="Z9" s="9">
        <f t="shared" si="0"/>
        <v>1996</v>
      </c>
      <c r="AA9" s="9">
        <f t="shared" si="0"/>
        <v>1997</v>
      </c>
      <c r="AB9" s="9">
        <f t="shared" si="0"/>
        <v>1998</v>
      </c>
      <c r="AC9" s="9">
        <f t="shared" si="0"/>
        <v>1999</v>
      </c>
      <c r="AD9" s="9">
        <f t="shared" si="0"/>
        <v>2000</v>
      </c>
      <c r="AE9" s="9">
        <f t="shared" si="0"/>
        <v>2001</v>
      </c>
      <c r="AF9" s="9">
        <f t="shared" si="0"/>
        <v>2002</v>
      </c>
      <c r="AG9" s="9">
        <f t="shared" si="0"/>
        <v>2003</v>
      </c>
      <c r="AH9" s="9">
        <f t="shared" si="0"/>
        <v>2004</v>
      </c>
      <c r="AI9" s="9">
        <f t="shared" si="0"/>
        <v>2005</v>
      </c>
      <c r="AJ9" s="9">
        <f t="shared" si="0"/>
        <v>2006</v>
      </c>
      <c r="AK9" s="9">
        <f t="shared" si="0"/>
        <v>2007</v>
      </c>
      <c r="AL9" s="9">
        <f t="shared" ref="AL9:AW9" si="1">AK9+1</f>
        <v>2008</v>
      </c>
      <c r="AM9" s="9">
        <f t="shared" si="1"/>
        <v>2009</v>
      </c>
      <c r="AN9" s="9">
        <f t="shared" si="1"/>
        <v>2010</v>
      </c>
      <c r="AO9" s="9">
        <f t="shared" si="1"/>
        <v>2011</v>
      </c>
      <c r="AP9" s="9">
        <f t="shared" si="1"/>
        <v>2012</v>
      </c>
      <c r="AQ9" s="9">
        <f t="shared" si="1"/>
        <v>2013</v>
      </c>
      <c r="AR9" s="9">
        <f t="shared" si="1"/>
        <v>2014</v>
      </c>
      <c r="AS9" s="9">
        <f t="shared" si="1"/>
        <v>2015</v>
      </c>
      <c r="AT9" s="9">
        <f t="shared" si="1"/>
        <v>2016</v>
      </c>
      <c r="AU9" s="9">
        <f t="shared" si="1"/>
        <v>2017</v>
      </c>
      <c r="AV9" s="9">
        <f t="shared" si="1"/>
        <v>2018</v>
      </c>
      <c r="AW9" s="9">
        <f t="shared" si="1"/>
        <v>2019</v>
      </c>
    </row>
    <row r="10" spans="1:49" ht="15" x14ac:dyDescent="0.25">
      <c r="A10" s="11"/>
      <c r="B10" s="14" t="s">
        <v>7</v>
      </c>
      <c r="C10" s="14" t="s">
        <v>12</v>
      </c>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row>
    <row r="11" spans="1:49" ht="18" customHeight="1" x14ac:dyDescent="0.25">
      <c r="A11" s="23" t="s">
        <v>106</v>
      </c>
      <c r="B11" s="11" t="s">
        <v>15</v>
      </c>
      <c r="C11" s="11" t="s">
        <v>13</v>
      </c>
      <c r="D11" s="15">
        <v>4.0335600947726196</v>
      </c>
      <c r="E11" s="15">
        <v>5.61993275054403</v>
      </c>
      <c r="F11" s="15">
        <v>7.6386608570787864</v>
      </c>
      <c r="G11" s="15">
        <v>8.1930706327867071</v>
      </c>
      <c r="H11" s="15">
        <v>8.7157391034851468</v>
      </c>
      <c r="I11" s="15">
        <v>10.284448707441864</v>
      </c>
      <c r="J11" s="15">
        <v>14.463057921941092</v>
      </c>
      <c r="K11" s="15">
        <v>16.58652612432607</v>
      </c>
      <c r="L11" s="15">
        <v>18.990500199588752</v>
      </c>
      <c r="M11" s="15">
        <v>20.090735533920078</v>
      </c>
      <c r="N11" s="15">
        <v>22.131160606584466</v>
      </c>
      <c r="O11" s="15">
        <v>26.300116565283908</v>
      </c>
      <c r="P11" s="15">
        <v>23.701083259170687</v>
      </c>
      <c r="Q11" s="15">
        <v>25.763032362322871</v>
      </c>
      <c r="R11" s="15">
        <v>25.449255763825153</v>
      </c>
      <c r="S11" s="15">
        <v>25.784926855270164</v>
      </c>
      <c r="T11" s="15">
        <v>27.315610455805139</v>
      </c>
      <c r="U11" s="15">
        <v>27.92085950171931</v>
      </c>
      <c r="V11" s="15">
        <v>28.223029622101819</v>
      </c>
      <c r="W11" s="15">
        <v>27.897478321869571</v>
      </c>
      <c r="X11" s="15">
        <v>26.423308614496204</v>
      </c>
      <c r="Y11" s="15">
        <v>26.374506476738052</v>
      </c>
      <c r="Z11" s="15">
        <v>26.298611301000101</v>
      </c>
      <c r="AA11" s="15">
        <v>26.288468858777787</v>
      </c>
      <c r="AB11" s="15">
        <v>24.631466449140461</v>
      </c>
      <c r="AC11" s="15">
        <v>24.753006164951682</v>
      </c>
      <c r="AD11" s="15">
        <v>30.90565974397089</v>
      </c>
      <c r="AE11" s="15">
        <v>30.207757704231909</v>
      </c>
      <c r="AF11" s="15">
        <v>29.740127146407055</v>
      </c>
      <c r="AG11" s="15">
        <v>30.386581388397346</v>
      </c>
      <c r="AH11" s="15">
        <v>33.676194537725053</v>
      </c>
      <c r="AI11" s="15">
        <v>38.094611236379251</v>
      </c>
      <c r="AJ11" s="15">
        <v>44.672785614870492</v>
      </c>
      <c r="AK11" s="15">
        <v>44.535611055074803</v>
      </c>
      <c r="AL11" s="15">
        <v>52.051601636156065</v>
      </c>
      <c r="AM11" s="15">
        <v>46.308749434607307</v>
      </c>
      <c r="AN11" s="15">
        <v>51.078230216527956</v>
      </c>
      <c r="AO11" s="15">
        <v>59.407905528768403</v>
      </c>
      <c r="AP11" s="15">
        <v>60.518760702168009</v>
      </c>
      <c r="AQ11" s="15">
        <v>60.817899697701456</v>
      </c>
      <c r="AR11" s="15">
        <v>60.366477708788992</v>
      </c>
      <c r="AS11" s="15">
        <v>54.73975888472301</v>
      </c>
      <c r="AT11" s="15">
        <v>51.359576308023755</v>
      </c>
      <c r="AU11" s="15">
        <v>54.93363145251972</v>
      </c>
      <c r="AV11" s="15">
        <v>61.018853781415764</v>
      </c>
      <c r="AW11" s="15">
        <v>61.01412460561091</v>
      </c>
    </row>
    <row r="12" spans="1:49" ht="15" x14ac:dyDescent="0.25">
      <c r="A12" s="18" t="s">
        <v>10</v>
      </c>
      <c r="B12" s="22" t="s">
        <v>15</v>
      </c>
      <c r="C12" s="22" t="s">
        <v>13</v>
      </c>
      <c r="D12" s="16">
        <v>4.0368271954674224</v>
      </c>
      <c r="E12" s="16">
        <v>5.5807365439093486</v>
      </c>
      <c r="F12" s="16">
        <v>7.6487252124645897</v>
      </c>
      <c r="G12" s="16">
        <v>8.2011331444759215</v>
      </c>
      <c r="H12" s="16">
        <v>8.7181303116147308</v>
      </c>
      <c r="I12" s="16">
        <v>10.276203966005669</v>
      </c>
      <c r="J12" s="16">
        <v>14.468838526912181</v>
      </c>
      <c r="K12" s="16">
        <v>16.593484419263458</v>
      </c>
      <c r="L12" s="16">
        <v>19.001416430594904</v>
      </c>
      <c r="M12" s="16">
        <v>20.113314447592071</v>
      </c>
      <c r="N12" s="16">
        <v>22.181303116147308</v>
      </c>
      <c r="O12" s="16">
        <v>26.324362606232295</v>
      </c>
      <c r="P12" s="16">
        <v>23.753541076487252</v>
      </c>
      <c r="Q12" s="16">
        <v>25.786898016997171</v>
      </c>
      <c r="R12" s="16">
        <v>25.47450424929179</v>
      </c>
      <c r="S12" s="16">
        <v>25.836756373937678</v>
      </c>
      <c r="T12" s="16">
        <v>27.273458280702648</v>
      </c>
      <c r="U12" s="16">
        <v>28.270593411480718</v>
      </c>
      <c r="V12" s="16">
        <v>28.500642523319549</v>
      </c>
      <c r="W12" s="16">
        <v>28.294529710308435</v>
      </c>
      <c r="X12" s="16">
        <v>26.898835308451748</v>
      </c>
      <c r="Y12" s="16">
        <v>26.915861384705572</v>
      </c>
      <c r="Z12" s="16">
        <v>27.032993673273317</v>
      </c>
      <c r="AA12" s="16">
        <v>27.084669211947585</v>
      </c>
      <c r="AB12" s="16">
        <v>25.453737788536884</v>
      </c>
      <c r="AC12" s="16">
        <v>25.535586845791435</v>
      </c>
      <c r="AD12" s="16">
        <v>31.498629329937057</v>
      </c>
      <c r="AE12" s="16">
        <v>31.001318710089325</v>
      </c>
      <c r="AF12" s="16">
        <v>30.576088344971257</v>
      </c>
      <c r="AG12" s="16">
        <v>31.2951070248841</v>
      </c>
      <c r="AH12" s="16">
        <v>34.57789880725322</v>
      </c>
      <c r="AI12" s="16">
        <v>38.945348170682799</v>
      </c>
      <c r="AJ12" s="16">
        <v>45.572704097146698</v>
      </c>
      <c r="AK12" s="16">
        <v>45.424262210416913</v>
      </c>
      <c r="AL12" s="16">
        <v>52.843908815398336</v>
      </c>
      <c r="AM12" s="16">
        <v>47.56291046002886</v>
      </c>
      <c r="AN12" s="16">
        <v>52.523101540879935</v>
      </c>
      <c r="AO12" s="16">
        <v>60.992037981626417</v>
      </c>
      <c r="AP12" s="16">
        <v>62.403502820605297</v>
      </c>
      <c r="AQ12" s="16">
        <v>62.799409472084442</v>
      </c>
      <c r="AR12" s="16">
        <v>62.568812556568446</v>
      </c>
      <c r="AS12" s="16">
        <v>57.285967282303808</v>
      </c>
      <c r="AT12" s="16">
        <v>54.262225601006605</v>
      </c>
      <c r="AU12" s="16">
        <v>57.949045518442652</v>
      </c>
      <c r="AV12" s="16">
        <v>63.7150990721413</v>
      </c>
      <c r="AW12" s="16">
        <v>64.029709216905516</v>
      </c>
    </row>
    <row r="13" spans="1:49" ht="15" x14ac:dyDescent="0.25">
      <c r="A13" s="18" t="s">
        <v>11</v>
      </c>
      <c r="B13" s="22" t="s">
        <v>15</v>
      </c>
      <c r="C13" s="22" t="s">
        <v>13</v>
      </c>
      <c r="D13" s="16">
        <v>4.0017211703958688</v>
      </c>
      <c r="E13" s="16">
        <v>6.0742971887550201</v>
      </c>
      <c r="F13" s="16">
        <v>7.4870912220309807</v>
      </c>
      <c r="G13" s="16">
        <v>8.0464716006884682</v>
      </c>
      <c r="H13" s="16">
        <v>8.6632243258749284</v>
      </c>
      <c r="I13" s="16">
        <v>10.499139414802066</v>
      </c>
      <c r="J13" s="16">
        <v>14.283323771275578</v>
      </c>
      <c r="K13" s="16">
        <v>16.303308471983172</v>
      </c>
      <c r="L13" s="16">
        <v>18.454771466819661</v>
      </c>
      <c r="M13" s="16">
        <v>19.506597819850832</v>
      </c>
      <c r="N13" s="16">
        <v>21.598297953719637</v>
      </c>
      <c r="O13" s="16">
        <v>26.008797093134444</v>
      </c>
      <c r="P13" s="16">
        <v>22.994358385924652</v>
      </c>
      <c r="Q13" s="16">
        <v>25.243832472748135</v>
      </c>
      <c r="R13" s="16">
        <v>25.121916236374069</v>
      </c>
      <c r="S13" s="16">
        <v>25.358577165806082</v>
      </c>
      <c r="T13" s="16">
        <v>27.490867792677093</v>
      </c>
      <c r="U13" s="16">
        <v>27.144633184984354</v>
      </c>
      <c r="V13" s="16">
        <v>27.72613761926921</v>
      </c>
      <c r="W13" s="16">
        <v>27.321736376621942</v>
      </c>
      <c r="X13" s="16">
        <v>25.820975855801429</v>
      </c>
      <c r="Y13" s="16">
        <v>25.806539869938703</v>
      </c>
      <c r="Z13" s="16">
        <v>25.940004839820258</v>
      </c>
      <c r="AA13" s="16">
        <v>25.98519911318073</v>
      </c>
      <c r="AB13" s="16">
        <v>24.339689032054903</v>
      </c>
      <c r="AC13" s="16">
        <v>24.486909876703397</v>
      </c>
      <c r="AD13" s="16">
        <v>30.726965464163492</v>
      </c>
      <c r="AE13" s="16">
        <v>29.982992995528889</v>
      </c>
      <c r="AF13" s="16">
        <v>29.503264220448482</v>
      </c>
      <c r="AG13" s="16">
        <v>30.13141278191048</v>
      </c>
      <c r="AH13" s="16">
        <v>33.401931154221415</v>
      </c>
      <c r="AI13" s="16">
        <v>37.871340890174324</v>
      </c>
      <c r="AJ13" s="16">
        <v>44.449947503983211</v>
      </c>
      <c r="AK13" s="16">
        <v>44.312650766197848</v>
      </c>
      <c r="AL13" s="16">
        <v>51.861643066919335</v>
      </c>
      <c r="AM13" s="16">
        <v>45.982806516894307</v>
      </c>
      <c r="AN13" s="16">
        <v>50.713255585642209</v>
      </c>
      <c r="AO13" s="16">
        <v>59.037326602447436</v>
      </c>
      <c r="AP13" s="16">
        <v>60.062945619803344</v>
      </c>
      <c r="AQ13" s="16">
        <v>60.330907516446999</v>
      </c>
      <c r="AR13" s="16">
        <v>59.808966821698753</v>
      </c>
      <c r="AS13" s="16">
        <v>54.067312809861214</v>
      </c>
      <c r="AT13" s="16">
        <v>50.542976088377024</v>
      </c>
      <c r="AU13" s="16">
        <v>54.073994901176114</v>
      </c>
      <c r="AV13" s="16">
        <v>60.273746289549678</v>
      </c>
      <c r="AW13" s="16">
        <v>60.192500068376468</v>
      </c>
    </row>
    <row r="14" spans="1:49" ht="15" x14ac:dyDescent="0.25">
      <c r="A14" s="10"/>
      <c r="B14" s="10"/>
      <c r="C14" s="10"/>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row>
    <row r="15" spans="1:49" ht="18" customHeight="1" x14ac:dyDescent="0.25">
      <c r="A15" s="23" t="s">
        <v>107</v>
      </c>
      <c r="B15" s="11"/>
      <c r="C15" s="11"/>
      <c r="D15" s="16"/>
      <c r="E15" s="16"/>
      <c r="F15" s="16"/>
      <c r="G15" s="16"/>
      <c r="H15" s="16"/>
      <c r="I15" s="16"/>
      <c r="J15" s="16"/>
      <c r="K15" s="16"/>
      <c r="L15" s="16"/>
      <c r="M15" s="16"/>
      <c r="N15" s="16"/>
      <c r="O15" s="16"/>
      <c r="P15" s="16"/>
      <c r="Q15" s="16"/>
      <c r="R15" s="16"/>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row>
    <row r="16" spans="1:49" ht="15" x14ac:dyDescent="0.25">
      <c r="A16" s="18" t="s">
        <v>4</v>
      </c>
      <c r="B16" s="22" t="s">
        <v>15</v>
      </c>
      <c r="C16" s="22" t="s">
        <v>13</v>
      </c>
      <c r="D16" s="16">
        <v>2.5132275132275135</v>
      </c>
      <c r="E16" s="16">
        <v>2.8989588667008026</v>
      </c>
      <c r="F16" s="16">
        <v>3.9417989417989423</v>
      </c>
      <c r="G16" s="16">
        <v>4.5502645502645507</v>
      </c>
      <c r="H16" s="16">
        <v>4.5502645502645507</v>
      </c>
      <c r="I16" s="16">
        <v>6.0893592004703123</v>
      </c>
      <c r="J16" s="16">
        <v>10.264550264550264</v>
      </c>
      <c r="K16" s="16">
        <v>11.693121693121695</v>
      </c>
      <c r="L16" s="16">
        <v>15.476190476190476</v>
      </c>
      <c r="M16" s="16">
        <v>15.476190476190476</v>
      </c>
      <c r="N16" s="16">
        <v>18.121693121693124</v>
      </c>
      <c r="O16" s="16">
        <v>18.492632417363598</v>
      </c>
      <c r="P16" s="16">
        <v>16.587301587301589</v>
      </c>
      <c r="Q16" s="16">
        <v>18.253968253968257</v>
      </c>
      <c r="R16" s="16">
        <v>18.595238095238098</v>
      </c>
      <c r="S16" s="16">
        <v>16.589947089947092</v>
      </c>
      <c r="T16" s="16">
        <v>18.665454123899007</v>
      </c>
      <c r="U16" s="16">
        <v>14.805882846587361</v>
      </c>
      <c r="V16" s="16">
        <v>14.986742195540227</v>
      </c>
      <c r="W16" s="16">
        <v>14.625647669946048</v>
      </c>
      <c r="X16" s="16">
        <v>13.663457304741717</v>
      </c>
      <c r="Y16" s="16">
        <v>13.419746525492606</v>
      </c>
      <c r="Z16" s="16">
        <v>14.097506823808502</v>
      </c>
      <c r="AA16" s="16">
        <v>14.583960215380385</v>
      </c>
      <c r="AB16" s="16">
        <v>12.756212458101993</v>
      </c>
      <c r="AC16" s="16">
        <v>13.230247320503185</v>
      </c>
      <c r="AD16" s="16">
        <v>19.282329554498798</v>
      </c>
      <c r="AE16" s="16">
        <v>19.035692055696554</v>
      </c>
      <c r="AF16" s="16">
        <v>16.998105019179089</v>
      </c>
      <c r="AG16" s="16">
        <v>16.441880519120733</v>
      </c>
      <c r="AH16" s="16">
        <v>19.310461205391423</v>
      </c>
      <c r="AI16" s="16">
        <v>23.866048252613265</v>
      </c>
      <c r="AJ16" s="16">
        <v>29.915428556683882</v>
      </c>
      <c r="AK16" s="16">
        <v>27.745513401513868</v>
      </c>
      <c r="AL16" s="16">
        <v>38.346400854039572</v>
      </c>
      <c r="AM16" s="16">
        <v>26.973722404167418</v>
      </c>
      <c r="AN16" s="16">
        <v>31.0472124224993</v>
      </c>
      <c r="AO16" s="16">
        <v>39.30122166578488</v>
      </c>
      <c r="AP16" s="16">
        <v>39.743028574048935</v>
      </c>
      <c r="AQ16" s="16">
        <v>38.934585853763849</v>
      </c>
      <c r="AR16" s="16">
        <v>37.396441615990469</v>
      </c>
      <c r="AS16" s="16">
        <v>30.25129788920491</v>
      </c>
      <c r="AT16" s="16">
        <v>26.7861451404831</v>
      </c>
      <c r="AU16" s="16">
        <v>31.213378469804042</v>
      </c>
      <c r="AV16" s="16">
        <v>37.947376799100745</v>
      </c>
      <c r="AW16" s="16">
        <v>38.375866989097766</v>
      </c>
    </row>
    <row r="17" spans="1:49" ht="15" x14ac:dyDescent="0.25">
      <c r="A17" s="18" t="s">
        <v>2</v>
      </c>
      <c r="B17" s="22" t="s">
        <v>15</v>
      </c>
      <c r="C17" s="22" t="s">
        <v>14</v>
      </c>
      <c r="D17" s="16" t="s">
        <v>160</v>
      </c>
      <c r="E17" s="16" t="s">
        <v>160</v>
      </c>
      <c r="F17" s="16" t="s">
        <v>160</v>
      </c>
      <c r="G17" s="16" t="s">
        <v>160</v>
      </c>
      <c r="H17" s="16" t="s">
        <v>160</v>
      </c>
      <c r="I17" s="16" t="s">
        <v>160</v>
      </c>
      <c r="J17" s="16" t="s">
        <v>160</v>
      </c>
      <c r="K17" s="16" t="s">
        <v>160</v>
      </c>
      <c r="L17" s="16" t="s">
        <v>160</v>
      </c>
      <c r="M17" s="16">
        <v>14.682539682539684</v>
      </c>
      <c r="N17" s="16">
        <v>17.328042328042329</v>
      </c>
      <c r="O17" s="16">
        <v>17.433862433862437</v>
      </c>
      <c r="P17" s="16">
        <v>15.423280423280424</v>
      </c>
      <c r="Q17" s="16">
        <v>16.972988025619603</v>
      </c>
      <c r="R17" s="16">
        <v>17.290309106098579</v>
      </c>
      <c r="S17" s="16">
        <v>12.979913136149124</v>
      </c>
      <c r="T17" s="16">
        <v>14.603782149600466</v>
      </c>
      <c r="U17" s="16">
        <v>11.584067882239228</v>
      </c>
      <c r="V17" s="16">
        <v>11.7255715667622</v>
      </c>
      <c r="W17" s="16">
        <v>11.443052547820203</v>
      </c>
      <c r="X17" s="16">
        <v>10.800173816944207</v>
      </c>
      <c r="Y17" s="16">
        <v>10.898447255914141</v>
      </c>
      <c r="Z17" s="16">
        <v>11.202945332772634</v>
      </c>
      <c r="AA17" s="16">
        <v>11.345616926530472</v>
      </c>
      <c r="AB17" s="16">
        <v>10.386266688154828</v>
      </c>
      <c r="AC17" s="16">
        <v>11.094187100780823</v>
      </c>
      <c r="AD17" s="16">
        <v>16.164284499377334</v>
      </c>
      <c r="AE17" s="16">
        <v>16.132530706220781</v>
      </c>
      <c r="AF17" s="16">
        <v>14.542758162832959</v>
      </c>
      <c r="AG17" s="16">
        <v>14.739390108182215</v>
      </c>
      <c r="AH17" s="16">
        <v>17.248992654879842</v>
      </c>
      <c r="AI17" s="16">
        <v>21.052484319311798</v>
      </c>
      <c r="AJ17" s="16">
        <v>25.483124622022636</v>
      </c>
      <c r="AK17" s="16">
        <v>23.995103801901028</v>
      </c>
      <c r="AL17" s="16">
        <v>33.87038407521127</v>
      </c>
      <c r="AM17" s="16">
        <v>23.632836371205403</v>
      </c>
      <c r="AN17" s="16">
        <v>26.072002850001766</v>
      </c>
      <c r="AO17" s="16">
        <v>31.109494261911131</v>
      </c>
      <c r="AP17" s="16">
        <v>31.269853012742505</v>
      </c>
      <c r="AQ17" s="16">
        <v>30.334084721090591</v>
      </c>
      <c r="AR17" s="16">
        <v>27.859680954727857</v>
      </c>
      <c r="AS17" s="16">
        <v>21.491742901005065</v>
      </c>
      <c r="AT17" s="16">
        <v>16.573516214050354</v>
      </c>
      <c r="AU17" s="16">
        <v>20.921199211876964</v>
      </c>
      <c r="AV17" s="16">
        <v>28.040352646781226</v>
      </c>
      <c r="AW17" s="16">
        <v>27.018854324139912</v>
      </c>
    </row>
    <row r="18" spans="1:49" ht="15" x14ac:dyDescent="0.25">
      <c r="A18" s="10"/>
      <c r="B18" s="10"/>
      <c r="C18" s="10"/>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row>
    <row r="19" spans="1:49" ht="18" customHeight="1" x14ac:dyDescent="0.25">
      <c r="A19" s="23" t="s">
        <v>108</v>
      </c>
      <c r="B19" s="11" t="s">
        <v>15</v>
      </c>
      <c r="C19" s="11" t="s">
        <v>14</v>
      </c>
      <c r="D19" s="12"/>
      <c r="E19" s="12"/>
      <c r="F19" s="12"/>
      <c r="G19" s="12"/>
      <c r="H19" s="12"/>
      <c r="I19" s="12"/>
      <c r="J19" s="12"/>
      <c r="K19" s="12"/>
      <c r="L19" s="12"/>
      <c r="M19" s="12"/>
      <c r="N19" s="12"/>
      <c r="O19" s="12"/>
      <c r="P19" s="12"/>
      <c r="Q19" s="12"/>
      <c r="R19" s="12"/>
      <c r="S19" s="12">
        <v>8.0465407923850396</v>
      </c>
      <c r="T19" s="12">
        <v>8.8710067235025463</v>
      </c>
      <c r="U19" s="12">
        <v>9.5856177480776754</v>
      </c>
      <c r="V19" s="12">
        <v>9.0018699177488344</v>
      </c>
      <c r="W19" s="12">
        <v>7.8742514700979669</v>
      </c>
      <c r="X19" s="12">
        <v>7.619881523342471</v>
      </c>
      <c r="Y19" s="12">
        <v>8.0854190847462526</v>
      </c>
      <c r="Z19" s="12">
        <v>7.685620147215074</v>
      </c>
      <c r="AA19" s="12">
        <v>7.8166394944565578</v>
      </c>
      <c r="AB19" s="12">
        <v>7.4361500269194982</v>
      </c>
      <c r="AC19" s="12">
        <v>8.4580929118567774</v>
      </c>
      <c r="AD19" s="12">
        <v>11.98826240842731</v>
      </c>
      <c r="AE19" s="12">
        <v>11.21726262381992</v>
      </c>
      <c r="AF19" s="12">
        <v>10.207276193304743</v>
      </c>
      <c r="AG19" s="12">
        <v>10.114249860136889</v>
      </c>
      <c r="AH19" s="12">
        <v>10.032670445567613</v>
      </c>
      <c r="AI19" s="12">
        <v>13.016904362046944</v>
      </c>
      <c r="AJ19" s="12">
        <v>14.47764590628238</v>
      </c>
      <c r="AK19" s="12">
        <v>14.397952109190552</v>
      </c>
      <c r="AL19" s="12">
        <v>19.948572640149266</v>
      </c>
      <c r="AM19" s="12">
        <v>15.574002188487189</v>
      </c>
      <c r="AN19" s="12">
        <v>19.051145465102021</v>
      </c>
      <c r="AO19" s="12">
        <v>20.815119692810541</v>
      </c>
      <c r="AP19" s="12">
        <v>20.865005560783828</v>
      </c>
      <c r="AQ19" s="12">
        <v>19.77235218244072</v>
      </c>
      <c r="AR19" s="12">
        <v>19.087737538117075</v>
      </c>
      <c r="AS19" s="12">
        <v>13.266174067392729</v>
      </c>
      <c r="AT19" s="12">
        <v>10.286869309269056</v>
      </c>
      <c r="AU19" s="12">
        <v>14.030430095821163</v>
      </c>
      <c r="AV19" s="15">
        <v>16.962669606191984</v>
      </c>
      <c r="AW19" s="15">
        <v>16.395631567858015</v>
      </c>
    </row>
    <row r="20" spans="1:49" ht="15" x14ac:dyDescent="0.25">
      <c r="A20" s="20" t="s">
        <v>5</v>
      </c>
      <c r="B20" s="21" t="s">
        <v>15</v>
      </c>
      <c r="C20" s="21" t="s">
        <v>14</v>
      </c>
      <c r="D20" s="16"/>
      <c r="E20" s="16"/>
      <c r="F20" s="16"/>
      <c r="G20" s="16"/>
      <c r="H20" s="16"/>
      <c r="I20" s="16"/>
      <c r="J20" s="16"/>
      <c r="K20" s="16"/>
      <c r="L20" s="16"/>
      <c r="M20" s="16"/>
      <c r="N20" s="16"/>
      <c r="O20" s="16"/>
      <c r="P20" s="16"/>
      <c r="Q20" s="16"/>
      <c r="R20" s="16"/>
      <c r="S20" s="16">
        <v>8.4657748955090248</v>
      </c>
      <c r="T20" s="16">
        <v>9.1236083940975146</v>
      </c>
      <c r="U20" s="16">
        <v>9.9262743337016062</v>
      </c>
      <c r="V20" s="16">
        <v>9.3662675030197793</v>
      </c>
      <c r="W20" s="16">
        <v>8.6953807171699893</v>
      </c>
      <c r="X20" s="16">
        <v>8.3014781902120252</v>
      </c>
      <c r="Y20" s="16">
        <v>8.1798283742535425</v>
      </c>
      <c r="Z20" s="16">
        <v>8.3763508208206812</v>
      </c>
      <c r="AA20" s="16">
        <v>8.5875560452066715</v>
      </c>
      <c r="AB20" s="16">
        <v>8.3106550968575554</v>
      </c>
      <c r="AC20" s="16">
        <v>9.1641907129228475</v>
      </c>
      <c r="AD20" s="16">
        <v>12.839765644543455</v>
      </c>
      <c r="AE20" s="16">
        <v>12.986763638548505</v>
      </c>
      <c r="AF20" s="16">
        <v>12.616256141568623</v>
      </c>
      <c r="AG20" s="16">
        <v>12.03256998333906</v>
      </c>
      <c r="AH20" s="16">
        <v>11.118866772749563</v>
      </c>
      <c r="AI20" s="16">
        <v>13.180207081857329</v>
      </c>
      <c r="AJ20" s="16">
        <v>16.49232109542351</v>
      </c>
      <c r="AK20" s="16">
        <v>16.084252297788463</v>
      </c>
      <c r="AL20" s="16">
        <v>22.994607311349633</v>
      </c>
      <c r="AM20" s="16">
        <v>17.06711755388384</v>
      </c>
      <c r="AN20" s="16">
        <v>19.520119214518342</v>
      </c>
      <c r="AO20" s="16">
        <v>23.84847361278473</v>
      </c>
      <c r="AP20" s="16">
        <v>23.664501639483113</v>
      </c>
      <c r="AQ20" s="16">
        <v>22.664956263017483</v>
      </c>
      <c r="AR20" s="16">
        <v>20.914602058885094</v>
      </c>
      <c r="AS20" s="16">
        <v>15.476761859602677</v>
      </c>
      <c r="AT20" s="16">
        <v>12.699071879939224</v>
      </c>
      <c r="AU20" s="16">
        <v>16.662404954430869</v>
      </c>
      <c r="AV20" s="16">
        <v>21.098399566511162</v>
      </c>
      <c r="AW20" s="16">
        <v>19.292662238488568</v>
      </c>
    </row>
    <row r="21" spans="1:49" ht="15" x14ac:dyDescent="0.25">
      <c r="A21" s="20" t="s">
        <v>6</v>
      </c>
      <c r="B21" s="4" t="s">
        <v>15</v>
      </c>
      <c r="C21" s="4" t="s">
        <v>14</v>
      </c>
      <c r="D21" s="16"/>
      <c r="E21" s="16"/>
      <c r="F21" s="16"/>
      <c r="G21" s="16"/>
      <c r="H21" s="16"/>
      <c r="I21" s="16"/>
      <c r="J21" s="16"/>
      <c r="K21" s="16"/>
      <c r="L21" s="16"/>
      <c r="M21" s="16"/>
      <c r="N21" s="16"/>
      <c r="O21" s="16"/>
      <c r="P21" s="16"/>
      <c r="Q21" s="16"/>
      <c r="R21" s="16"/>
      <c r="S21" s="16">
        <v>7.7964010042347454</v>
      </c>
      <c r="T21" s="16">
        <v>8.7690755546628871</v>
      </c>
      <c r="U21" s="16">
        <v>9.4140933083957528</v>
      </c>
      <c r="V21" s="16">
        <v>8.8196919114362604</v>
      </c>
      <c r="W21" s="16">
        <v>7.4005067345973261</v>
      </c>
      <c r="X21" s="16">
        <v>7.2787937601536479</v>
      </c>
      <c r="Y21" s="16">
        <v>8.0275264758774156</v>
      </c>
      <c r="Z21" s="16">
        <v>7.2819380271283523</v>
      </c>
      <c r="AA21" s="16">
        <v>7.3525170802385817</v>
      </c>
      <c r="AB21" s="16">
        <v>6.9587347131433033</v>
      </c>
      <c r="AC21" s="16">
        <v>8.0510990392062816</v>
      </c>
      <c r="AD21" s="16">
        <v>11.559300717653645</v>
      </c>
      <c r="AE21" s="16">
        <v>10.395826647298204</v>
      </c>
      <c r="AF21" s="16">
        <v>9.3105749528269151</v>
      </c>
      <c r="AG21" s="16">
        <v>9.3419918192785261</v>
      </c>
      <c r="AH21" s="16">
        <v>9.5878350821018223</v>
      </c>
      <c r="AI21" s="16">
        <v>12.950973051819021</v>
      </c>
      <c r="AJ21" s="16">
        <v>13.270552808288091</v>
      </c>
      <c r="AK21" s="16">
        <v>13.278208149201761</v>
      </c>
      <c r="AL21" s="16">
        <v>18.79398390681428</v>
      </c>
      <c r="AM21" s="16">
        <v>14.882929912059939</v>
      </c>
      <c r="AN21" s="16">
        <v>18.832740965454704</v>
      </c>
      <c r="AO21" s="16">
        <v>19.392197124373705</v>
      </c>
      <c r="AP21" s="16">
        <v>19.583494878800167</v>
      </c>
      <c r="AQ21" s="16">
        <v>18.804694648672427</v>
      </c>
      <c r="AR21" s="16">
        <v>18.396970222863779</v>
      </c>
      <c r="AS21" s="16">
        <v>12.46684789554806</v>
      </c>
      <c r="AT21" s="16">
        <v>9.4440124237384548</v>
      </c>
      <c r="AU21" s="16">
        <v>13.197595279478394</v>
      </c>
      <c r="AV21" s="16">
        <v>15.952070425524205</v>
      </c>
      <c r="AW21" s="16">
        <v>15.741774150814127</v>
      </c>
    </row>
    <row r="22" spans="1:49" ht="15" x14ac:dyDescent="0.25">
      <c r="A22" s="4"/>
      <c r="B22" s="4"/>
      <c r="C22" s="4"/>
      <c r="D22" s="7"/>
      <c r="E22" s="7"/>
      <c r="F22" s="7"/>
      <c r="G22" s="7"/>
      <c r="H22" s="7"/>
      <c r="I22" s="7"/>
      <c r="J22" s="7"/>
      <c r="K22" s="7"/>
      <c r="L22" s="7"/>
      <c r="M22" s="7"/>
      <c r="N22" s="7"/>
      <c r="O22" s="7"/>
      <c r="P22" s="7"/>
      <c r="Q22" s="7"/>
      <c r="R22" s="7"/>
      <c r="S22" s="7"/>
      <c r="T22" s="7"/>
      <c r="U22" s="7"/>
      <c r="V22" s="7"/>
      <c r="W22" s="7"/>
      <c r="X22" s="7"/>
      <c r="Y22" s="7"/>
      <c r="Z22" s="7"/>
      <c r="AO22" s="8"/>
      <c r="AQ22" s="8"/>
      <c r="AR22" s="8"/>
      <c r="AS22" s="8"/>
      <c r="AT22" s="8"/>
      <c r="AU22" s="8"/>
      <c r="AV22" s="8"/>
      <c r="AW22" s="8"/>
    </row>
    <row r="23" spans="1:49" ht="18" customHeight="1" x14ac:dyDescent="0.25">
      <c r="A23" s="53" t="s">
        <v>114</v>
      </c>
      <c r="B23" s="19" t="s">
        <v>15</v>
      </c>
      <c r="C23" s="19"/>
      <c r="D23" s="7"/>
      <c r="E23" s="7"/>
      <c r="F23" s="7"/>
      <c r="G23" s="7"/>
      <c r="H23" s="7"/>
      <c r="I23" s="7"/>
      <c r="J23" s="7"/>
      <c r="K23" s="7"/>
      <c r="L23" s="7"/>
      <c r="M23" s="7"/>
      <c r="N23" s="7"/>
      <c r="O23" s="7"/>
      <c r="P23" s="7"/>
      <c r="Q23" s="7"/>
      <c r="R23" s="7"/>
      <c r="S23" s="7"/>
      <c r="T23" s="7"/>
      <c r="U23" s="7"/>
      <c r="V23" s="7"/>
      <c r="W23" s="7"/>
      <c r="X23" s="7"/>
      <c r="Y23" s="7"/>
      <c r="Z23" s="7"/>
      <c r="AO23" s="8"/>
      <c r="AQ23" s="8"/>
      <c r="AR23" s="8"/>
      <c r="AS23" s="8"/>
      <c r="AT23" s="8"/>
      <c r="AU23" s="8"/>
      <c r="AV23" s="8"/>
      <c r="AW23" s="8"/>
    </row>
    <row r="24" spans="1:49" ht="15" x14ac:dyDescent="0.25">
      <c r="A24" s="20" t="s">
        <v>1</v>
      </c>
      <c r="B24" s="21" t="s">
        <v>15</v>
      </c>
      <c r="C24" s="21" t="s">
        <v>13</v>
      </c>
      <c r="D24" s="16"/>
      <c r="E24" s="16"/>
      <c r="F24" s="16"/>
      <c r="G24" s="16"/>
      <c r="H24" s="16"/>
      <c r="I24" s="16">
        <v>5.4218018534441574</v>
      </c>
      <c r="J24" s="16">
        <v>6.2099933123148938</v>
      </c>
      <c r="K24" s="16">
        <v>6.5899971338492405</v>
      </c>
      <c r="L24" s="16">
        <v>6.5899971338492405</v>
      </c>
      <c r="M24" s="16">
        <v>6.5899971338492405</v>
      </c>
      <c r="N24" s="16">
        <v>5.2240374510365912</v>
      </c>
      <c r="O24" s="16">
        <v>5.7910576096302666</v>
      </c>
      <c r="P24" s="16">
        <v>7.8274577242762975</v>
      </c>
      <c r="Q24" s="16">
        <v>8.4799847138626152</v>
      </c>
      <c r="R24" s="16">
        <v>7.5599503200535008</v>
      </c>
      <c r="S24" s="16">
        <v>9.2204069934078525</v>
      </c>
      <c r="T24" s="16">
        <v>9.4181713958154187</v>
      </c>
      <c r="U24" s="16">
        <v>10.511607910576096</v>
      </c>
      <c r="V24" s="16">
        <v>10.654915448552593</v>
      </c>
      <c r="W24" s="16">
        <v>11.521926053310404</v>
      </c>
      <c r="X24" s="16">
        <v>12.233686825260342</v>
      </c>
      <c r="Y24" s="16">
        <v>13.602862665888296</v>
      </c>
      <c r="Z24" s="16">
        <v>15.248023178864475</v>
      </c>
      <c r="AA24" s="16">
        <v>16.589870609009029</v>
      </c>
      <c r="AB24" s="16">
        <v>17.064065146875748</v>
      </c>
      <c r="AC24" s="16">
        <v>16.325762762797499</v>
      </c>
      <c r="AD24" s="16">
        <v>12.8928813054867</v>
      </c>
      <c r="AE24" s="16">
        <v>12.997196108862701</v>
      </c>
      <c r="AF24" s="16">
        <v>13.333797769078499</v>
      </c>
      <c r="AG24" s="16">
        <v>18.331889797737301</v>
      </c>
      <c r="AH24" s="16">
        <v>24.343770202217801</v>
      </c>
      <c r="AI24" s="16">
        <v>28.131839270112501</v>
      </c>
      <c r="AJ24" s="16">
        <v>28.150609375978501</v>
      </c>
      <c r="AK24" s="16">
        <v>34.922621796152796</v>
      </c>
      <c r="AL24" s="16">
        <v>39.683132090417097</v>
      </c>
      <c r="AM24" s="16">
        <v>32.5277195833538</v>
      </c>
      <c r="AN24" s="16">
        <v>33.167815734986704</v>
      </c>
      <c r="AO24" s="16">
        <v>36.4823206681952</v>
      </c>
      <c r="AP24" s="16">
        <v>36.947306932428297</v>
      </c>
      <c r="AQ24" s="16">
        <v>37.855757605286399</v>
      </c>
      <c r="AR24" s="16">
        <v>36.813852885264701</v>
      </c>
      <c r="AS24" s="16">
        <v>36.904711086262303</v>
      </c>
      <c r="AT24" s="16">
        <v>38.456484473531198</v>
      </c>
      <c r="AU24" s="16">
        <v>35.595711694626502</v>
      </c>
      <c r="AV24" s="16">
        <v>39.927987616576701</v>
      </c>
      <c r="AW24" s="16">
        <v>40.150767581690097</v>
      </c>
    </row>
    <row r="25" spans="1:49" ht="15" x14ac:dyDescent="0.25">
      <c r="A25" s="20" t="s">
        <v>2</v>
      </c>
      <c r="B25" s="21" t="s">
        <v>15</v>
      </c>
      <c r="C25" s="21" t="s">
        <v>14</v>
      </c>
      <c r="D25" s="16"/>
      <c r="E25" s="16"/>
      <c r="F25" s="16"/>
      <c r="G25" s="16"/>
      <c r="H25" s="16"/>
      <c r="I25" s="16">
        <v>2.3884589662749591</v>
      </c>
      <c r="J25" s="16">
        <v>3.5826884494124389</v>
      </c>
      <c r="K25" s="16">
        <v>3.6851533390656344</v>
      </c>
      <c r="L25" s="16">
        <v>3.6806152670297121</v>
      </c>
      <c r="M25" s="16">
        <v>3.6806152670297121</v>
      </c>
      <c r="N25" s="16">
        <v>4.1332282411388173</v>
      </c>
      <c r="O25" s="16">
        <v>4.9202254705264163</v>
      </c>
      <c r="P25" s="16">
        <v>5.6801896870684487</v>
      </c>
      <c r="Q25" s="16">
        <v>7.3273578432649789</v>
      </c>
      <c r="R25" s="16">
        <v>6.6090830923161095</v>
      </c>
      <c r="S25" s="16">
        <v>6.8513741600585956</v>
      </c>
      <c r="T25" s="16">
        <v>6.8675095272974325</v>
      </c>
      <c r="U25" s="16">
        <v>7.2948844516628979</v>
      </c>
      <c r="V25" s="16">
        <v>7.3054998248463425</v>
      </c>
      <c r="W25" s="16">
        <v>7.1696230480982548</v>
      </c>
      <c r="X25" s="16">
        <v>7.3207859622305014</v>
      </c>
      <c r="Y25" s="16">
        <v>7.4316681065384183</v>
      </c>
      <c r="Z25" s="16">
        <v>7.593449402320001</v>
      </c>
      <c r="AA25" s="16">
        <v>9.1103976993935998</v>
      </c>
      <c r="AB25" s="16">
        <v>9.3319691740151995</v>
      </c>
      <c r="AC25" s="16">
        <v>11.8168144114375</v>
      </c>
      <c r="AD25" s="16">
        <v>8.9815438096359195</v>
      </c>
      <c r="AE25" s="16">
        <v>8.8734627508856097</v>
      </c>
      <c r="AF25" s="16">
        <v>9.2989349788470594</v>
      </c>
      <c r="AG25" s="16">
        <v>10.2599957231646</v>
      </c>
      <c r="AH25" s="16">
        <v>9.5547999693519294</v>
      </c>
      <c r="AI25" s="16">
        <v>11.7477565257169</v>
      </c>
      <c r="AJ25" s="16">
        <v>14.5134197817125</v>
      </c>
      <c r="AK25" s="16">
        <v>16.091141605521599</v>
      </c>
      <c r="AL25" s="16">
        <v>16.682446548185201</v>
      </c>
      <c r="AM25" s="16">
        <v>16.3287487156257</v>
      </c>
      <c r="AN25" s="16">
        <v>15.7775020883119</v>
      </c>
      <c r="AO25" s="16">
        <v>16.9225662147227</v>
      </c>
      <c r="AP25" s="16">
        <v>15.804818564469601</v>
      </c>
      <c r="AQ25" s="16">
        <v>17.5975419070631</v>
      </c>
      <c r="AR25" s="16">
        <v>15.0637997678679</v>
      </c>
      <c r="AS25" s="16">
        <v>14.8907231884568</v>
      </c>
      <c r="AT25" s="16">
        <v>15.3854247813437</v>
      </c>
      <c r="AU25" s="16">
        <v>15.1981003280341</v>
      </c>
      <c r="AV25" s="16">
        <v>13.9872474247715</v>
      </c>
      <c r="AW25" s="16">
        <v>11.9708774447677</v>
      </c>
    </row>
    <row r="26" spans="1:49" ht="15" x14ac:dyDescent="0.25">
      <c r="A26" s="20" t="s">
        <v>3</v>
      </c>
      <c r="B26" s="21" t="s">
        <v>15</v>
      </c>
      <c r="C26" s="21" t="s">
        <v>14</v>
      </c>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v>3.6661789379979899</v>
      </c>
      <c r="AD26" s="16">
        <v>3.5282106701557501</v>
      </c>
      <c r="AE26" s="16">
        <v>3.64768429885893</v>
      </c>
      <c r="AF26" s="16">
        <v>3.6751827407565099</v>
      </c>
      <c r="AG26" s="16">
        <v>4.5945252262294698</v>
      </c>
      <c r="AH26" s="16">
        <v>4.7813896748384597</v>
      </c>
      <c r="AI26" s="16">
        <v>7.0187218827966902</v>
      </c>
      <c r="AJ26" s="16">
        <v>7.9866903980292703</v>
      </c>
      <c r="AK26" s="16">
        <v>8.5383654527464792</v>
      </c>
      <c r="AL26" s="16">
        <v>8.2966064996013493</v>
      </c>
      <c r="AM26" s="16">
        <v>9.1752004480314895</v>
      </c>
      <c r="AN26" s="16">
        <v>8.0300882158574804</v>
      </c>
      <c r="AO26" s="16">
        <v>7.6032846526206503</v>
      </c>
      <c r="AP26" s="16">
        <v>7.82366531707462</v>
      </c>
      <c r="AQ26" s="16">
        <v>8.0208439486476806</v>
      </c>
      <c r="AR26" s="16">
        <v>7.43959014178178</v>
      </c>
      <c r="AS26" s="16">
        <v>7.0394738184757699</v>
      </c>
      <c r="AT26" s="16">
        <v>6.1204297828894099</v>
      </c>
      <c r="AU26" s="16">
        <v>6.9861733975310303</v>
      </c>
      <c r="AV26" s="16">
        <v>7.3694860547613104</v>
      </c>
      <c r="AW26" s="16">
        <v>6.7032414921964403</v>
      </c>
    </row>
    <row r="27" spans="1:49" ht="15" x14ac:dyDescent="0.25">
      <c r="A27" s="20" t="s">
        <v>16</v>
      </c>
      <c r="B27" s="21" t="s">
        <v>15</v>
      </c>
      <c r="C27" s="21" t="s">
        <v>14</v>
      </c>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v>2.8281058158172199</v>
      </c>
      <c r="AD27" s="16">
        <v>2.7233049936278801</v>
      </c>
      <c r="AE27" s="16">
        <v>2.7665755967242802</v>
      </c>
      <c r="AF27" s="16">
        <v>2.9855164990468701</v>
      </c>
      <c r="AG27" s="16">
        <v>3.25807907771493</v>
      </c>
      <c r="AH27" s="16">
        <v>3.5938986231887702</v>
      </c>
      <c r="AI27" s="16">
        <v>3.6685441033481201</v>
      </c>
      <c r="AJ27" s="16">
        <v>4.6208981467092398</v>
      </c>
      <c r="AK27" s="16">
        <v>5.2509612795682301</v>
      </c>
      <c r="AL27" s="16">
        <v>5.2884235908379802</v>
      </c>
      <c r="AM27" s="16">
        <v>6.9142297069517298</v>
      </c>
      <c r="AN27" s="16">
        <v>7.1598478536070802</v>
      </c>
      <c r="AO27" s="16">
        <v>7.0384358378565901</v>
      </c>
      <c r="AP27" s="16">
        <v>6.6080009071594796</v>
      </c>
      <c r="AQ27" s="16">
        <v>7.0066063527048099</v>
      </c>
      <c r="AR27" s="16">
        <v>6.8339494469559403</v>
      </c>
      <c r="AS27" s="16">
        <v>6.1893959048084204</v>
      </c>
      <c r="AT27" s="16">
        <v>5.7754580789522398</v>
      </c>
      <c r="AU27" s="16">
        <v>6.2343164407148297</v>
      </c>
      <c r="AV27" s="16">
        <v>6.5678233904282699</v>
      </c>
      <c r="AW27" s="16">
        <v>6.7344943429878903</v>
      </c>
    </row>
    <row r="28" spans="1:49" ht="15" x14ac:dyDescent="0.25">
      <c r="A28" s="4"/>
      <c r="B28" s="4"/>
      <c r="C28" s="4"/>
      <c r="AO28" s="8"/>
      <c r="AQ28" s="8"/>
      <c r="AR28" s="8"/>
    </row>
    <row r="29" spans="1:49" ht="18" customHeight="1" x14ac:dyDescent="0.25">
      <c r="A29" s="53" t="s">
        <v>117</v>
      </c>
      <c r="B29" s="19"/>
      <c r="C29" s="19"/>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row>
    <row r="30" spans="1:49" ht="18" customHeight="1" x14ac:dyDescent="0.25">
      <c r="A30" s="159" t="s">
        <v>86</v>
      </c>
      <c r="B30" s="159"/>
      <c r="C30" s="159"/>
      <c r="D30" s="88">
        <v>1975</v>
      </c>
      <c r="E30" s="88">
        <v>1976</v>
      </c>
      <c r="F30" s="88">
        <v>1977</v>
      </c>
      <c r="G30" s="88">
        <v>1978</v>
      </c>
      <c r="H30" s="88">
        <v>1979</v>
      </c>
      <c r="I30" s="88">
        <v>1980</v>
      </c>
      <c r="J30" s="88">
        <v>1981</v>
      </c>
      <c r="K30" s="88">
        <v>1982</v>
      </c>
      <c r="L30" s="88">
        <v>1983</v>
      </c>
      <c r="M30" s="88">
        <v>1984</v>
      </c>
      <c r="N30" s="88">
        <v>1985</v>
      </c>
      <c r="O30" s="88">
        <v>1986</v>
      </c>
      <c r="P30" s="88">
        <v>1987</v>
      </c>
      <c r="Q30" s="88">
        <v>1988</v>
      </c>
      <c r="R30" s="88">
        <v>1989</v>
      </c>
      <c r="S30" s="88">
        <v>1990</v>
      </c>
      <c r="T30" s="88">
        <v>1991</v>
      </c>
      <c r="U30" s="88">
        <v>1992</v>
      </c>
      <c r="V30" s="88">
        <v>1993</v>
      </c>
      <c r="W30" s="88">
        <v>1994</v>
      </c>
      <c r="X30" s="88">
        <v>1995</v>
      </c>
      <c r="Y30" s="88">
        <v>1996</v>
      </c>
      <c r="Z30" s="88">
        <v>1997</v>
      </c>
      <c r="AA30" s="88">
        <v>1998</v>
      </c>
      <c r="AB30" s="88">
        <v>1999</v>
      </c>
      <c r="AC30" s="88">
        <v>2000</v>
      </c>
      <c r="AD30" s="88">
        <v>2001</v>
      </c>
      <c r="AE30" s="88">
        <v>2002</v>
      </c>
      <c r="AF30" s="88">
        <v>2003</v>
      </c>
      <c r="AG30" s="88">
        <v>2004</v>
      </c>
      <c r="AH30" s="88">
        <v>2005</v>
      </c>
      <c r="AI30" s="88">
        <v>2006</v>
      </c>
      <c r="AJ30" s="88">
        <v>2007</v>
      </c>
      <c r="AK30" s="88">
        <v>2008</v>
      </c>
      <c r="AL30" s="88">
        <v>2009</v>
      </c>
      <c r="AM30" s="88">
        <v>2010</v>
      </c>
      <c r="AN30" s="88">
        <v>2011</v>
      </c>
      <c r="AO30" s="88">
        <v>2012</v>
      </c>
      <c r="AP30" s="88">
        <v>2013</v>
      </c>
      <c r="AQ30" s="88">
        <v>2014</v>
      </c>
      <c r="AR30" s="88">
        <v>2015</v>
      </c>
      <c r="AS30" s="88">
        <v>2016</v>
      </c>
      <c r="AT30" s="88">
        <v>2017</v>
      </c>
      <c r="AU30" s="88">
        <v>2018</v>
      </c>
      <c r="AV30" s="88">
        <v>2019</v>
      </c>
      <c r="AW30" s="88">
        <v>2020</v>
      </c>
    </row>
    <row r="31" spans="1:49" ht="15" x14ac:dyDescent="0.25">
      <c r="A31" s="20" t="s">
        <v>2</v>
      </c>
      <c r="B31" s="21" t="s">
        <v>15</v>
      </c>
      <c r="C31" s="21" t="s">
        <v>14</v>
      </c>
      <c r="D31" s="110">
        <v>5.7716563682181601</v>
      </c>
      <c r="E31" s="110">
        <v>5.9509378664026604</v>
      </c>
      <c r="F31" s="110">
        <v>8.0956596360453705</v>
      </c>
      <c r="G31" s="110">
        <v>11.029970691744801</v>
      </c>
      <c r="H31" s="110">
        <v>11.960074541754</v>
      </c>
      <c r="I31" s="110">
        <v>15.8692165503167</v>
      </c>
      <c r="J31" s="110">
        <v>17.224111261991101</v>
      </c>
      <c r="K31" s="110">
        <v>18.727490304953299</v>
      </c>
      <c r="L31" s="110">
        <v>20.859898814165401</v>
      </c>
      <c r="M31" s="110">
        <v>20.950407147429299</v>
      </c>
      <c r="N31" s="110">
        <v>21.5149695898312</v>
      </c>
      <c r="O31" s="110">
        <v>25.621417959177801</v>
      </c>
      <c r="P31" s="110">
        <v>28.232002441614799</v>
      </c>
      <c r="Q31" s="110">
        <v>31.237663203289099</v>
      </c>
      <c r="R31" s="110">
        <v>32.220518037646102</v>
      </c>
      <c r="S31" s="110">
        <v>32.628275133827501</v>
      </c>
      <c r="T31" s="110">
        <v>32.538315338555698</v>
      </c>
      <c r="U31" s="110">
        <v>32.0615500403349</v>
      </c>
      <c r="V31" s="110">
        <v>31.867454290245099</v>
      </c>
      <c r="W31" s="110">
        <v>30.6793366376134</v>
      </c>
      <c r="X31" s="110">
        <v>30.1544630009166</v>
      </c>
      <c r="Y31" s="110">
        <v>29.652035997159</v>
      </c>
      <c r="Z31" s="110">
        <v>30.541125022969101</v>
      </c>
      <c r="AA31" s="110">
        <v>29.833354313585101</v>
      </c>
      <c r="AB31" s="110">
        <v>26.995591468473201</v>
      </c>
      <c r="AC31" s="110">
        <v>28.0805360432005</v>
      </c>
      <c r="AD31" s="110">
        <v>28.6460758310259</v>
      </c>
      <c r="AE31" s="110">
        <v>28.235354536394698</v>
      </c>
      <c r="AF31" s="110">
        <v>29.9629323529233</v>
      </c>
      <c r="AG31" s="110">
        <v>33.357883960027699</v>
      </c>
      <c r="AH31" s="110">
        <v>34.300587686120998</v>
      </c>
      <c r="AI31" s="110">
        <v>37.581675745615399</v>
      </c>
      <c r="AJ31" s="110">
        <v>38.733074622624599</v>
      </c>
      <c r="AK31" s="110">
        <v>39.469630752865598</v>
      </c>
      <c r="AL31" s="110">
        <v>41.913237410860802</v>
      </c>
      <c r="AM31" s="110">
        <v>41.696158364183297</v>
      </c>
      <c r="AN31" s="110">
        <v>42.996221629139598</v>
      </c>
      <c r="AO31" s="110">
        <v>47.962788090871001</v>
      </c>
      <c r="AP31" s="110">
        <v>48.292223784631901</v>
      </c>
      <c r="AQ31" s="110">
        <v>47.2672339487887</v>
      </c>
      <c r="AR31" s="110">
        <v>46.899887803624097</v>
      </c>
      <c r="AS31" s="110">
        <v>46.166465708551698</v>
      </c>
      <c r="AT31" s="110">
        <v>46.098797534607698</v>
      </c>
      <c r="AU31" s="110">
        <v>46.520155858098299</v>
      </c>
      <c r="AV31" s="110">
        <v>46.925689925365099</v>
      </c>
      <c r="AW31" s="110">
        <v>47.827491048604401</v>
      </c>
    </row>
    <row r="32" spans="1:49" ht="15" x14ac:dyDescent="0.25">
      <c r="A32" s="20" t="s">
        <v>3</v>
      </c>
      <c r="B32" s="21" t="s">
        <v>15</v>
      </c>
      <c r="C32" s="21" t="s">
        <v>14</v>
      </c>
      <c r="D32" s="110">
        <v>2.5236633935793602</v>
      </c>
      <c r="E32" s="110">
        <v>2.6412305447099902</v>
      </c>
      <c r="F32" s="110">
        <v>3.7169582801922698</v>
      </c>
      <c r="G32" s="110">
        <v>4.9559647391344104</v>
      </c>
      <c r="H32" s="110">
        <v>5.5548491274669596</v>
      </c>
      <c r="I32" s="110">
        <v>7.8728956588041603</v>
      </c>
      <c r="J32" s="110">
        <v>8.6562701367843395</v>
      </c>
      <c r="K32" s="110">
        <v>9.4994484402462707</v>
      </c>
      <c r="L32" s="110">
        <v>10.8090887793002</v>
      </c>
      <c r="M32" s="110">
        <v>10.4904567349662</v>
      </c>
      <c r="N32" s="110">
        <v>10.8797012354683</v>
      </c>
      <c r="O32" s="110">
        <v>13.210591716273701</v>
      </c>
      <c r="P32" s="110">
        <v>14.5969678239919</v>
      </c>
      <c r="Q32" s="110">
        <v>15.3903341630495</v>
      </c>
      <c r="R32" s="110">
        <v>16.068921206385198</v>
      </c>
      <c r="S32" s="110">
        <v>16.043964146763098</v>
      </c>
      <c r="T32" s="110">
        <v>15.8633095689139</v>
      </c>
      <c r="U32" s="110">
        <v>16.122458151383402</v>
      </c>
      <c r="V32" s="110">
        <v>16.8578973574914</v>
      </c>
      <c r="W32" s="110">
        <v>16.652595050240802</v>
      </c>
      <c r="X32" s="110">
        <v>16.221836137667001</v>
      </c>
      <c r="Y32" s="110">
        <v>17.592721774254301</v>
      </c>
      <c r="Z32" s="110">
        <v>16.989302029172102</v>
      </c>
      <c r="AA32" s="110">
        <v>18.394126005372001</v>
      </c>
      <c r="AB32" s="110">
        <v>19.401698048680501</v>
      </c>
      <c r="AC32" s="110">
        <v>16.5372852346485</v>
      </c>
      <c r="AD32" s="110">
        <v>17.559431961663002</v>
      </c>
      <c r="AE32" s="110">
        <v>18.6865683365059</v>
      </c>
      <c r="AF32" s="110">
        <v>20.133537885880699</v>
      </c>
      <c r="AG32" s="110">
        <v>22.542489854123598</v>
      </c>
      <c r="AH32" s="110">
        <v>21.137096536773299</v>
      </c>
      <c r="AI32" s="110">
        <v>26.1028701562477</v>
      </c>
      <c r="AJ32" s="110">
        <v>25.742518257847099</v>
      </c>
      <c r="AK32" s="110">
        <v>27.678830621322</v>
      </c>
      <c r="AL32" s="110">
        <v>30.805595411562798</v>
      </c>
      <c r="AM32" s="110">
        <v>27.6936562000344</v>
      </c>
      <c r="AN32" s="110">
        <v>26.986899912027699</v>
      </c>
      <c r="AO32" s="110">
        <v>29.202485183337998</v>
      </c>
      <c r="AP32" s="110">
        <v>29.490314287707999</v>
      </c>
      <c r="AQ32" s="110">
        <v>32.684889318073303</v>
      </c>
      <c r="AR32" s="110">
        <v>33.756738248287903</v>
      </c>
      <c r="AS32" s="110">
        <v>31.338443000742199</v>
      </c>
      <c r="AT32" s="110">
        <v>29.211225952855401</v>
      </c>
      <c r="AU32" s="110">
        <v>35.513943668315903</v>
      </c>
      <c r="AV32" s="110">
        <v>40.838608282731101</v>
      </c>
      <c r="AW32" s="110">
        <v>37.761178999511998</v>
      </c>
    </row>
    <row r="33" spans="1:49" ht="15" outlineLevel="1" x14ac:dyDescent="0.25">
      <c r="A33" s="112" t="s">
        <v>123</v>
      </c>
      <c r="B33" s="21"/>
      <c r="C33" s="21"/>
      <c r="D33" s="16"/>
      <c r="E33" s="16"/>
      <c r="F33" s="16"/>
      <c r="G33" s="16"/>
      <c r="H33" s="16"/>
      <c r="I33" s="16"/>
      <c r="J33" s="16"/>
      <c r="K33" s="16"/>
      <c r="L33" s="16"/>
      <c r="M33" s="16"/>
      <c r="N33" s="16"/>
      <c r="O33" s="16"/>
      <c r="P33" s="16"/>
      <c r="Q33" s="16"/>
      <c r="R33" s="16"/>
      <c r="S33" s="16"/>
      <c r="T33" s="16"/>
      <c r="U33" s="16"/>
      <c r="V33" s="16"/>
      <c r="W33" s="16"/>
      <c r="X33" s="16"/>
      <c r="Y33" s="16"/>
      <c r="Z33" s="16"/>
      <c r="AA33" s="114">
        <v>32.786153353080998</v>
      </c>
      <c r="AB33" s="114">
        <v>32.528232015670397</v>
      </c>
      <c r="AC33" s="114">
        <v>29.099208078040601</v>
      </c>
      <c r="AD33" s="114">
        <v>28.0099853543793</v>
      </c>
      <c r="AE33" s="114">
        <v>27.8143398051748</v>
      </c>
      <c r="AF33" s="114">
        <v>33.522531516514597</v>
      </c>
      <c r="AG33" s="114">
        <v>37.358835683511003</v>
      </c>
      <c r="AH33" s="114">
        <v>39.055816844055897</v>
      </c>
      <c r="AI33" s="114">
        <v>43.898781956369398</v>
      </c>
      <c r="AJ33" s="114">
        <v>44.807147367774803</v>
      </c>
      <c r="AK33" s="114">
        <v>44.842749590999901</v>
      </c>
      <c r="AL33" s="114">
        <v>51.151046956117099</v>
      </c>
      <c r="AM33" s="114">
        <v>49.145249036093503</v>
      </c>
      <c r="AN33" s="114">
        <v>51.027824083656697</v>
      </c>
      <c r="AO33" s="114">
        <v>52.216773093032302</v>
      </c>
      <c r="AP33" s="114">
        <v>51.773391639863803</v>
      </c>
      <c r="AQ33" s="114">
        <v>53.911969258627003</v>
      </c>
      <c r="AR33" s="114">
        <v>51.393273810395399</v>
      </c>
      <c r="AS33" s="114">
        <v>51.198454162275702</v>
      </c>
      <c r="AT33" s="114">
        <v>52.991456479015802</v>
      </c>
      <c r="AU33" s="114">
        <v>55.511102373476298</v>
      </c>
      <c r="AV33" s="114">
        <v>58.114180995626498</v>
      </c>
      <c r="AW33" s="114">
        <v>58.585818408865201</v>
      </c>
    </row>
    <row r="34" spans="1:49" ht="15" outlineLevel="1" x14ac:dyDescent="0.25">
      <c r="A34" s="112" t="s">
        <v>124</v>
      </c>
      <c r="B34" s="21"/>
      <c r="C34" s="21"/>
      <c r="D34" s="16"/>
      <c r="E34" s="16"/>
      <c r="F34" s="16"/>
      <c r="G34" s="16"/>
      <c r="H34" s="16"/>
      <c r="I34" s="16"/>
      <c r="J34" s="16"/>
      <c r="K34" s="16"/>
      <c r="L34" s="16"/>
      <c r="M34" s="16"/>
      <c r="N34" s="16"/>
      <c r="O34" s="16"/>
      <c r="P34" s="16"/>
      <c r="Q34" s="16"/>
      <c r="R34" s="16"/>
      <c r="S34" s="16"/>
      <c r="T34" s="16"/>
      <c r="U34" s="16"/>
      <c r="V34" s="16"/>
      <c r="W34" s="16"/>
      <c r="X34" s="16"/>
      <c r="Y34" s="16"/>
      <c r="Z34" s="16"/>
      <c r="AA34" s="114">
        <v>12.7580595725536</v>
      </c>
      <c r="AB34" s="114">
        <v>15.832200233651299</v>
      </c>
      <c r="AC34" s="114">
        <v>10.8444904322944</v>
      </c>
      <c r="AD34" s="114">
        <v>13.593904882372801</v>
      </c>
      <c r="AE34" s="114">
        <v>15.492856928650999</v>
      </c>
      <c r="AF34" s="114">
        <v>15.729190796279299</v>
      </c>
      <c r="AG34" s="114">
        <v>16.602630697780601</v>
      </c>
      <c r="AH34" s="114">
        <v>15.6674064574218</v>
      </c>
      <c r="AI34" s="114">
        <v>18.385954911863799</v>
      </c>
      <c r="AJ34" s="114">
        <v>17.905121213460699</v>
      </c>
      <c r="AK34" s="114">
        <v>19.667869917004701</v>
      </c>
      <c r="AL34" s="114">
        <v>22.248293672768298</v>
      </c>
      <c r="AM34" s="114">
        <v>21.219840280883599</v>
      </c>
      <c r="AN34" s="114">
        <v>19.616849050806</v>
      </c>
      <c r="AO34" s="114">
        <v>22.613304026258401</v>
      </c>
      <c r="AP34" s="114">
        <v>18.013238647623901</v>
      </c>
      <c r="AQ34" s="114">
        <v>24.081952242007102</v>
      </c>
      <c r="AR34" s="114">
        <v>25.634786363707502</v>
      </c>
      <c r="AS34" s="114">
        <v>22.0135320307288</v>
      </c>
      <c r="AT34" s="114">
        <v>18.740182359749099</v>
      </c>
      <c r="AU34" s="114">
        <v>29.243088700250901</v>
      </c>
      <c r="AV34" s="114">
        <v>37.110453253681399</v>
      </c>
      <c r="AW34" s="114">
        <v>29.7290508664301</v>
      </c>
    </row>
    <row r="35" spans="1:49" ht="15" outlineLevel="1" x14ac:dyDescent="0.25">
      <c r="A35" s="112" t="s">
        <v>111</v>
      </c>
      <c r="B35" s="21"/>
      <c r="C35" s="21"/>
      <c r="D35" s="16"/>
      <c r="E35" s="16"/>
      <c r="F35" s="16"/>
      <c r="G35" s="16"/>
      <c r="H35" s="16"/>
      <c r="I35" s="16"/>
      <c r="J35" s="16"/>
      <c r="K35" s="16"/>
      <c r="L35" s="16"/>
      <c r="M35" s="16"/>
      <c r="N35" s="16"/>
      <c r="O35" s="16"/>
      <c r="P35" s="16"/>
      <c r="Q35" s="16"/>
      <c r="R35" s="16"/>
      <c r="S35" s="16"/>
      <c r="T35" s="16"/>
      <c r="U35" s="16"/>
      <c r="V35" s="16"/>
      <c r="W35" s="16"/>
      <c r="X35" s="16"/>
      <c r="Y35" s="16"/>
      <c r="Z35" s="16"/>
      <c r="AA35" s="114">
        <v>33.0529450686535</v>
      </c>
      <c r="AB35" s="114">
        <v>37.2057421071124</v>
      </c>
      <c r="AC35" s="114">
        <v>29.481470936378798</v>
      </c>
      <c r="AD35" s="114">
        <v>31.589766924340299</v>
      </c>
      <c r="AE35" s="114">
        <v>29.139595931465401</v>
      </c>
      <c r="AF35" s="114">
        <v>32.637988938197601</v>
      </c>
      <c r="AG35" s="114">
        <v>34.069263479565798</v>
      </c>
      <c r="AH35" s="114">
        <v>35.995002094323098</v>
      </c>
      <c r="AI35" s="114">
        <v>43.662369562138302</v>
      </c>
      <c r="AJ35" s="114">
        <v>45.753665970122498</v>
      </c>
      <c r="AK35" s="114">
        <v>48.3180820446808</v>
      </c>
      <c r="AL35" s="114">
        <v>51.909444755253404</v>
      </c>
      <c r="AM35" s="114">
        <v>54.160024679713501</v>
      </c>
      <c r="AN35" s="114">
        <v>56.387193746645202</v>
      </c>
      <c r="AO35" s="114">
        <v>64.061677462354794</v>
      </c>
      <c r="AP35" s="114">
        <v>56.727588304047899</v>
      </c>
      <c r="AQ35" s="114">
        <v>57.000643434179203</v>
      </c>
      <c r="AR35" s="114">
        <v>50.961618307399299</v>
      </c>
      <c r="AS35" s="114">
        <v>52.6115138677402</v>
      </c>
      <c r="AT35" s="114">
        <v>50.818330815998998</v>
      </c>
      <c r="AU35" s="114">
        <v>55.285244224255898</v>
      </c>
      <c r="AV35" s="114">
        <v>57.031140269996797</v>
      </c>
      <c r="AW35" s="114">
        <v>57.002747197296699</v>
      </c>
    </row>
    <row r="36" spans="1:49" ht="15" outlineLevel="1" x14ac:dyDescent="0.25">
      <c r="A36" s="112" t="s">
        <v>110</v>
      </c>
      <c r="B36" s="21"/>
      <c r="C36" s="21"/>
      <c r="D36" s="16"/>
      <c r="E36" s="16"/>
      <c r="F36" s="16"/>
      <c r="G36" s="16"/>
      <c r="H36" s="16"/>
      <c r="I36" s="16"/>
      <c r="J36" s="16"/>
      <c r="K36" s="16"/>
      <c r="L36" s="16"/>
      <c r="M36" s="16"/>
      <c r="N36" s="16"/>
      <c r="O36" s="16"/>
      <c r="P36" s="16"/>
      <c r="Q36" s="16"/>
      <c r="R36" s="16"/>
      <c r="S36" s="16"/>
      <c r="T36" s="16"/>
      <c r="U36" s="16"/>
      <c r="V36" s="16"/>
      <c r="W36" s="16"/>
      <c r="X36" s="16"/>
      <c r="Y36" s="16"/>
      <c r="Z36" s="16"/>
      <c r="AA36" s="114">
        <v>21.366599586875299</v>
      </c>
      <c r="AB36" s="114">
        <v>20.694227448225199</v>
      </c>
      <c r="AC36" s="114">
        <v>20.109261842842798</v>
      </c>
      <c r="AD36" s="114">
        <v>21.1868311098711</v>
      </c>
      <c r="AE36" s="114">
        <v>19.6025883573149</v>
      </c>
      <c r="AF36" s="114">
        <v>22.1413752676286</v>
      </c>
      <c r="AG36" s="114">
        <v>25.7884356803015</v>
      </c>
      <c r="AH36" s="114">
        <v>25.415368850076</v>
      </c>
      <c r="AI36" s="114">
        <v>29.232206980757802</v>
      </c>
      <c r="AJ36" s="114">
        <v>30.5202046865314</v>
      </c>
      <c r="AK36" s="114">
        <v>36.278507112825501</v>
      </c>
      <c r="AL36" s="114">
        <v>30.3109758944112</v>
      </c>
      <c r="AM36" s="114">
        <v>30.093700935781801</v>
      </c>
      <c r="AN36" s="114">
        <v>32.2858882183315</v>
      </c>
      <c r="AO36" s="114">
        <v>31.025299764443801</v>
      </c>
      <c r="AP36" s="114">
        <v>35.252890046756399</v>
      </c>
      <c r="AQ36" s="114">
        <v>36.694025651402299</v>
      </c>
      <c r="AR36" s="114">
        <v>37.671238800452798</v>
      </c>
      <c r="AS36" s="114">
        <v>35.731374656486899</v>
      </c>
      <c r="AT36" s="114">
        <v>33.156341054699197</v>
      </c>
      <c r="AU36" s="114">
        <v>34.915094050042597</v>
      </c>
      <c r="AV36" s="114">
        <v>37.3649304444371</v>
      </c>
      <c r="AW36" s="114">
        <v>36.900251355824302</v>
      </c>
    </row>
    <row r="37" spans="1:49" ht="15" outlineLevel="1" x14ac:dyDescent="0.25">
      <c r="A37" s="112" t="s">
        <v>109</v>
      </c>
      <c r="B37" s="21"/>
      <c r="C37" s="21"/>
      <c r="D37" s="16"/>
      <c r="E37" s="16"/>
      <c r="F37" s="16"/>
      <c r="G37" s="16"/>
      <c r="H37" s="16"/>
      <c r="I37" s="16"/>
      <c r="J37" s="16"/>
      <c r="K37" s="16"/>
      <c r="L37" s="16"/>
      <c r="M37" s="16"/>
      <c r="N37" s="16"/>
      <c r="O37" s="16"/>
      <c r="P37" s="16"/>
      <c r="Q37" s="16"/>
      <c r="R37" s="16"/>
      <c r="S37" s="16"/>
      <c r="T37" s="16"/>
      <c r="U37" s="16"/>
      <c r="V37" s="16"/>
      <c r="W37" s="16"/>
      <c r="X37" s="16"/>
      <c r="Y37" s="16"/>
      <c r="Z37" s="16"/>
      <c r="AA37" s="114">
        <v>21.801299803625799</v>
      </c>
      <c r="AB37" s="114">
        <v>19.7358855965009</v>
      </c>
      <c r="AC37" s="114">
        <v>19.577023341687099</v>
      </c>
      <c r="AD37" s="114">
        <v>15.5451588131605</v>
      </c>
      <c r="AE37" s="114">
        <v>18.598700256688101</v>
      </c>
      <c r="AF37" s="114">
        <v>22.999978114146501</v>
      </c>
      <c r="AG37" s="114">
        <v>26.824484995735201</v>
      </c>
      <c r="AH37" s="114">
        <v>21.701264643110498</v>
      </c>
      <c r="AI37" s="114">
        <v>30.187184567423401</v>
      </c>
      <c r="AJ37" s="114">
        <v>30.644471564694499</v>
      </c>
      <c r="AK37" s="114">
        <v>31.401879086320701</v>
      </c>
      <c r="AL37" s="114">
        <v>38.539439524996702</v>
      </c>
      <c r="AM37" s="114">
        <v>28.765157612352699</v>
      </c>
      <c r="AN37" s="114">
        <v>31.208234251655899</v>
      </c>
      <c r="AO37" s="114">
        <v>36.228650247554697</v>
      </c>
      <c r="AP37" s="114">
        <v>35.215663042389203</v>
      </c>
      <c r="AQ37" s="114">
        <v>33.652042902288798</v>
      </c>
      <c r="AR37" s="114">
        <v>33.431863110110598</v>
      </c>
      <c r="AS37" s="114">
        <v>36.121060285470598</v>
      </c>
      <c r="AT37" s="114">
        <v>36.020046410735802</v>
      </c>
      <c r="AU37" s="114">
        <v>32.1599159390869</v>
      </c>
      <c r="AV37" s="114">
        <v>31.8871364925091</v>
      </c>
      <c r="AW37" s="114">
        <v>32.393181615836497</v>
      </c>
    </row>
    <row r="38" spans="1:49" ht="15" outlineLevel="1" x14ac:dyDescent="0.25">
      <c r="A38" s="112" t="s">
        <v>125</v>
      </c>
      <c r="B38" s="21"/>
      <c r="C38" s="21"/>
      <c r="D38" s="16"/>
      <c r="E38" s="16"/>
      <c r="F38" s="16"/>
      <c r="G38" s="16"/>
      <c r="H38" s="16"/>
      <c r="I38" s="16"/>
      <c r="J38" s="16"/>
      <c r="K38" s="16"/>
      <c r="L38" s="16"/>
      <c r="M38" s="16"/>
      <c r="N38" s="16"/>
      <c r="O38" s="16"/>
      <c r="P38" s="16"/>
      <c r="Q38" s="16"/>
      <c r="R38" s="16"/>
      <c r="S38" s="16"/>
      <c r="T38" s="16"/>
      <c r="U38" s="16"/>
      <c r="V38" s="16"/>
      <c r="W38" s="16"/>
      <c r="X38" s="16"/>
      <c r="Y38" s="16"/>
      <c r="Z38" s="16"/>
      <c r="AA38" s="114">
        <v>15.886670548888601</v>
      </c>
      <c r="AB38" s="114">
        <v>17.488636444114299</v>
      </c>
      <c r="AC38" s="114">
        <v>17.8303312718371</v>
      </c>
      <c r="AD38" s="114">
        <v>17.011321194385399</v>
      </c>
      <c r="AE38" s="114">
        <v>17.378295842782599</v>
      </c>
      <c r="AF38" s="114">
        <v>17.228995909921299</v>
      </c>
      <c r="AG38" s="114">
        <v>22.3369744669752</v>
      </c>
      <c r="AH38" s="114">
        <v>17.901648371140901</v>
      </c>
      <c r="AI38" s="114">
        <v>27.589118186652598</v>
      </c>
      <c r="AJ38" s="114">
        <v>24.316691930651899</v>
      </c>
      <c r="AK38" s="114">
        <v>24.3742620973808</v>
      </c>
      <c r="AL38" s="114">
        <v>30.261186625913599</v>
      </c>
      <c r="AM38" s="114">
        <v>20.078366722104299</v>
      </c>
      <c r="AN38" s="114">
        <v>17.718281511720399</v>
      </c>
      <c r="AO38" s="114">
        <v>20.909794539093902</v>
      </c>
      <c r="AP38" s="114">
        <v>26.907214929556901</v>
      </c>
      <c r="AQ38" s="114">
        <v>27.665110621983398</v>
      </c>
      <c r="AR38" s="114">
        <v>28.0024986847306</v>
      </c>
      <c r="AS38" s="114">
        <v>24.236878983413199</v>
      </c>
      <c r="AT38" s="114">
        <v>22.125568343241</v>
      </c>
      <c r="AU38" s="114">
        <v>29.237954105642899</v>
      </c>
      <c r="AV38" s="114">
        <v>37.754642893389303</v>
      </c>
      <c r="AW38" s="114">
        <v>35.394998387877401</v>
      </c>
    </row>
    <row r="39" spans="1:49" ht="18" customHeight="1" x14ac:dyDescent="0.25">
      <c r="A39" s="159" t="s">
        <v>112</v>
      </c>
      <c r="B39" s="159"/>
      <c r="C39" s="159"/>
      <c r="D39" s="88">
        <v>1974</v>
      </c>
      <c r="E39" s="88">
        <v>1975</v>
      </c>
      <c r="F39" s="88">
        <v>1976</v>
      </c>
      <c r="G39" s="88">
        <v>1977</v>
      </c>
      <c r="H39" s="88">
        <v>1978</v>
      </c>
      <c r="I39" s="88">
        <v>1979</v>
      </c>
      <c r="J39" s="88">
        <v>1980</v>
      </c>
      <c r="K39" s="88">
        <v>1981</v>
      </c>
      <c r="L39" s="88">
        <v>1982</v>
      </c>
      <c r="M39" s="88">
        <v>1983</v>
      </c>
      <c r="N39" s="88">
        <v>1984</v>
      </c>
      <c r="O39" s="88">
        <v>1985</v>
      </c>
      <c r="P39" s="88">
        <v>1986</v>
      </c>
      <c r="Q39" s="88">
        <v>1987</v>
      </c>
      <c r="R39" s="88">
        <v>1988</v>
      </c>
      <c r="S39" s="88">
        <v>1989</v>
      </c>
      <c r="T39" s="88">
        <v>1990</v>
      </c>
      <c r="U39" s="88">
        <v>1991</v>
      </c>
      <c r="V39" s="88">
        <v>1992</v>
      </c>
      <c r="W39" s="88">
        <v>1993</v>
      </c>
      <c r="X39" s="88">
        <v>1994</v>
      </c>
      <c r="Y39" s="88">
        <v>1995</v>
      </c>
      <c r="Z39" s="88">
        <v>1996</v>
      </c>
      <c r="AA39" s="88">
        <v>1997</v>
      </c>
      <c r="AB39" s="88">
        <v>1998</v>
      </c>
      <c r="AC39" s="88">
        <v>1999</v>
      </c>
      <c r="AD39" s="88">
        <v>2000</v>
      </c>
      <c r="AE39" s="88">
        <v>2001</v>
      </c>
      <c r="AF39" s="88">
        <v>2002</v>
      </c>
      <c r="AG39" s="88">
        <v>2003</v>
      </c>
      <c r="AH39" s="88">
        <v>2004</v>
      </c>
      <c r="AI39" s="88">
        <v>2005</v>
      </c>
      <c r="AJ39" s="88">
        <v>2006</v>
      </c>
      <c r="AK39" s="88">
        <v>2007</v>
      </c>
      <c r="AL39" s="88">
        <v>2008</v>
      </c>
      <c r="AM39" s="88">
        <v>2009</v>
      </c>
      <c r="AN39" s="88">
        <v>2010</v>
      </c>
      <c r="AO39" s="88">
        <v>2011</v>
      </c>
      <c r="AP39" s="88">
        <v>2012</v>
      </c>
      <c r="AQ39" s="88">
        <v>2013</v>
      </c>
      <c r="AR39" s="88">
        <v>2014</v>
      </c>
      <c r="AS39" s="88">
        <v>2015</v>
      </c>
      <c r="AT39" s="88">
        <v>2016</v>
      </c>
      <c r="AU39" s="88">
        <v>2017</v>
      </c>
      <c r="AV39" s="88">
        <v>2018</v>
      </c>
      <c r="AW39" s="88">
        <v>2019</v>
      </c>
    </row>
    <row r="40" spans="1:49" ht="15" customHeight="1" x14ac:dyDescent="0.25">
      <c r="A40" s="20" t="s">
        <v>2</v>
      </c>
      <c r="B40" s="21" t="s">
        <v>15</v>
      </c>
      <c r="C40" s="21" t="s">
        <v>14</v>
      </c>
      <c r="D40" s="16">
        <v>5.7714342104265839</v>
      </c>
      <c r="E40" s="16">
        <v>5.9084387402958614</v>
      </c>
      <c r="F40" s="16">
        <v>7.5841568051872761</v>
      </c>
      <c r="G40" s="16">
        <v>10.323457542988221</v>
      </c>
      <c r="H40" s="16">
        <v>11.726691561904499</v>
      </c>
      <c r="I40" s="16">
        <v>14.941655697879666</v>
      </c>
      <c r="J40" s="16">
        <v>16.892198527864807</v>
      </c>
      <c r="K40" s="16">
        <v>18.370536350110473</v>
      </c>
      <c r="L40" s="16">
        <v>20.35931931201986</v>
      </c>
      <c r="M40" s="16">
        <v>20.928744832484526</v>
      </c>
      <c r="N40" s="16">
        <v>21.380327608248223</v>
      </c>
      <c r="O40" s="16">
        <v>24.627176586633194</v>
      </c>
      <c r="P40" s="16">
        <v>27.610702011537001</v>
      </c>
      <c r="Q40" s="16">
        <v>30.50481933745111</v>
      </c>
      <c r="R40" s="16">
        <v>31.988077239691112</v>
      </c>
      <c r="S40" s="16">
        <v>32.52916796329778</v>
      </c>
      <c r="T40" s="16">
        <v>32.560733698749722</v>
      </c>
      <c r="U40" s="16">
        <v>32.182620665876946</v>
      </c>
      <c r="V40" s="16">
        <v>31.917007687582224</v>
      </c>
      <c r="W40" s="16">
        <v>30.968966743936662</v>
      </c>
      <c r="X40" s="16">
        <v>30.284042102182219</v>
      </c>
      <c r="Y40" s="16">
        <v>29.775122108543609</v>
      </c>
      <c r="Z40" s="16">
        <v>30.326365727233057</v>
      </c>
      <c r="AA40" s="16">
        <v>29.992907892979719</v>
      </c>
      <c r="AB40" s="16">
        <v>27.679631654071059</v>
      </c>
      <c r="AC40" s="16">
        <v>27.797276925742498</v>
      </c>
      <c r="AD40" s="16">
        <v>28.504390305636939</v>
      </c>
      <c r="AE40" s="16">
        <v>28.337313779991387</v>
      </c>
      <c r="AF40" s="16">
        <v>29.564093732841943</v>
      </c>
      <c r="AG40" s="16">
        <v>32.479783679493892</v>
      </c>
      <c r="AH40" s="16">
        <v>34.078134230802775</v>
      </c>
      <c r="AI40" s="16">
        <v>36.791717188323055</v>
      </c>
      <c r="AJ40" s="16">
        <v>38.460045405567215</v>
      </c>
      <c r="AK40" s="16">
        <v>39.28945369730306</v>
      </c>
      <c r="AL40" s="16">
        <v>41.290279526780836</v>
      </c>
      <c r="AM40" s="16">
        <v>41.750132805611386</v>
      </c>
      <c r="AN40" s="16">
        <v>42.671004121591942</v>
      </c>
      <c r="AO40" s="16">
        <v>46.715348255301386</v>
      </c>
      <c r="AP40" s="16">
        <v>48.213280851720555</v>
      </c>
      <c r="AQ40" s="16">
        <v>47.526169102758331</v>
      </c>
      <c r="AR40" s="16">
        <v>46.9914962321686</v>
      </c>
      <c r="AS40" s="16">
        <v>46.347949142608329</v>
      </c>
      <c r="AT40" s="16">
        <v>46.115737500051672</v>
      </c>
      <c r="AU40" s="16">
        <v>46.414507430094716</v>
      </c>
      <c r="AV40" s="16">
        <v>46.824592426264168</v>
      </c>
      <c r="AW40" s="16">
        <v>47.604510392822505</v>
      </c>
    </row>
    <row r="41" spans="1:49" ht="15" customHeight="1" x14ac:dyDescent="0.25">
      <c r="A41" s="20" t="s">
        <v>3</v>
      </c>
      <c r="B41" s="21" t="s">
        <v>15</v>
      </c>
      <c r="C41" s="21" t="s">
        <v>14</v>
      </c>
      <c r="D41" s="16">
        <v>2.5045799786011473</v>
      </c>
      <c r="E41" s="16">
        <v>2.613016590632292</v>
      </c>
      <c r="F41" s="16">
        <v>3.4621278740559718</v>
      </c>
      <c r="G41" s="16">
        <v>4.6632292601066112</v>
      </c>
      <c r="H41" s="16">
        <v>5.4069906144861113</v>
      </c>
      <c r="I41" s="16">
        <v>7.3048556992711111</v>
      </c>
      <c r="J41" s="16">
        <v>8.4656154350691946</v>
      </c>
      <c r="K41" s="16">
        <v>9.2905353427385275</v>
      </c>
      <c r="L41" s="16">
        <v>10.495589885362001</v>
      </c>
      <c r="M41" s="16">
        <v>10.562811288898418</v>
      </c>
      <c r="N41" s="16">
        <v>10.787174018438973</v>
      </c>
      <c r="O41" s="16">
        <v>12.628234747641722</v>
      </c>
      <c r="P41" s="16">
        <v>14.260399034953998</v>
      </c>
      <c r="Q41" s="16">
        <v>15.195851025106332</v>
      </c>
      <c r="R41" s="16">
        <v>15.903873510033307</v>
      </c>
      <c r="S41" s="16">
        <v>16.050167585255359</v>
      </c>
      <c r="T41" s="16">
        <v>15.908343140210693</v>
      </c>
      <c r="U41" s="16">
        <v>16.060400549443195</v>
      </c>
      <c r="V41" s="16">
        <v>16.67046777791078</v>
      </c>
      <c r="W41" s="16">
        <v>16.700610242680806</v>
      </c>
      <c r="X41" s="16">
        <v>16.326925520545139</v>
      </c>
      <c r="Y41" s="16">
        <v>17.259192802560527</v>
      </c>
      <c r="Z41" s="16">
        <v>17.141290873186417</v>
      </c>
      <c r="AA41" s="16">
        <v>18.030981832840695</v>
      </c>
      <c r="AB41" s="16">
        <v>19.155689247262611</v>
      </c>
      <c r="AC41" s="16">
        <v>17.22579243311711</v>
      </c>
      <c r="AD41" s="16">
        <v>17.308774666276001</v>
      </c>
      <c r="AE41" s="16">
        <v>18.395901003015251</v>
      </c>
      <c r="AF41" s="16">
        <v>19.787964842172386</v>
      </c>
      <c r="AG41" s="16">
        <v>21.960605971034415</v>
      </c>
      <c r="AH41" s="16">
        <v>21.487808542613774</v>
      </c>
      <c r="AI41" s="16">
        <v>24.894430105287164</v>
      </c>
      <c r="AJ41" s="16">
        <v>25.832425331974584</v>
      </c>
      <c r="AK41" s="16">
        <v>27.20254907209436</v>
      </c>
      <c r="AL41" s="16">
        <v>29.988395175083888</v>
      </c>
      <c r="AM41" s="16">
        <v>28.461705826612501</v>
      </c>
      <c r="AN41" s="16">
        <v>27.156344024024694</v>
      </c>
      <c r="AO41" s="16">
        <v>28.643891318916943</v>
      </c>
      <c r="AP41" s="16">
        <v>29.416605360342775</v>
      </c>
      <c r="AQ41" s="16">
        <v>31.893628615384447</v>
      </c>
      <c r="AR41" s="16">
        <v>33.492200866735551</v>
      </c>
      <c r="AS41" s="16">
        <v>31.935616322060003</v>
      </c>
      <c r="AT41" s="16">
        <v>29.754763400449164</v>
      </c>
      <c r="AU41" s="16">
        <v>33.947820885486664</v>
      </c>
      <c r="AV41" s="16">
        <v>39.505804764894727</v>
      </c>
      <c r="AW41" s="16">
        <v>38.52090352003556</v>
      </c>
    </row>
    <row r="42" spans="1:49" ht="15" customHeight="1" x14ac:dyDescent="0.25">
      <c r="A42" s="20"/>
      <c r="B42" s="21"/>
      <c r="C42" s="21"/>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R42" s="16"/>
    </row>
    <row r="43" spans="1:49" x14ac:dyDescent="0.3">
      <c r="A43" s="4"/>
      <c r="B43" s="4"/>
      <c r="C43" s="4"/>
    </row>
    <row r="44" spans="1:49" x14ac:dyDescent="0.3">
      <c r="A44" s="24" t="s">
        <v>17</v>
      </c>
      <c r="B44" s="6"/>
      <c r="C44" s="6"/>
    </row>
    <row r="45" spans="1:49" ht="16.2" x14ac:dyDescent="0.3">
      <c r="A45" s="25" t="s">
        <v>87</v>
      </c>
      <c r="B45" s="6"/>
      <c r="C45" s="6"/>
    </row>
    <row r="46" spans="1:49" ht="16.2" x14ac:dyDescent="0.3">
      <c r="A46" s="63" t="s">
        <v>18</v>
      </c>
      <c r="B46" s="6"/>
      <c r="C46" s="6"/>
    </row>
    <row r="47" spans="1:49" ht="16.2" x14ac:dyDescent="0.3">
      <c r="A47" s="63" t="s">
        <v>20</v>
      </c>
      <c r="B47" s="6"/>
      <c r="C47" s="6"/>
    </row>
    <row r="48" spans="1:49" ht="16.2" x14ac:dyDescent="0.3">
      <c r="A48" s="63" t="s">
        <v>19</v>
      </c>
      <c r="B48" s="6"/>
      <c r="C48" s="6"/>
    </row>
    <row r="49" spans="1:49" ht="16.2" x14ac:dyDescent="0.3">
      <c r="A49" s="61" t="s">
        <v>116</v>
      </c>
      <c r="B49" s="62"/>
      <c r="C49" s="62"/>
    </row>
    <row r="50" spans="1:49" ht="16.2" x14ac:dyDescent="0.3">
      <c r="A50" s="61" t="s">
        <v>119</v>
      </c>
      <c r="B50" s="6"/>
      <c r="C50" s="6"/>
    </row>
    <row r="51" spans="1:49" x14ac:dyDescent="0.3">
      <c r="A51" s="24"/>
      <c r="B51" s="6"/>
      <c r="C51" s="6"/>
    </row>
    <row r="52" spans="1:49" x14ac:dyDescent="0.3">
      <c r="A52" s="63"/>
      <c r="B52" s="6"/>
      <c r="C52" s="6"/>
    </row>
    <row r="53" spans="1:49" x14ac:dyDescent="0.3">
      <c r="B53" s="6"/>
      <c r="C53" s="6"/>
    </row>
    <row r="54" spans="1:49" x14ac:dyDescent="0.3">
      <c r="B54" s="6"/>
      <c r="C54" s="6"/>
    </row>
    <row r="55" spans="1:49" x14ac:dyDescent="0.3">
      <c r="A55" s="5"/>
      <c r="B55" s="6"/>
      <c r="C55" s="6"/>
    </row>
    <row r="56" spans="1:49" x14ac:dyDescent="0.3">
      <c r="A56" s="61"/>
      <c r="B56" s="6"/>
      <c r="C56" s="6"/>
    </row>
    <row r="57" spans="1:49" x14ac:dyDescent="0.3">
      <c r="A57" s="121"/>
      <c r="B57" s="132"/>
      <c r="C57" s="132"/>
    </row>
    <row r="58" spans="1:49" x14ac:dyDescent="0.3">
      <c r="A58" s="121"/>
      <c r="B58" s="132"/>
      <c r="C58" s="132"/>
    </row>
    <row r="59" spans="1:49" ht="15.6" x14ac:dyDescent="0.3">
      <c r="A59" s="130"/>
      <c r="B59" s="124"/>
      <c r="C59" s="6"/>
    </row>
    <row r="60" spans="1:49" x14ac:dyDescent="0.3">
      <c r="A60" s="122"/>
      <c r="B60" s="127"/>
      <c r="C60" s="6"/>
    </row>
    <row r="61" spans="1:49" x14ac:dyDescent="0.3">
      <c r="A61" s="123"/>
      <c r="B61" s="127"/>
      <c r="C61" s="6"/>
      <c r="AA61" s="126"/>
      <c r="AB61" s="126"/>
      <c r="AC61" s="126"/>
      <c r="AD61" s="126"/>
      <c r="AE61" s="126"/>
      <c r="AF61" s="126"/>
      <c r="AG61" s="126"/>
      <c r="AH61" s="126"/>
      <c r="AI61" s="126"/>
      <c r="AJ61" s="126"/>
      <c r="AK61" s="126"/>
      <c r="AL61" s="126"/>
      <c r="AM61" s="126"/>
      <c r="AN61" s="126"/>
      <c r="AO61" s="126"/>
      <c r="AP61" s="126"/>
      <c r="AQ61" s="126"/>
      <c r="AR61" s="126"/>
      <c r="AS61" s="126"/>
      <c r="AT61" s="126"/>
      <c r="AU61" s="126"/>
      <c r="AV61" s="131"/>
      <c r="AW61" s="131"/>
    </row>
    <row r="62" spans="1:49" x14ac:dyDescent="0.3">
      <c r="A62" s="123"/>
      <c r="B62" s="127"/>
      <c r="C62" s="6"/>
      <c r="AV62" s="131"/>
      <c r="AW62" s="131"/>
    </row>
    <row r="63" spans="1:49" x14ac:dyDescent="0.3">
      <c r="A63" s="123"/>
      <c r="B63" s="127"/>
      <c r="C63" s="6"/>
      <c r="AV63" s="126"/>
      <c r="AW63" s="126"/>
    </row>
    <row r="64" spans="1:49" x14ac:dyDescent="0.3">
      <c r="A64" s="128"/>
      <c r="B64" s="127"/>
      <c r="C64" s="6"/>
    </row>
    <row r="65" spans="1:49" x14ac:dyDescent="0.3">
      <c r="A65" s="122"/>
      <c r="B65" s="127"/>
      <c r="C65" s="6"/>
    </row>
    <row r="66" spans="1:49" x14ac:dyDescent="0.3">
      <c r="A66" s="129"/>
      <c r="B66" s="127"/>
      <c r="C66" s="6"/>
      <c r="AV66" s="131"/>
      <c r="AW66" s="131"/>
    </row>
    <row r="67" spans="1:49" x14ac:dyDescent="0.3">
      <c r="A67" s="129"/>
      <c r="B67" s="127"/>
      <c r="C67" s="6"/>
      <c r="AV67" s="131"/>
      <c r="AW67" s="131"/>
    </row>
  </sheetData>
  <mergeCells count="3">
    <mergeCell ref="A9:C9"/>
    <mergeCell ref="A30:C30"/>
    <mergeCell ref="A39:C39"/>
  </mergeCells>
  <hyperlinks>
    <hyperlink ref="A6" location="Contents!A1" display="Return to contents page"/>
  </hyperlink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AW69"/>
  <sheetViews>
    <sheetView zoomScale="90" zoomScaleNormal="90" workbookViewId="0">
      <pane xSplit="3" ySplit="9" topLeftCell="Z10" activePane="bottomRight" state="frozen"/>
      <selection activeCell="A6" sqref="A6"/>
      <selection pane="topRight" activeCell="A6" sqref="A6"/>
      <selection pane="bottomLeft" activeCell="A6" sqref="A6"/>
      <selection pane="bottomRight" activeCell="AX11" sqref="AX11"/>
    </sheetView>
  </sheetViews>
  <sheetFormatPr defaultColWidth="7.59765625" defaultRowHeight="14.4" outlineLevelRow="1" x14ac:dyDescent="0.3"/>
  <cols>
    <col min="1" max="1" width="28" style="2" customWidth="1"/>
    <col min="2" max="2" width="7.19921875" style="2" bestFit="1" customWidth="1"/>
    <col min="3" max="3" width="14.8984375" style="2" customWidth="1"/>
    <col min="4" max="40" width="7.59765625" style="8"/>
    <col min="41" max="41" width="7.59765625" style="1"/>
    <col min="42" max="42" width="7.59765625" style="8"/>
    <col min="43" max="47" width="7.59765625" style="1"/>
    <col min="48" max="48" width="8.3984375" style="1" bestFit="1" customWidth="1"/>
    <col min="49" max="16384" width="7.59765625" style="1"/>
  </cols>
  <sheetData>
    <row r="1" spans="1:49" ht="15" x14ac:dyDescent="0.25">
      <c r="A1" s="4"/>
      <c r="B1" s="1"/>
      <c r="C1" s="1"/>
      <c r="D1" s="1"/>
      <c r="E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P1" s="1"/>
    </row>
    <row r="2" spans="1:49" ht="15" x14ac:dyDescent="0.25">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P2" s="1"/>
    </row>
    <row r="3" spans="1:49" ht="15" x14ac:dyDescent="0.25">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P3" s="1"/>
    </row>
    <row r="4" spans="1:49" ht="15" x14ac:dyDescent="0.25">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P4" s="1"/>
    </row>
    <row r="5" spans="1:49" ht="15" x14ac:dyDescent="0.25">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P5" s="1"/>
    </row>
    <row r="6" spans="1:49" ht="15" x14ac:dyDescent="0.25">
      <c r="A6" s="57" t="s">
        <v>75</v>
      </c>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P6" s="1"/>
    </row>
    <row r="7" spans="1:49" ht="21" x14ac:dyDescent="0.25">
      <c r="A7" s="17" t="s">
        <v>162</v>
      </c>
      <c r="B7" s="17"/>
      <c r="C7" s="17"/>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P7" s="1"/>
    </row>
    <row r="8" spans="1:49" ht="15" x14ac:dyDescent="0.25">
      <c r="A8" s="27" t="s">
        <v>23</v>
      </c>
      <c r="B8" s="13"/>
      <c r="C8" s="13"/>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P8" s="1"/>
    </row>
    <row r="9" spans="1:49" ht="15" x14ac:dyDescent="0.25">
      <c r="A9" s="158" t="s">
        <v>0</v>
      </c>
      <c r="B9" s="158"/>
      <c r="C9" s="158"/>
      <c r="D9" s="9">
        <v>1974</v>
      </c>
      <c r="E9" s="9">
        <f t="shared" ref="E9:AK9" si="0">D9+1</f>
        <v>1975</v>
      </c>
      <c r="F9" s="9">
        <f t="shared" si="0"/>
        <v>1976</v>
      </c>
      <c r="G9" s="9">
        <f t="shared" si="0"/>
        <v>1977</v>
      </c>
      <c r="H9" s="9">
        <f t="shared" si="0"/>
        <v>1978</v>
      </c>
      <c r="I9" s="9">
        <f t="shared" si="0"/>
        <v>1979</v>
      </c>
      <c r="J9" s="9">
        <f t="shared" si="0"/>
        <v>1980</v>
      </c>
      <c r="K9" s="9">
        <f t="shared" si="0"/>
        <v>1981</v>
      </c>
      <c r="L9" s="9">
        <f t="shared" si="0"/>
        <v>1982</v>
      </c>
      <c r="M9" s="9">
        <f t="shared" si="0"/>
        <v>1983</v>
      </c>
      <c r="N9" s="9">
        <f t="shared" si="0"/>
        <v>1984</v>
      </c>
      <c r="O9" s="9">
        <f t="shared" si="0"/>
        <v>1985</v>
      </c>
      <c r="P9" s="9">
        <f t="shared" si="0"/>
        <v>1986</v>
      </c>
      <c r="Q9" s="9">
        <f t="shared" si="0"/>
        <v>1987</v>
      </c>
      <c r="R9" s="9">
        <f t="shared" si="0"/>
        <v>1988</v>
      </c>
      <c r="S9" s="9">
        <f t="shared" si="0"/>
        <v>1989</v>
      </c>
      <c r="T9" s="9">
        <f t="shared" si="0"/>
        <v>1990</v>
      </c>
      <c r="U9" s="9">
        <f t="shared" si="0"/>
        <v>1991</v>
      </c>
      <c r="V9" s="9">
        <f t="shared" si="0"/>
        <v>1992</v>
      </c>
      <c r="W9" s="9">
        <f t="shared" si="0"/>
        <v>1993</v>
      </c>
      <c r="X9" s="9">
        <f t="shared" si="0"/>
        <v>1994</v>
      </c>
      <c r="Y9" s="9">
        <f t="shared" si="0"/>
        <v>1995</v>
      </c>
      <c r="Z9" s="9">
        <f t="shared" si="0"/>
        <v>1996</v>
      </c>
      <c r="AA9" s="9">
        <f t="shared" si="0"/>
        <v>1997</v>
      </c>
      <c r="AB9" s="9">
        <f t="shared" si="0"/>
        <v>1998</v>
      </c>
      <c r="AC9" s="9">
        <f t="shared" si="0"/>
        <v>1999</v>
      </c>
      <c r="AD9" s="9">
        <f t="shared" si="0"/>
        <v>2000</v>
      </c>
      <c r="AE9" s="9">
        <f t="shared" si="0"/>
        <v>2001</v>
      </c>
      <c r="AF9" s="9">
        <f t="shared" si="0"/>
        <v>2002</v>
      </c>
      <c r="AG9" s="9">
        <f t="shared" si="0"/>
        <v>2003</v>
      </c>
      <c r="AH9" s="9">
        <f t="shared" si="0"/>
        <v>2004</v>
      </c>
      <c r="AI9" s="9">
        <f t="shared" si="0"/>
        <v>2005</v>
      </c>
      <c r="AJ9" s="9">
        <f t="shared" si="0"/>
        <v>2006</v>
      </c>
      <c r="AK9" s="9">
        <f t="shared" si="0"/>
        <v>2007</v>
      </c>
      <c r="AL9" s="9">
        <f t="shared" ref="AL9:AW9" si="1">AK9+1</f>
        <v>2008</v>
      </c>
      <c r="AM9" s="9">
        <f t="shared" si="1"/>
        <v>2009</v>
      </c>
      <c r="AN9" s="9">
        <f t="shared" si="1"/>
        <v>2010</v>
      </c>
      <c r="AO9" s="9">
        <f t="shared" si="1"/>
        <v>2011</v>
      </c>
      <c r="AP9" s="9">
        <f t="shared" si="1"/>
        <v>2012</v>
      </c>
      <c r="AQ9" s="9">
        <f t="shared" si="1"/>
        <v>2013</v>
      </c>
      <c r="AR9" s="9">
        <f t="shared" si="1"/>
        <v>2014</v>
      </c>
      <c r="AS9" s="9">
        <f t="shared" si="1"/>
        <v>2015</v>
      </c>
      <c r="AT9" s="9">
        <f t="shared" si="1"/>
        <v>2016</v>
      </c>
      <c r="AU9" s="9">
        <f t="shared" si="1"/>
        <v>2017</v>
      </c>
      <c r="AV9" s="9">
        <f t="shared" si="1"/>
        <v>2018</v>
      </c>
      <c r="AW9" s="9">
        <f t="shared" si="1"/>
        <v>2019</v>
      </c>
    </row>
    <row r="10" spans="1:49" ht="15" x14ac:dyDescent="0.25">
      <c r="A10" s="11"/>
      <c r="B10" s="14" t="s">
        <v>7</v>
      </c>
      <c r="C10" s="14" t="s">
        <v>12</v>
      </c>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row>
    <row r="11" spans="1:49" ht="18" customHeight="1" x14ac:dyDescent="0.25">
      <c r="A11" s="23" t="s">
        <v>106</v>
      </c>
      <c r="B11" s="11" t="s">
        <v>15</v>
      </c>
      <c r="C11" s="11" t="s">
        <v>13</v>
      </c>
      <c r="D11" s="15">
        <v>44.908625402011538</v>
      </c>
      <c r="E11" s="15">
        <v>54.55893767887337</v>
      </c>
      <c r="F11" s="15">
        <v>63.432513769525244</v>
      </c>
      <c r="G11" s="15">
        <v>59.480933726079066</v>
      </c>
      <c r="H11" s="15">
        <v>56.517847995386902</v>
      </c>
      <c r="I11" s="15">
        <v>58.65478915145232</v>
      </c>
      <c r="J11" s="15">
        <v>70.410628072258646</v>
      </c>
      <c r="K11" s="15">
        <v>69.990654991215536</v>
      </c>
      <c r="L11" s="15">
        <v>68.98435503920723</v>
      </c>
      <c r="M11" s="15">
        <v>67.989853024765367</v>
      </c>
      <c r="N11" s="15">
        <v>70.541635228525209</v>
      </c>
      <c r="O11" s="15">
        <v>72.63178829687925</v>
      </c>
      <c r="P11" s="15">
        <v>57.814853398783868</v>
      </c>
      <c r="Q11" s="15">
        <v>54.29609900717363</v>
      </c>
      <c r="R11" s="15">
        <v>50.420380127789308</v>
      </c>
      <c r="S11" s="15">
        <v>48.323262169561005</v>
      </c>
      <c r="T11" s="15">
        <v>48.249437599277869</v>
      </c>
      <c r="U11" s="15">
        <v>48.067619405678791</v>
      </c>
      <c r="V11" s="15">
        <v>48.099825396034973</v>
      </c>
      <c r="W11" s="15">
        <v>46.940306678108016</v>
      </c>
      <c r="X11" s="15">
        <v>43.697187920913677</v>
      </c>
      <c r="Y11" s="15">
        <v>42.037980776325583</v>
      </c>
      <c r="Z11" s="15">
        <v>40.980319444651741</v>
      </c>
      <c r="AA11" s="15">
        <v>40.483909715791995</v>
      </c>
      <c r="AB11" s="15">
        <v>37.458210532927623</v>
      </c>
      <c r="AC11" s="15">
        <v>37.6861041162269</v>
      </c>
      <c r="AD11" s="15">
        <v>45.854237685573949</v>
      </c>
      <c r="AE11" s="15">
        <v>43.67202253114187</v>
      </c>
      <c r="AF11" s="15">
        <v>41.874928879141933</v>
      </c>
      <c r="AG11" s="15">
        <v>42.047813963897013</v>
      </c>
      <c r="AH11" s="15">
        <v>45.556500018092834</v>
      </c>
      <c r="AI11" s="15">
        <v>50.014691564099195</v>
      </c>
      <c r="AJ11" s="15">
        <v>56.741638799259462</v>
      </c>
      <c r="AK11" s="15">
        <v>55.254479369426363</v>
      </c>
      <c r="AL11" s="15">
        <v>62.120123794385655</v>
      </c>
      <c r="AM11" s="15">
        <v>54.121389395264742</v>
      </c>
      <c r="AN11" s="15">
        <v>58.352234553350449</v>
      </c>
      <c r="AO11" s="15">
        <v>65.240314891522942</v>
      </c>
      <c r="AP11" s="15">
        <v>65.763193194539753</v>
      </c>
      <c r="AQ11" s="15">
        <v>65.346947555715403</v>
      </c>
      <c r="AR11" s="15">
        <v>64.075374922295666</v>
      </c>
      <c r="AS11" s="15">
        <v>57.933379353914162</v>
      </c>
      <c r="AT11" s="15">
        <v>54.006977373942632</v>
      </c>
      <c r="AU11" s="15">
        <v>56.715577599200238</v>
      </c>
      <c r="AV11" s="15">
        <v>62.007134603396977</v>
      </c>
      <c r="AW11" s="15">
        <v>61.01412460561091</v>
      </c>
    </row>
    <row r="12" spans="1:49" ht="15" x14ac:dyDescent="0.25">
      <c r="A12" s="18" t="s">
        <v>10</v>
      </c>
      <c r="B12" s="22" t="s">
        <v>15</v>
      </c>
      <c r="C12" s="22" t="s">
        <v>13</v>
      </c>
      <c r="D12" s="16">
        <v>44.94500046468724</v>
      </c>
      <c r="E12" s="16">
        <v>54.178416507188039</v>
      </c>
      <c r="F12" s="16">
        <v>63.516089591719236</v>
      </c>
      <c r="G12" s="16">
        <v>59.539466813970783</v>
      </c>
      <c r="H12" s="16">
        <v>56.533353959481119</v>
      </c>
      <c r="I12" s="16">
        <v>58.607767324195954</v>
      </c>
      <c r="J12" s="16">
        <v>70.438769840676429</v>
      </c>
      <c r="K12" s="16">
        <v>70.020017114220636</v>
      </c>
      <c r="L12" s="16">
        <v>69.024009031861667</v>
      </c>
      <c r="M12" s="16">
        <v>68.066263219873733</v>
      </c>
      <c r="N12" s="16">
        <v>70.701461216954058</v>
      </c>
      <c r="O12" s="16">
        <v>72.698747441673518</v>
      </c>
      <c r="P12" s="16">
        <v>57.942815525434931</v>
      </c>
      <c r="Q12" s="16">
        <v>54.346396345268104</v>
      </c>
      <c r="R12" s="16">
        <v>50.47040273932236</v>
      </c>
      <c r="S12" s="16">
        <v>48.420395329284531</v>
      </c>
      <c r="T12" s="16">
        <v>48.17498131921149</v>
      </c>
      <c r="U12" s="16">
        <v>48.669709626670596</v>
      </c>
      <c r="V12" s="16">
        <v>48.572954335594403</v>
      </c>
      <c r="W12" s="16">
        <v>47.608385481692153</v>
      </c>
      <c r="X12" s="16">
        <v>44.483583735697685</v>
      </c>
      <c r="Y12" s="16">
        <v>42.90083928078252</v>
      </c>
      <c r="Z12" s="16">
        <v>42.124684972771206</v>
      </c>
      <c r="AA12" s="16">
        <v>41.710048194475007</v>
      </c>
      <c r="AB12" s="16">
        <v>38.708676598758572</v>
      </c>
      <c r="AC12" s="16">
        <v>38.877572207857469</v>
      </c>
      <c r="AD12" s="16">
        <v>46.734017265122105</v>
      </c>
      <c r="AE12" s="16">
        <v>44.819291205201232</v>
      </c>
      <c r="AF12" s="16">
        <v>43.051985573058154</v>
      </c>
      <c r="AG12" s="16">
        <v>43.304997733803198</v>
      </c>
      <c r="AH12" s="16">
        <v>46.776307990310634</v>
      </c>
      <c r="AI12" s="16">
        <v>51.13163025937444</v>
      </c>
      <c r="AJ12" s="16">
        <v>57.884680334889538</v>
      </c>
      <c r="AK12" s="16">
        <v>56.357011832015587</v>
      </c>
      <c r="AL12" s="16">
        <v>63.065689704187029</v>
      </c>
      <c r="AM12" s="16">
        <v>55.587136971045297</v>
      </c>
      <c r="AN12" s="16">
        <v>60.002868689666229</v>
      </c>
      <c r="AO12" s="16">
        <v>66.979970567555668</v>
      </c>
      <c r="AP12" s="16">
        <v>67.811263224702103</v>
      </c>
      <c r="AQ12" s="16">
        <v>67.476018371237757</v>
      </c>
      <c r="AR12" s="16">
        <v>66.413020523495945</v>
      </c>
      <c r="AS12" s="16">
        <v>60.628138337449585</v>
      </c>
      <c r="AT12" s="16">
        <v>57.059247777234965</v>
      </c>
      <c r="AU12" s="16">
        <v>59.828806161149373</v>
      </c>
      <c r="AV12" s="16">
        <v>64.747049143002968</v>
      </c>
      <c r="AW12" s="16">
        <v>64.029709216905516</v>
      </c>
    </row>
    <row r="13" spans="1:49" ht="15" x14ac:dyDescent="0.25">
      <c r="A13" s="18" t="s">
        <v>11</v>
      </c>
      <c r="B13" s="22" t="s">
        <v>15</v>
      </c>
      <c r="C13" s="22" t="s">
        <v>13</v>
      </c>
      <c r="D13" s="16">
        <v>44.55413896956901</v>
      </c>
      <c r="E13" s="16">
        <v>58.969958623109768</v>
      </c>
      <c r="F13" s="16">
        <v>62.173858209067681</v>
      </c>
      <c r="G13" s="16">
        <v>58.416638335087576</v>
      </c>
      <c r="H13" s="16">
        <v>56.177312077176701</v>
      </c>
      <c r="I13" s="16">
        <v>59.879224075599168</v>
      </c>
      <c r="J13" s="16">
        <v>69.535626775666032</v>
      </c>
      <c r="K13" s="16">
        <v>68.795553084766183</v>
      </c>
      <c r="L13" s="16">
        <v>67.038281964899909</v>
      </c>
      <c r="M13" s="16">
        <v>66.013049474754098</v>
      </c>
      <c r="N13" s="16">
        <v>68.84317017495222</v>
      </c>
      <c r="O13" s="16">
        <v>71.82726508591189</v>
      </c>
      <c r="P13" s="16">
        <v>56.090915530915154</v>
      </c>
      <c r="Q13" s="16">
        <v>53.201874996102212</v>
      </c>
      <c r="R13" s="16">
        <v>49.771851009370259</v>
      </c>
      <c r="S13" s="16">
        <v>47.524244668540909</v>
      </c>
      <c r="T13" s="16">
        <v>48.559006662466118</v>
      </c>
      <c r="U13" s="16">
        <v>46.731294097957154</v>
      </c>
      <c r="V13" s="16">
        <v>47.252984397851769</v>
      </c>
      <c r="W13" s="16">
        <v>45.971563081802827</v>
      </c>
      <c r="X13" s="16">
        <v>42.701088297978181</v>
      </c>
      <c r="Y13" s="16">
        <v>41.132706233301072</v>
      </c>
      <c r="Z13" s="16">
        <v>40.421513994209299</v>
      </c>
      <c r="AA13" s="16">
        <v>40.016878141369091</v>
      </c>
      <c r="AB13" s="16">
        <v>37.014491116525356</v>
      </c>
      <c r="AC13" s="16">
        <v>37.280976255916123</v>
      </c>
      <c r="AD13" s="16">
        <v>45.589111813897993</v>
      </c>
      <c r="AE13" s="16">
        <v>43.347075227247529</v>
      </c>
      <c r="AF13" s="16">
        <v>41.541419270060821</v>
      </c>
      <c r="AG13" s="16">
        <v>41.694721197131116</v>
      </c>
      <c r="AH13" s="16">
        <v>45.185481855053396</v>
      </c>
      <c r="AI13" s="16">
        <v>49.721558306180938</v>
      </c>
      <c r="AJ13" s="16">
        <v>56.458598477850309</v>
      </c>
      <c r="AK13" s="16">
        <v>54.977856810757118</v>
      </c>
      <c r="AL13" s="16">
        <v>61.893420879088751</v>
      </c>
      <c r="AM13" s="16">
        <v>53.740457416199234</v>
      </c>
      <c r="AN13" s="16">
        <v>57.935284217029356</v>
      </c>
      <c r="AO13" s="16">
        <v>64.833354140589975</v>
      </c>
      <c r="AP13" s="16">
        <v>65.267878105883966</v>
      </c>
      <c r="AQ13" s="16">
        <v>64.823689556234015</v>
      </c>
      <c r="AR13" s="16">
        <v>63.483610743409884</v>
      </c>
      <c r="AS13" s="16">
        <v>57.221701510537848</v>
      </c>
      <c r="AT13" s="16">
        <v>53.148284355886567</v>
      </c>
      <c r="AU13" s="16">
        <v>55.8280560164158</v>
      </c>
      <c r="AV13" s="16">
        <v>61.249959112889627</v>
      </c>
      <c r="AW13" s="16">
        <v>60.192500068376503</v>
      </c>
    </row>
    <row r="14" spans="1:49" ht="15" x14ac:dyDescent="0.25">
      <c r="A14" s="18"/>
      <c r="B14" s="22"/>
      <c r="C14" s="22"/>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row>
    <row r="15" spans="1:49" ht="18" customHeight="1" x14ac:dyDescent="0.25">
      <c r="A15" s="23" t="s">
        <v>107</v>
      </c>
      <c r="B15" s="11"/>
      <c r="C15" s="11"/>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row>
    <row r="16" spans="1:49" ht="15" x14ac:dyDescent="0.25">
      <c r="A16" s="18" t="s">
        <v>4</v>
      </c>
      <c r="B16" s="22" t="s">
        <v>15</v>
      </c>
      <c r="C16" s="22" t="s">
        <v>13</v>
      </c>
      <c r="D16" s="16">
        <v>27.981631682600696</v>
      </c>
      <c r="E16" s="16">
        <v>28.14341793087037</v>
      </c>
      <c r="F16" s="16">
        <v>32.733252638209457</v>
      </c>
      <c r="G16" s="16">
        <v>33.034499064040808</v>
      </c>
      <c r="H16" s="16">
        <v>29.506523444215404</v>
      </c>
      <c r="I16" s="16">
        <v>34.72914204070004</v>
      </c>
      <c r="J16" s="16">
        <v>49.970997482478076</v>
      </c>
      <c r="K16" s="16">
        <v>49.341811543846184</v>
      </c>
      <c r="L16" s="16">
        <v>56.218372725487306</v>
      </c>
      <c r="M16" s="16">
        <v>52.373588517102696</v>
      </c>
      <c r="N16" s="16">
        <v>57.761718358928761</v>
      </c>
      <c r="O16" s="16">
        <v>51.070228508527535</v>
      </c>
      <c r="P16" s="16">
        <v>40.461965348364075</v>
      </c>
      <c r="Q16" s="16">
        <v>38.470598245287555</v>
      </c>
      <c r="R16" s="16">
        <v>36.841115592125703</v>
      </c>
      <c r="S16" s="16">
        <v>31.091046606665241</v>
      </c>
      <c r="T16" s="16">
        <v>32.970072752734431</v>
      </c>
      <c r="U16" s="16">
        <v>25.48931352170607</v>
      </c>
      <c r="V16" s="16">
        <v>25.541541518149426</v>
      </c>
      <c r="W16" s="16">
        <v>24.609119830555887</v>
      </c>
      <c r="X16" s="16">
        <v>22.595757034269614</v>
      </c>
      <c r="Y16" s="16">
        <v>21.38955839645314</v>
      </c>
      <c r="Z16" s="16">
        <v>21.967712530541878</v>
      </c>
      <c r="AA16" s="16">
        <v>22.459114367972042</v>
      </c>
      <c r="AB16" s="16">
        <v>19.398962414396276</v>
      </c>
      <c r="AC16" s="16">
        <v>20.142865665742391</v>
      </c>
      <c r="AD16" s="16">
        <v>28.608886846236679</v>
      </c>
      <c r="AE16" s="16">
        <v>27.520320458469339</v>
      </c>
      <c r="AF16" s="16">
        <v>23.93380617554968</v>
      </c>
      <c r="AG16" s="16">
        <v>22.751658847302604</v>
      </c>
      <c r="AH16" s="16">
        <v>26.122815785118203</v>
      </c>
      <c r="AI16" s="16">
        <v>31.33390795883636</v>
      </c>
      <c r="AJ16" s="16">
        <v>37.997416510408264</v>
      </c>
      <c r="AK16" s="16">
        <v>34.423326895464236</v>
      </c>
      <c r="AL16" s="16">
        <v>45.763878406143654</v>
      </c>
      <c r="AM16" s="16">
        <v>31.524395529989139</v>
      </c>
      <c r="AN16" s="16">
        <v>35.468617722764229</v>
      </c>
      <c r="AO16" s="16">
        <v>43.159644398769714</v>
      </c>
      <c r="AP16" s="16">
        <v>43.187078451817399</v>
      </c>
      <c r="AQ16" s="16">
        <v>41.834005326322732</v>
      </c>
      <c r="AR16" s="16">
        <v>39.694067108962017</v>
      </c>
      <c r="AS16" s="16">
        <v>32.016215494377747</v>
      </c>
      <c r="AT16" s="16">
        <v>28.166874388938638</v>
      </c>
      <c r="AU16" s="16">
        <v>32.22588315989033</v>
      </c>
      <c r="AV16" s="16">
        <v>38.561984619650595</v>
      </c>
      <c r="AW16" s="16">
        <v>38.375866989097766</v>
      </c>
    </row>
    <row r="17" spans="1:49" ht="15" x14ac:dyDescent="0.25">
      <c r="A17" s="18" t="s">
        <v>2</v>
      </c>
      <c r="B17" s="22" t="s">
        <v>15</v>
      </c>
      <c r="C17" s="22" t="s">
        <v>14</v>
      </c>
      <c r="D17" s="16" t="s">
        <v>160</v>
      </c>
      <c r="E17" s="16" t="s">
        <v>160</v>
      </c>
      <c r="F17" s="16" t="s">
        <v>160</v>
      </c>
      <c r="G17" s="16" t="s">
        <v>160</v>
      </c>
      <c r="H17" s="16" t="s">
        <v>160</v>
      </c>
      <c r="I17" s="16" t="s">
        <v>160</v>
      </c>
      <c r="J17" s="16" t="s">
        <v>160</v>
      </c>
      <c r="K17" s="16" t="s">
        <v>160</v>
      </c>
      <c r="L17" s="16" t="s">
        <v>160</v>
      </c>
      <c r="M17" s="16">
        <v>46.740442239389644</v>
      </c>
      <c r="N17" s="16">
        <v>51.506538478276568</v>
      </c>
      <c r="O17" s="16">
        <v>44.91414854293906</v>
      </c>
      <c r="P17" s="16">
        <v>37.576094694215868</v>
      </c>
      <c r="Q17" s="16">
        <v>38.310333535691832</v>
      </c>
      <c r="R17" s="16">
        <v>37.088402108835005</v>
      </c>
      <c r="S17" s="16">
        <v>26.001147957868984</v>
      </c>
      <c r="T17" s="16">
        <v>27.957432601022482</v>
      </c>
      <c r="U17" s="16">
        <v>21.989992684367174</v>
      </c>
      <c r="V17" s="16">
        <v>21.808939746996806</v>
      </c>
      <c r="W17" s="16">
        <v>20.77001604844337</v>
      </c>
      <c r="X17" s="16">
        <v>19.342235021421441</v>
      </c>
      <c r="Y17" s="16">
        <v>19.364586909593481</v>
      </c>
      <c r="Z17" s="16">
        <v>19.790041104526047</v>
      </c>
      <c r="AA17" s="16">
        <v>19.961439040505802</v>
      </c>
      <c r="AB17" s="16">
        <v>18.154872443532682</v>
      </c>
      <c r="AC17" s="16">
        <v>19.200434934362246</v>
      </c>
      <c r="AD17" s="16">
        <v>25.98884153013109</v>
      </c>
      <c r="AE17" s="16">
        <v>24.475553608581066</v>
      </c>
      <c r="AF17" s="16">
        <v>22.034955387598043</v>
      </c>
      <c r="AG17" s="16">
        <v>22.503443434574695</v>
      </c>
      <c r="AH17" s="16">
        <v>25.844383616761235</v>
      </c>
      <c r="AI17" s="16">
        <v>30.148743154516563</v>
      </c>
      <c r="AJ17" s="16">
        <v>34.362782997483208</v>
      </c>
      <c r="AK17" s="16">
        <v>31.601095561409871</v>
      </c>
      <c r="AL17" s="16">
        <v>40.284742797584755</v>
      </c>
      <c r="AM17" s="16">
        <v>28.54017812274072</v>
      </c>
      <c r="AN17" s="16">
        <v>30.660324805024988</v>
      </c>
      <c r="AO17" s="16">
        <v>34.934185231187719</v>
      </c>
      <c r="AP17" s="16">
        <v>34.769259041247359</v>
      </c>
      <c r="AQ17" s="16">
        <v>33.227137182686576</v>
      </c>
      <c r="AR17" s="16">
        <v>30.495144994087582</v>
      </c>
      <c r="AS17" s="16">
        <v>24.040908163130062</v>
      </c>
      <c r="AT17" s="16">
        <v>18.454791272664661</v>
      </c>
      <c r="AU17" s="16">
        <v>22.295444268054457</v>
      </c>
      <c r="AV17" s="16">
        <v>28.670611785161942</v>
      </c>
      <c r="AW17" s="16">
        <v>27.018854324139912</v>
      </c>
    </row>
    <row r="18" spans="1:49" ht="15" x14ac:dyDescent="0.25">
      <c r="A18" s="18"/>
      <c r="B18" s="22"/>
      <c r="C18" s="22"/>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row>
    <row r="19" spans="1:49" ht="18" customHeight="1" x14ac:dyDescent="0.25">
      <c r="A19" s="23" t="s">
        <v>108</v>
      </c>
      <c r="B19" s="11" t="s">
        <v>15</v>
      </c>
      <c r="C19" s="11" t="s">
        <v>14</v>
      </c>
      <c r="D19" s="12"/>
      <c r="E19" s="12"/>
      <c r="F19" s="12"/>
      <c r="G19" s="12"/>
      <c r="H19" s="12"/>
      <c r="I19" s="12"/>
      <c r="J19" s="12"/>
      <c r="K19" s="12"/>
      <c r="L19" s="12"/>
      <c r="M19" s="12"/>
      <c r="N19" s="12"/>
      <c r="O19" s="12"/>
      <c r="P19" s="12"/>
      <c r="Q19" s="12"/>
      <c r="R19" s="12"/>
      <c r="S19" s="12">
        <v>16.118697829275526</v>
      </c>
      <c r="T19" s="12">
        <v>16.982626146770123</v>
      </c>
      <c r="U19" s="12">
        <v>18.196342277875399</v>
      </c>
      <c r="V19" s="12">
        <v>16.742999480126656</v>
      </c>
      <c r="W19" s="12">
        <v>14.292368991573667</v>
      </c>
      <c r="X19" s="12">
        <v>13.646589560313025</v>
      </c>
      <c r="Y19" s="12">
        <v>14.366340166677414</v>
      </c>
      <c r="Z19" s="12">
        <v>13.576674178906906</v>
      </c>
      <c r="AA19" s="12">
        <v>13.752568395407618</v>
      </c>
      <c r="AB19" s="12">
        <v>12.998159903178786</v>
      </c>
      <c r="AC19" s="12">
        <v>14.638211988642833</v>
      </c>
      <c r="AD19" s="12">
        <v>19.274657778155706</v>
      </c>
      <c r="AE19" s="12">
        <v>17.018328846878926</v>
      </c>
      <c r="AF19" s="12">
        <v>15.465902205757871</v>
      </c>
      <c r="AG19" s="12">
        <v>15.441985586933875</v>
      </c>
      <c r="AH19" s="12">
        <v>15.032076880294692</v>
      </c>
      <c r="AI19" s="12">
        <v>18.641187440204607</v>
      </c>
      <c r="AJ19" s="12">
        <v>19.522417755711459</v>
      </c>
      <c r="AK19" s="12">
        <v>18.961829223472101</v>
      </c>
      <c r="AL19" s="12">
        <v>23.726424719685937</v>
      </c>
      <c r="AM19" s="12">
        <v>18.807932723849643</v>
      </c>
      <c r="AN19" s="12">
        <v>22.403890918099041</v>
      </c>
      <c r="AO19" s="12">
        <v>23.374190555334195</v>
      </c>
      <c r="AP19" s="12">
        <v>23.200006183090572</v>
      </c>
      <c r="AQ19" s="12">
        <v>21.658100596441209</v>
      </c>
      <c r="AR19" s="12">
        <v>20.893395182086156</v>
      </c>
      <c r="AS19" s="12">
        <v>14.839693267285984</v>
      </c>
      <c r="AT19" s="12">
        <v>11.454541299498061</v>
      </c>
      <c r="AU19" s="12">
        <v>14.952043097062518</v>
      </c>
      <c r="AV19" s="15">
        <v>17.343937190994005</v>
      </c>
      <c r="AW19" s="15">
        <v>16.395631567858015</v>
      </c>
    </row>
    <row r="20" spans="1:49" ht="15" x14ac:dyDescent="0.25">
      <c r="A20" s="20" t="s">
        <v>5</v>
      </c>
      <c r="B20" s="21" t="s">
        <v>15</v>
      </c>
      <c r="C20" s="21" t="s">
        <v>14</v>
      </c>
      <c r="D20" s="16"/>
      <c r="E20" s="16"/>
      <c r="F20" s="16"/>
      <c r="G20" s="16"/>
      <c r="H20" s="16"/>
      <c r="I20" s="16"/>
      <c r="J20" s="16"/>
      <c r="K20" s="16"/>
      <c r="L20" s="16"/>
      <c r="M20" s="16"/>
      <c r="N20" s="16"/>
      <c r="O20" s="16"/>
      <c r="P20" s="16"/>
      <c r="Q20" s="16"/>
      <c r="R20" s="16"/>
      <c r="S20" s="16">
        <v>16.958500671557506</v>
      </c>
      <c r="T20" s="16">
        <v>17.46620595563202</v>
      </c>
      <c r="U20" s="16">
        <v>18.843009398778328</v>
      </c>
      <c r="V20" s="16">
        <v>17.420759616242531</v>
      </c>
      <c r="W20" s="16">
        <v>15.782781411534192</v>
      </c>
      <c r="X20" s="16">
        <v>14.867273888534195</v>
      </c>
      <c r="Y20" s="16">
        <v>14.534088548516378</v>
      </c>
      <c r="Z20" s="16">
        <v>14.796852267505043</v>
      </c>
      <c r="AA20" s="16">
        <v>15.108916298987092</v>
      </c>
      <c r="AB20" s="16">
        <v>14.526767676562333</v>
      </c>
      <c r="AC20" s="16">
        <v>15.860237970673655</v>
      </c>
      <c r="AD20" s="16">
        <v>20.643699672133057</v>
      </c>
      <c r="AE20" s="16">
        <v>19.702936595973597</v>
      </c>
      <c r="AF20" s="16">
        <v>19.115950229335294</v>
      </c>
      <c r="AG20" s="16">
        <v>18.37079119320671</v>
      </c>
      <c r="AH20" s="16">
        <v>16.659538560201295</v>
      </c>
      <c r="AI20" s="16">
        <v>18.875049234438602</v>
      </c>
      <c r="AJ20" s="16">
        <v>22.239111542745775</v>
      </c>
      <c r="AK20" s="16">
        <v>21.182654515375368</v>
      </c>
      <c r="AL20" s="16">
        <v>27.349316122669446</v>
      </c>
      <c r="AM20" s="16">
        <v>20.611092438446693</v>
      </c>
      <c r="AN20" s="16">
        <v>22.955397741907699</v>
      </c>
      <c r="AO20" s="16">
        <v>26.7804737568541</v>
      </c>
      <c r="AP20" s="16">
        <v>26.312793579487575</v>
      </c>
      <c r="AQ20" s="16">
        <v>24.826580986874674</v>
      </c>
      <c r="AR20" s="16">
        <v>22.893077035439216</v>
      </c>
      <c r="AS20" s="16">
        <v>17.312481925881489</v>
      </c>
      <c r="AT20" s="16">
        <v>14.140555201084233</v>
      </c>
      <c r="AU20" s="16">
        <v>17.756903764023711</v>
      </c>
      <c r="AV20" s="16">
        <v>21.572625383122915</v>
      </c>
      <c r="AW20" s="16">
        <v>19.292662238488568</v>
      </c>
    </row>
    <row r="21" spans="1:49" ht="15" x14ac:dyDescent="0.25">
      <c r="A21" s="20" t="s">
        <v>6</v>
      </c>
      <c r="B21" s="4" t="s">
        <v>15</v>
      </c>
      <c r="C21" s="4" t="s">
        <v>14</v>
      </c>
      <c r="D21" s="16"/>
      <c r="E21" s="16"/>
      <c r="F21" s="16"/>
      <c r="G21" s="16"/>
      <c r="H21" s="16"/>
      <c r="I21" s="16"/>
      <c r="J21" s="16"/>
      <c r="K21" s="16"/>
      <c r="L21" s="16"/>
      <c r="M21" s="16"/>
      <c r="N21" s="16"/>
      <c r="O21" s="16"/>
      <c r="P21" s="16"/>
      <c r="Q21" s="16"/>
      <c r="R21" s="16"/>
      <c r="S21" s="16">
        <v>15.617621930413586</v>
      </c>
      <c r="T21" s="16">
        <v>16.78748945179716</v>
      </c>
      <c r="U21" s="16">
        <v>17.870738076299663</v>
      </c>
      <c r="V21" s="16">
        <v>16.404158073524243</v>
      </c>
      <c r="W21" s="16">
        <v>13.432486043549611</v>
      </c>
      <c r="X21" s="16">
        <v>13.035729050996165</v>
      </c>
      <c r="Y21" s="16">
        <v>14.263475379654167</v>
      </c>
      <c r="Z21" s="16">
        <v>12.863568338221592</v>
      </c>
      <c r="AA21" s="16">
        <v>12.935993030776684</v>
      </c>
      <c r="AB21" s="16">
        <v>12.163652723223468</v>
      </c>
      <c r="AC21" s="16">
        <v>13.933837770007207</v>
      </c>
      <c r="AD21" s="16">
        <v>18.584975695138464</v>
      </c>
      <c r="AE21" s="16">
        <v>15.772082945011727</v>
      </c>
      <c r="AF21" s="16">
        <v>14.107234777702139</v>
      </c>
      <c r="AG21" s="16">
        <v>14.262936453163789</v>
      </c>
      <c r="AH21" s="16">
        <v>14.365574435210812</v>
      </c>
      <c r="AI21" s="16">
        <v>18.546768838211921</v>
      </c>
      <c r="AJ21" s="16">
        <v>17.894710055051743</v>
      </c>
      <c r="AK21" s="16">
        <v>17.48714771444217</v>
      </c>
      <c r="AL21" s="16">
        <v>22.353180470193351</v>
      </c>
      <c r="AM21" s="16">
        <v>17.973359778176782</v>
      </c>
      <c r="AN21" s="16">
        <v>22.147050163033487</v>
      </c>
      <c r="AO21" s="16">
        <v>21.77632978148451</v>
      </c>
      <c r="AP21" s="16">
        <v>21.775081772737305</v>
      </c>
      <c r="AQ21" s="16">
        <v>20.598154667101056</v>
      </c>
      <c r="AR21" s="16">
        <v>20.137282810589273</v>
      </c>
      <c r="AS21" s="16">
        <v>13.945557915945757</v>
      </c>
      <c r="AT21" s="16">
        <v>10.516010954198808</v>
      </c>
      <c r="AU21" s="16">
        <v>14.064502089292548</v>
      </c>
      <c r="AV21" s="16">
        <v>16.310622911950706</v>
      </c>
      <c r="AW21" s="16">
        <v>15.741774150814127</v>
      </c>
    </row>
    <row r="22" spans="1:49" ht="15" x14ac:dyDescent="0.25">
      <c r="A22" s="20"/>
      <c r="B22" s="4"/>
      <c r="C22" s="4"/>
      <c r="D22" s="16"/>
      <c r="E22" s="16"/>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row>
    <row r="23" spans="1:49" ht="15" x14ac:dyDescent="0.25">
      <c r="A23" s="20"/>
      <c r="B23" s="4"/>
      <c r="C23" s="4"/>
      <c r="D23" s="16"/>
      <c r="E23" s="16"/>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row>
    <row r="24" spans="1:49" ht="18" customHeight="1" x14ac:dyDescent="0.25">
      <c r="A24" s="23" t="s">
        <v>114</v>
      </c>
      <c r="B24" s="19" t="s">
        <v>15</v>
      </c>
      <c r="C24" s="19"/>
      <c r="D24" s="7"/>
      <c r="E24" s="7"/>
      <c r="F24" s="7"/>
      <c r="G24" s="7"/>
      <c r="H24" s="7"/>
      <c r="I24" s="7"/>
      <c r="J24" s="7"/>
      <c r="K24" s="7"/>
      <c r="L24" s="7"/>
      <c r="M24" s="7"/>
      <c r="N24" s="7"/>
      <c r="O24" s="7"/>
      <c r="P24" s="7"/>
      <c r="Q24" s="7"/>
      <c r="R24" s="7"/>
      <c r="S24" s="7"/>
      <c r="T24" s="7"/>
      <c r="U24" s="7"/>
      <c r="V24" s="7"/>
      <c r="W24" s="7"/>
      <c r="X24" s="7"/>
      <c r="Y24" s="7"/>
      <c r="Z24" s="7"/>
      <c r="AO24" s="8"/>
      <c r="AQ24" s="8"/>
      <c r="AR24" s="8"/>
      <c r="AS24" s="8"/>
      <c r="AT24" s="8"/>
      <c r="AU24" s="8"/>
      <c r="AV24" s="8"/>
      <c r="AW24" s="8"/>
    </row>
    <row r="25" spans="1:49" ht="15" x14ac:dyDescent="0.25">
      <c r="A25" s="20" t="s">
        <v>1</v>
      </c>
      <c r="B25" s="21" t="s">
        <v>15</v>
      </c>
      <c r="C25" s="21" t="s">
        <v>13</v>
      </c>
      <c r="D25" s="16"/>
      <c r="E25" s="16"/>
      <c r="F25" s="16"/>
      <c r="G25" s="16"/>
      <c r="H25" s="16"/>
      <c r="I25" s="16">
        <v>30.921895142965116</v>
      </c>
      <c r="J25" s="16">
        <v>30.23216333672362</v>
      </c>
      <c r="K25" s="16">
        <v>27.808005867598869</v>
      </c>
      <c r="L25" s="16">
        <v>23.938637593056068</v>
      </c>
      <c r="M25" s="16">
        <v>22.301470038643789</v>
      </c>
      <c r="N25" s="16">
        <v>16.651279652344041</v>
      </c>
      <c r="O25" s="16">
        <v>15.99288996585315</v>
      </c>
      <c r="P25" s="16">
        <v>19.093782164539228</v>
      </c>
      <c r="Q25" s="16">
        <v>17.871735094218145</v>
      </c>
      <c r="R25" s="16">
        <v>14.977867031621493</v>
      </c>
      <c r="S25" s="16">
        <v>17.279868465534683</v>
      </c>
      <c r="T25" s="16">
        <v>16.635962567884903</v>
      </c>
      <c r="U25" s="16">
        <v>18.096433183089541</v>
      </c>
      <c r="V25" s="16">
        <v>18.158914175661366</v>
      </c>
      <c r="W25" s="16">
        <v>19.386796764383259</v>
      </c>
      <c r="X25" s="16">
        <v>20.231293513172307</v>
      </c>
      <c r="Y25" s="16">
        <v>21.681424816648654</v>
      </c>
      <c r="Z25" s="16">
        <v>23.760526881720075</v>
      </c>
      <c r="AA25" s="16">
        <v>25.548191016364044</v>
      </c>
      <c r="AB25" s="16">
        <v>25.950113288588611</v>
      </c>
      <c r="AC25" s="16">
        <v>24.85574443587215</v>
      </c>
      <c r="AD25" s="16">
        <v>19.128963715101108</v>
      </c>
      <c r="AE25" s="16">
        <v>18.790333491995746</v>
      </c>
      <c r="AF25" s="16">
        <v>18.774359319996339</v>
      </c>
      <c r="AG25" s="16">
        <v>25.366982944525773</v>
      </c>
      <c r="AH25" s="16">
        <v>32.931778156092726</v>
      </c>
      <c r="AI25" s="16">
        <v>36.934495944713582</v>
      </c>
      <c r="AJ25" s="16">
        <v>35.755811669355865</v>
      </c>
      <c r="AK25" s="16">
        <v>43.327827773049584</v>
      </c>
      <c r="AL25" s="16">
        <v>47.359178210058126</v>
      </c>
      <c r="AM25" s="16">
        <v>38.015394481697221</v>
      </c>
      <c r="AN25" s="16">
        <v>37.891214225429209</v>
      </c>
      <c r="AO25" s="16">
        <v>40.063995981376479</v>
      </c>
      <c r="AP25" s="16">
        <v>40.149085269160118</v>
      </c>
      <c r="AQ25" s="16">
        <v>40.674837822589545</v>
      </c>
      <c r="AR25" s="16">
        <v>39.075684311694332</v>
      </c>
      <c r="AS25" s="16">
        <v>39.057801328820261</v>
      </c>
      <c r="AT25" s="16">
        <v>40.438777656327829</v>
      </c>
      <c r="AU25" s="16">
        <v>36.750371228602766</v>
      </c>
      <c r="AV25" s="16">
        <v>40.574674041777698</v>
      </c>
      <c r="AW25" s="16">
        <v>40.150767581690097</v>
      </c>
    </row>
    <row r="26" spans="1:49" ht="15" x14ac:dyDescent="0.25">
      <c r="A26" s="20" t="s">
        <v>2</v>
      </c>
      <c r="B26" s="21" t="s">
        <v>15</v>
      </c>
      <c r="C26" s="21" t="s">
        <v>14</v>
      </c>
      <c r="D26" s="16"/>
      <c r="E26" s="16"/>
      <c r="F26" s="16"/>
      <c r="G26" s="16"/>
      <c r="H26" s="16"/>
      <c r="I26" s="16">
        <v>13.242736935491354</v>
      </c>
      <c r="J26" s="16">
        <v>16.173226451852237</v>
      </c>
      <c r="K26" s="16">
        <v>14.238244136413909</v>
      </c>
      <c r="L26" s="16">
        <v>12.357824708276704</v>
      </c>
      <c r="M26" s="16">
        <v>11.71688202543041</v>
      </c>
      <c r="N26" s="16">
        <v>12.285766355567725</v>
      </c>
      <c r="O26" s="16">
        <v>12.675776150369469</v>
      </c>
      <c r="P26" s="16">
        <v>13.838777465280334</v>
      </c>
      <c r="Q26" s="16">
        <v>16.538839389218349</v>
      </c>
      <c r="R26" s="16">
        <v>14.176746626933612</v>
      </c>
      <c r="S26" s="16">
        <v>13.724559739484931</v>
      </c>
      <c r="T26" s="16">
        <v>13.147137692104677</v>
      </c>
      <c r="U26" s="16">
        <v>13.847851838931254</v>
      </c>
      <c r="V26" s="16">
        <v>13.58784129154092</v>
      </c>
      <c r="W26" s="16">
        <v>13.013414484289582</v>
      </c>
      <c r="X26" s="16">
        <v>13.110933677829413</v>
      </c>
      <c r="Y26" s="16">
        <v>13.204741882310115</v>
      </c>
      <c r="Z26" s="16">
        <v>13.413854243976736</v>
      </c>
      <c r="AA26" s="16">
        <v>16.028802090608046</v>
      </c>
      <c r="AB26" s="16">
        <v>16.311993046976482</v>
      </c>
      <c r="AC26" s="16">
        <v>20.45106812938743</v>
      </c>
      <c r="AD26" s="16">
        <v>14.440473302332027</v>
      </c>
      <c r="AE26" s="16">
        <v>13.462420571702442</v>
      </c>
      <c r="AF26" s="16">
        <v>14.089598074644364</v>
      </c>
      <c r="AG26" s="16">
        <v>15.664503870281752</v>
      </c>
      <c r="AH26" s="16">
        <v>14.316077508415516</v>
      </c>
      <c r="AI26" s="16">
        <v>16.823672150214563</v>
      </c>
      <c r="AJ26" s="16">
        <v>19.570657127319834</v>
      </c>
      <c r="AK26" s="16">
        <v>21.191727602694524</v>
      </c>
      <c r="AL26" s="16">
        <v>19.841761077635628</v>
      </c>
      <c r="AM26" s="16">
        <v>19.719401833342502</v>
      </c>
      <c r="AN26" s="16">
        <v>18.554130322196176</v>
      </c>
      <c r="AO26" s="16">
        <v>19.003075323405938</v>
      </c>
      <c r="AP26" s="16">
        <v>17.573534181437562</v>
      </c>
      <c r="AQ26" s="16">
        <v>19.275872155045512</v>
      </c>
      <c r="AR26" s="16">
        <v>16.48880182187003</v>
      </c>
      <c r="AS26" s="16">
        <v>16.656932399816672</v>
      </c>
      <c r="AT26" s="16">
        <v>17.131838489425192</v>
      </c>
      <c r="AU26" s="16">
        <v>16.19641376253519</v>
      </c>
      <c r="AV26" s="16">
        <v>14.301636855650013</v>
      </c>
      <c r="AW26" s="16">
        <v>11.9708774447677</v>
      </c>
    </row>
    <row r="27" spans="1:49" ht="15" x14ac:dyDescent="0.25">
      <c r="A27" s="20" t="s">
        <v>3</v>
      </c>
      <c r="B27" s="21" t="s">
        <v>15</v>
      </c>
      <c r="C27" s="21" t="s">
        <v>14</v>
      </c>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v>6.3449651170751737</v>
      </c>
      <c r="AD27" s="16">
        <v>5.6726363604357219</v>
      </c>
      <c r="AE27" s="16">
        <v>5.5341033734697769</v>
      </c>
      <c r="AF27" s="16">
        <v>5.5685783141747871</v>
      </c>
      <c r="AG27" s="16">
        <v>7.0147161977743879</v>
      </c>
      <c r="AH27" s="16">
        <v>7.1640165573835484</v>
      </c>
      <c r="AI27" s="16">
        <v>10.05133836500773</v>
      </c>
      <c r="AJ27" s="16">
        <v>10.769672600446572</v>
      </c>
      <c r="AK27" s="16">
        <v>11.244864987377355</v>
      </c>
      <c r="AL27" s="16">
        <v>9.8678142588238593</v>
      </c>
      <c r="AM27" s="16">
        <v>11.080424329333804</v>
      </c>
      <c r="AN27" s="16">
        <v>9.4432757746947438</v>
      </c>
      <c r="AO27" s="16">
        <v>8.5380544017811761</v>
      </c>
      <c r="AP27" s="16">
        <v>8.699210896531568</v>
      </c>
      <c r="AQ27" s="16">
        <v>8.785815845544203</v>
      </c>
      <c r="AR27" s="16">
        <v>8.1433588718724828</v>
      </c>
      <c r="AS27" s="16">
        <v>7.8744355153634462</v>
      </c>
      <c r="AT27" s="16">
        <v>6.8151653929942073</v>
      </c>
      <c r="AU27" s="16">
        <v>7.4450722472540143</v>
      </c>
      <c r="AV27" s="16">
        <v>7.5351289762213494</v>
      </c>
      <c r="AW27" s="16">
        <v>6.7032414921964403</v>
      </c>
    </row>
    <row r="28" spans="1:49" ht="15" x14ac:dyDescent="0.25">
      <c r="A28" s="20" t="s">
        <v>16</v>
      </c>
      <c r="B28" s="21" t="s">
        <v>15</v>
      </c>
      <c r="C28" s="21" t="s">
        <v>14</v>
      </c>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v>4.8945327143678892</v>
      </c>
      <c r="AD28" s="16">
        <v>4.3785137486497465</v>
      </c>
      <c r="AE28" s="16">
        <v>4.1973246828352</v>
      </c>
      <c r="AF28" s="16">
        <v>4.5236070165537621</v>
      </c>
      <c r="AG28" s="16">
        <v>4.9742898242464255</v>
      </c>
      <c r="AH28" s="16">
        <v>5.3847837120600612</v>
      </c>
      <c r="AI28" s="16">
        <v>5.2536314596088625</v>
      </c>
      <c r="AJ28" s="16">
        <v>6.2310616387920312</v>
      </c>
      <c r="AK28" s="16">
        <v>6.9154161846864888</v>
      </c>
      <c r="AL28" s="16">
        <v>6.2899429687160637</v>
      </c>
      <c r="AM28" s="16">
        <v>8.3499646135739169</v>
      </c>
      <c r="AN28" s="16">
        <v>8.4198848093536185</v>
      </c>
      <c r="AO28" s="16">
        <v>7.903761444253286</v>
      </c>
      <c r="AP28" s="16">
        <v>7.3475016077689883</v>
      </c>
      <c r="AQ28" s="16">
        <v>7.6748473740675909</v>
      </c>
      <c r="AR28" s="16">
        <v>7.4804259103268604</v>
      </c>
      <c r="AS28" s="16">
        <v>6.9235286881174227</v>
      </c>
      <c r="AT28" s="16">
        <v>6.4310356338705041</v>
      </c>
      <c r="AU28" s="16">
        <v>6.6438282693883348</v>
      </c>
      <c r="AV28" s="16">
        <v>6.7154474507684379</v>
      </c>
      <c r="AW28" s="16">
        <v>6.7344943429878903</v>
      </c>
    </row>
    <row r="29" spans="1:49" ht="15" x14ac:dyDescent="0.25">
      <c r="A29" s="20"/>
      <c r="B29" s="21"/>
      <c r="C29" s="21"/>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row>
    <row r="30" spans="1:49" ht="15" x14ac:dyDescent="0.25">
      <c r="A30" s="20"/>
      <c r="B30" s="21"/>
      <c r="C30" s="21"/>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row>
    <row r="31" spans="1:49" ht="18" customHeight="1" x14ac:dyDescent="0.25">
      <c r="A31" s="53" t="s">
        <v>117</v>
      </c>
      <c r="B31" s="19"/>
      <c r="C31" s="19"/>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R31" s="12"/>
      <c r="AU31"/>
    </row>
    <row r="32" spans="1:49" ht="18" customHeight="1" x14ac:dyDescent="0.25">
      <c r="A32" s="159" t="s">
        <v>86</v>
      </c>
      <c r="B32" s="159"/>
      <c r="C32" s="159"/>
      <c r="D32" s="88">
        <v>1975</v>
      </c>
      <c r="E32" s="88">
        <f t="shared" ref="E32:H32" si="2">D32+1</f>
        <v>1976</v>
      </c>
      <c r="F32" s="88">
        <f t="shared" si="2"/>
        <v>1977</v>
      </c>
      <c r="G32" s="88">
        <f t="shared" si="2"/>
        <v>1978</v>
      </c>
      <c r="H32" s="88">
        <f t="shared" si="2"/>
        <v>1979</v>
      </c>
      <c r="I32" s="88">
        <v>1980</v>
      </c>
      <c r="J32" s="88">
        <v>1981</v>
      </c>
      <c r="K32" s="88">
        <v>1982</v>
      </c>
      <c r="L32" s="88">
        <v>1983</v>
      </c>
      <c r="M32" s="88">
        <v>1984</v>
      </c>
      <c r="N32" s="88">
        <v>1985</v>
      </c>
      <c r="O32" s="88">
        <v>1986</v>
      </c>
      <c r="P32" s="88">
        <v>1987</v>
      </c>
      <c r="Q32" s="88">
        <v>1988</v>
      </c>
      <c r="R32" s="88">
        <v>1989</v>
      </c>
      <c r="S32" s="88">
        <v>1990</v>
      </c>
      <c r="T32" s="88">
        <v>1991</v>
      </c>
      <c r="U32" s="88">
        <v>1992</v>
      </c>
      <c r="V32" s="88">
        <v>1993</v>
      </c>
      <c r="W32" s="88">
        <v>1994</v>
      </c>
      <c r="X32" s="88">
        <v>1995</v>
      </c>
      <c r="Y32" s="88">
        <v>1996</v>
      </c>
      <c r="Z32" s="88">
        <v>1997</v>
      </c>
      <c r="AA32" s="88">
        <v>1998</v>
      </c>
      <c r="AB32" s="88">
        <v>1999</v>
      </c>
      <c r="AC32" s="88">
        <v>2000</v>
      </c>
      <c r="AD32" s="88">
        <v>2001</v>
      </c>
      <c r="AE32" s="88">
        <v>2002</v>
      </c>
      <c r="AF32" s="88">
        <v>2003</v>
      </c>
      <c r="AG32" s="88">
        <v>2004</v>
      </c>
      <c r="AH32" s="88">
        <v>2005</v>
      </c>
      <c r="AI32" s="88">
        <v>2006</v>
      </c>
      <c r="AJ32" s="88">
        <v>2007</v>
      </c>
      <c r="AK32" s="88">
        <v>2008</v>
      </c>
      <c r="AL32" s="88">
        <v>2009</v>
      </c>
      <c r="AM32" s="88">
        <v>2010</v>
      </c>
      <c r="AN32" s="88">
        <v>2011</v>
      </c>
      <c r="AO32" s="88">
        <v>2012</v>
      </c>
      <c r="AP32" s="88">
        <v>2013</v>
      </c>
      <c r="AQ32" s="88">
        <v>2014</v>
      </c>
      <c r="AR32" s="88">
        <v>2015</v>
      </c>
      <c r="AS32" s="88">
        <v>2016</v>
      </c>
      <c r="AT32" s="88">
        <v>2017</v>
      </c>
      <c r="AU32" s="88">
        <v>2018</v>
      </c>
      <c r="AV32" s="88">
        <v>2019</v>
      </c>
      <c r="AW32" s="88">
        <v>2020</v>
      </c>
    </row>
    <row r="33" spans="1:49" ht="15" x14ac:dyDescent="0.25">
      <c r="A33" s="20" t="s">
        <v>2</v>
      </c>
      <c r="B33" s="21" t="s">
        <v>15</v>
      </c>
      <c r="C33" s="21" t="s">
        <v>14</v>
      </c>
      <c r="D33" s="16"/>
      <c r="E33" s="16"/>
      <c r="F33" s="16"/>
      <c r="G33" s="16"/>
      <c r="H33" s="16"/>
      <c r="I33" s="16">
        <v>83.184527446524896</v>
      </c>
      <c r="J33" s="16">
        <v>74.874654124793295</v>
      </c>
      <c r="K33" s="16">
        <v>69.6872862657833</v>
      </c>
      <c r="L33" s="16">
        <v>68.584524064234103</v>
      </c>
      <c r="M33" s="16">
        <v>66.179017070165997</v>
      </c>
      <c r="N33" s="16">
        <v>61.599592689058298</v>
      </c>
      <c r="O33" s="16">
        <v>64.846649159491093</v>
      </c>
      <c r="P33" s="16">
        <v>67.617308033689199</v>
      </c>
      <c r="Q33" s="16">
        <v>69.602960303363005</v>
      </c>
      <c r="R33" s="16">
        <v>68.129587182631795</v>
      </c>
      <c r="S33" s="16">
        <v>64.384549990537195</v>
      </c>
      <c r="T33" s="16">
        <v>62.073212158321702</v>
      </c>
      <c r="U33" s="16">
        <v>60.717120639641301</v>
      </c>
      <c r="V33" s="16">
        <v>58.962383557859397</v>
      </c>
      <c r="W33" s="16">
        <v>55.5029863133812</v>
      </c>
      <c r="X33" s="16">
        <v>53.899002247549902</v>
      </c>
      <c r="Y33" s="16">
        <v>52.611529689548803</v>
      </c>
      <c r="Z33" s="16">
        <v>53.983883204624398</v>
      </c>
      <c r="AA33" s="16">
        <v>52.481162759366804</v>
      </c>
      <c r="AB33" s="16">
        <v>47.2517433039542</v>
      </c>
      <c r="AC33" s="16">
        <v>48.010805683092002</v>
      </c>
      <c r="AD33" s="16">
        <v>45.223809891679103</v>
      </c>
      <c r="AE33" s="16">
        <v>42.578913214251202</v>
      </c>
      <c r="AF33" s="16">
        <v>45.596472265408401</v>
      </c>
      <c r="AG33" s="16">
        <v>51.0177610420305</v>
      </c>
      <c r="AH33" s="16">
        <v>50.978828445357202</v>
      </c>
      <c r="AI33" s="16">
        <v>53.009099925586497</v>
      </c>
      <c r="AJ33" s="16">
        <v>51.9543413482631</v>
      </c>
      <c r="AK33" s="16">
        <v>51.1211061530772</v>
      </c>
      <c r="AL33" s="16">
        <v>49.348480772705898</v>
      </c>
      <c r="AM33" s="16">
        <v>50.319582556924402</v>
      </c>
      <c r="AN33" s="16">
        <v>49.958566425966097</v>
      </c>
      <c r="AO33" s="16">
        <v>53.607506111673899</v>
      </c>
      <c r="AP33" s="16">
        <v>53.742891745945499</v>
      </c>
      <c r="AQ33" s="16">
        <v>51.431357651868503</v>
      </c>
      <c r="AR33" s="16">
        <v>51.907311477604999</v>
      </c>
      <c r="AS33" s="16">
        <v>51.799242993600899</v>
      </c>
      <c r="AT33" s="16">
        <v>50.851025118935397</v>
      </c>
      <c r="AU33" s="16">
        <v>49.111071562857099</v>
      </c>
      <c r="AV33" s="16">
        <v>47.623012240689597</v>
      </c>
      <c r="AW33" s="16">
        <v>47.827491048604401</v>
      </c>
    </row>
    <row r="34" spans="1:49" ht="15" x14ac:dyDescent="0.25">
      <c r="A34" s="20" t="s">
        <v>3</v>
      </c>
      <c r="B34" s="21" t="s">
        <v>15</v>
      </c>
      <c r="C34" s="21" t="s">
        <v>14</v>
      </c>
      <c r="D34" s="16"/>
      <c r="E34" s="16"/>
      <c r="F34" s="16"/>
      <c r="G34" s="16"/>
      <c r="H34" s="16"/>
      <c r="I34" s="16">
        <v>41.268773599308503</v>
      </c>
      <c r="J34" s="16">
        <v>37.629531221896002</v>
      </c>
      <c r="K34" s="16">
        <v>35.348611695577603</v>
      </c>
      <c r="L34" s="16">
        <v>35.5388209741906</v>
      </c>
      <c r="M34" s="16">
        <v>33.1376908549652</v>
      </c>
      <c r="N34" s="16">
        <v>31.149714708416202</v>
      </c>
      <c r="O34" s="16">
        <v>33.435409686512699</v>
      </c>
      <c r="P34" s="16">
        <v>34.960597348838199</v>
      </c>
      <c r="Q34" s="16">
        <v>34.2923480170384</v>
      </c>
      <c r="R34" s="16">
        <v>33.977385682692798</v>
      </c>
      <c r="S34" s="16">
        <v>31.659148619312301</v>
      </c>
      <c r="T34" s="16">
        <v>30.2623713046858</v>
      </c>
      <c r="U34" s="16">
        <v>30.5321868516526</v>
      </c>
      <c r="V34" s="16">
        <v>31.191126875663102</v>
      </c>
      <c r="W34" s="16">
        <v>30.126751633300401</v>
      </c>
      <c r="X34" s="16">
        <v>28.995402186963901</v>
      </c>
      <c r="Y34" s="16">
        <v>31.2147200966178</v>
      </c>
      <c r="Z34" s="16">
        <v>30.029951279828499</v>
      </c>
      <c r="AA34" s="16">
        <v>32.357914251185797</v>
      </c>
      <c r="AB34" s="16">
        <v>33.959769206306298</v>
      </c>
      <c r="AC34" s="16">
        <v>28.274687730501199</v>
      </c>
      <c r="AD34" s="16">
        <v>27.721228468579501</v>
      </c>
      <c r="AE34" s="16">
        <v>28.1793441072851</v>
      </c>
      <c r="AF34" s="16">
        <v>30.6384665894874</v>
      </c>
      <c r="AG34" s="16">
        <v>34.4766281352913</v>
      </c>
      <c r="AH34" s="16">
        <v>31.4147509086885</v>
      </c>
      <c r="AI34" s="16">
        <v>36.8181999606172</v>
      </c>
      <c r="AJ34" s="16">
        <v>34.529548551533502</v>
      </c>
      <c r="AK34" s="16">
        <v>35.849649753384497</v>
      </c>
      <c r="AL34" s="16">
        <v>36.270386798261001</v>
      </c>
      <c r="AM34" s="16">
        <v>33.4211417581757</v>
      </c>
      <c r="AN34" s="16">
        <v>31.356867668860598</v>
      </c>
      <c r="AO34" s="16">
        <v>32.639311959427602</v>
      </c>
      <c r="AP34" s="16">
        <v>32.818840055623298</v>
      </c>
      <c r="AQ34" s="16">
        <v>35.564345359215601</v>
      </c>
      <c r="AR34" s="16">
        <v>37.360889519792501</v>
      </c>
      <c r="AS34" s="16">
        <v>35.162051049878499</v>
      </c>
      <c r="AT34" s="16">
        <v>32.222549483387297</v>
      </c>
      <c r="AU34" s="16">
        <v>37.491874152229798</v>
      </c>
      <c r="AV34" s="16">
        <v>41.4454757135059</v>
      </c>
      <c r="AW34" s="16">
        <v>37.761178999511998</v>
      </c>
    </row>
    <row r="35" spans="1:49" ht="15" outlineLevel="1" x14ac:dyDescent="0.25">
      <c r="A35" s="112" t="s">
        <v>123</v>
      </c>
      <c r="B35" s="21"/>
      <c r="C35" s="21"/>
      <c r="D35" s="16"/>
      <c r="E35" s="16"/>
      <c r="F35" s="16"/>
      <c r="G35" s="16"/>
      <c r="H35" s="16"/>
      <c r="I35" s="16"/>
      <c r="J35" s="16"/>
      <c r="K35" s="16"/>
      <c r="L35" s="16"/>
      <c r="M35" s="16"/>
      <c r="N35" s="16"/>
      <c r="O35" s="16"/>
      <c r="P35" s="16"/>
      <c r="Q35" s="16"/>
      <c r="R35" s="16"/>
      <c r="S35" s="16"/>
      <c r="T35" s="16"/>
      <c r="U35" s="16"/>
      <c r="V35" s="16"/>
      <c r="W35" s="16"/>
      <c r="X35" s="16"/>
      <c r="Y35" s="16"/>
      <c r="Z35" s="16"/>
      <c r="AA35" s="113">
        <v>57.6755611283401</v>
      </c>
      <c r="AB35" s="113">
        <v>56.935802689521601</v>
      </c>
      <c r="AC35" s="113">
        <v>49.7524841554782</v>
      </c>
      <c r="AD35" s="113">
        <v>44.219608305414397</v>
      </c>
      <c r="AE35" s="113">
        <v>41.944023020844099</v>
      </c>
      <c r="AF35" s="113">
        <v>51.013337431571799</v>
      </c>
      <c r="AG35" s="113">
        <v>57.136842192800202</v>
      </c>
      <c r="AH35" s="113">
        <v>58.046229554604402</v>
      </c>
      <c r="AI35" s="113">
        <v>61.919402825144303</v>
      </c>
      <c r="AJ35" s="113">
        <v>60.101756750999698</v>
      </c>
      <c r="AK35" s="113">
        <v>58.0803751722691</v>
      </c>
      <c r="AL35" s="113">
        <v>60.225041374724</v>
      </c>
      <c r="AM35" s="113">
        <v>59.309262847499497</v>
      </c>
      <c r="AN35" s="113">
        <v>59.290720032203097</v>
      </c>
      <c r="AO35" s="113">
        <v>58.362140612284399</v>
      </c>
      <c r="AP35" s="113">
        <v>57.616973586275499</v>
      </c>
      <c r="AQ35" s="113">
        <v>58.661477328271701</v>
      </c>
      <c r="AR35" s="113">
        <v>56.880448897873201</v>
      </c>
      <c r="AS35" s="113">
        <v>57.445185100171102</v>
      </c>
      <c r="AT35" s="113">
        <v>58.454233702743302</v>
      </c>
      <c r="AU35" s="113">
        <v>58.602764133308497</v>
      </c>
      <c r="AV35" s="113">
        <v>58.9777658530789</v>
      </c>
      <c r="AW35" s="113">
        <v>58.585818408865201</v>
      </c>
    </row>
    <row r="36" spans="1:49" ht="15" outlineLevel="1" x14ac:dyDescent="0.25">
      <c r="A36" s="112" t="s">
        <v>124</v>
      </c>
      <c r="B36" s="21"/>
      <c r="C36" s="21"/>
      <c r="D36" s="16"/>
      <c r="E36" s="16"/>
      <c r="F36" s="16"/>
      <c r="G36" s="16"/>
      <c r="H36" s="16"/>
      <c r="I36" s="16"/>
      <c r="J36" s="16"/>
      <c r="K36" s="16"/>
      <c r="L36" s="16"/>
      <c r="M36" s="16"/>
      <c r="N36" s="16"/>
      <c r="O36" s="16"/>
      <c r="P36" s="16"/>
      <c r="Q36" s="16"/>
      <c r="R36" s="16"/>
      <c r="S36" s="16"/>
      <c r="T36" s="16"/>
      <c r="U36" s="16"/>
      <c r="V36" s="16"/>
      <c r="W36" s="16"/>
      <c r="X36" s="16"/>
      <c r="Y36" s="16"/>
      <c r="Z36" s="16"/>
      <c r="AA36" s="113">
        <v>22.443262459963901</v>
      </c>
      <c r="AB36" s="113">
        <v>27.711897412989099</v>
      </c>
      <c r="AC36" s="113">
        <v>18.541409682352199</v>
      </c>
      <c r="AD36" s="113">
        <v>21.4608162637116</v>
      </c>
      <c r="AE36" s="113">
        <v>23.363227465606801</v>
      </c>
      <c r="AF36" s="113">
        <v>23.936095554742899</v>
      </c>
      <c r="AG36" s="113">
        <v>25.3921695579802</v>
      </c>
      <c r="AH36" s="113">
        <v>23.285491003402502</v>
      </c>
      <c r="AI36" s="113">
        <v>25.933460970377901</v>
      </c>
      <c r="AJ36" s="113">
        <v>24.016910314235499</v>
      </c>
      <c r="AK36" s="113">
        <v>25.4738452489606</v>
      </c>
      <c r="AL36" s="113">
        <v>26.1950534093465</v>
      </c>
      <c r="AM36" s="113">
        <v>25.608438444916299</v>
      </c>
      <c r="AN36" s="113">
        <v>22.793390191956998</v>
      </c>
      <c r="AO36" s="113">
        <v>25.2746531643668</v>
      </c>
      <c r="AP36" s="113">
        <v>20.046364792610898</v>
      </c>
      <c r="AQ36" s="113">
        <v>26.203511296129498</v>
      </c>
      <c r="AR36" s="113">
        <v>28.3717702271348</v>
      </c>
      <c r="AS36" s="113">
        <v>24.699406318121401</v>
      </c>
      <c r="AT36" s="113">
        <v>20.672068142202999</v>
      </c>
      <c r="AU36" s="113">
        <v>30.871767202538098</v>
      </c>
      <c r="AV36" s="113">
        <v>37.661919779304299</v>
      </c>
      <c r="AW36" s="113">
        <v>29.7290508664301</v>
      </c>
    </row>
    <row r="37" spans="1:49" ht="15" outlineLevel="1" x14ac:dyDescent="0.25">
      <c r="A37" s="112" t="s">
        <v>111</v>
      </c>
      <c r="B37" s="21"/>
      <c r="C37" s="21"/>
      <c r="D37" s="16"/>
      <c r="E37" s="16"/>
      <c r="F37" s="16"/>
      <c r="G37" s="16"/>
      <c r="H37" s="16"/>
      <c r="I37" s="16"/>
      <c r="J37" s="16"/>
      <c r="K37" s="16"/>
      <c r="L37" s="16"/>
      <c r="M37" s="16"/>
      <c r="N37" s="16"/>
      <c r="O37" s="16"/>
      <c r="P37" s="16"/>
      <c r="Q37" s="16"/>
      <c r="R37" s="16"/>
      <c r="S37" s="16"/>
      <c r="T37" s="16"/>
      <c r="U37" s="16"/>
      <c r="V37" s="16"/>
      <c r="W37" s="16"/>
      <c r="X37" s="16"/>
      <c r="Y37" s="16"/>
      <c r="Z37" s="16"/>
      <c r="AA37" s="113">
        <v>58.144886142907303</v>
      </c>
      <c r="AB37" s="113">
        <v>65.123084172151493</v>
      </c>
      <c r="AC37" s="113">
        <v>50.406059563843002</v>
      </c>
      <c r="AD37" s="113">
        <v>49.871040708533002</v>
      </c>
      <c r="AE37" s="113">
        <v>43.942509192329702</v>
      </c>
      <c r="AF37" s="113">
        <v>49.667273546210197</v>
      </c>
      <c r="AG37" s="113">
        <v>52.105749428268702</v>
      </c>
      <c r="AH37" s="113">
        <v>53.497131111816401</v>
      </c>
      <c r="AI37" s="113">
        <v>61.585942222847898</v>
      </c>
      <c r="AJ37" s="113">
        <v>61.371362921900698</v>
      </c>
      <c r="AK37" s="113">
        <v>62.581629323702003</v>
      </c>
      <c r="AL37" s="113">
        <v>61.1179759586567</v>
      </c>
      <c r="AM37" s="113">
        <v>65.361173308880396</v>
      </c>
      <c r="AN37" s="113">
        <v>65.517928265036801</v>
      </c>
      <c r="AO37" s="113">
        <v>71.601066217852207</v>
      </c>
      <c r="AP37" s="113">
        <v>63.130342699256701</v>
      </c>
      <c r="AQ37" s="113">
        <v>62.022255882925997</v>
      </c>
      <c r="AR37" s="113">
        <v>56.402706248704099</v>
      </c>
      <c r="AS37" s="113">
        <v>59.030652428554099</v>
      </c>
      <c r="AT37" s="113">
        <v>56.057085109144701</v>
      </c>
      <c r="AU37" s="113">
        <v>58.364326932813</v>
      </c>
      <c r="AV37" s="113">
        <v>57.878630990792203</v>
      </c>
      <c r="AW37" s="113">
        <v>57.002747197296699</v>
      </c>
    </row>
    <row r="38" spans="1:49" ht="15" outlineLevel="1" x14ac:dyDescent="0.25">
      <c r="A38" s="112" t="s">
        <v>110</v>
      </c>
      <c r="B38" s="21"/>
      <c r="C38" s="21"/>
      <c r="D38" s="16"/>
      <c r="E38" s="16"/>
      <c r="F38" s="16"/>
      <c r="G38" s="16"/>
      <c r="H38" s="16"/>
      <c r="I38" s="16"/>
      <c r="J38" s="16"/>
      <c r="K38" s="16"/>
      <c r="L38" s="16"/>
      <c r="M38" s="16"/>
      <c r="N38" s="16"/>
      <c r="O38" s="16"/>
      <c r="P38" s="16"/>
      <c r="Q38" s="16"/>
      <c r="R38" s="16"/>
      <c r="S38" s="16"/>
      <c r="T38" s="16"/>
      <c r="U38" s="16"/>
      <c r="V38" s="16"/>
      <c r="W38" s="16"/>
      <c r="X38" s="16"/>
      <c r="Y38" s="16"/>
      <c r="Z38" s="16"/>
      <c r="AA38" s="113">
        <v>37.586922970388301</v>
      </c>
      <c r="AB38" s="113">
        <v>36.222148508920398</v>
      </c>
      <c r="AC38" s="113">
        <v>34.381888624982999</v>
      </c>
      <c r="AD38" s="113">
        <v>33.447835158006903</v>
      </c>
      <c r="AE38" s="113">
        <v>29.560702252381802</v>
      </c>
      <c r="AF38" s="113">
        <v>33.693918586373997</v>
      </c>
      <c r="AG38" s="113">
        <v>39.440998438688098</v>
      </c>
      <c r="AH38" s="113">
        <v>37.7732807478327</v>
      </c>
      <c r="AI38" s="113">
        <v>41.232141732509099</v>
      </c>
      <c r="AJ38" s="113">
        <v>40.938065148504997</v>
      </c>
      <c r="AK38" s="113">
        <v>46.987959547994301</v>
      </c>
      <c r="AL38" s="113">
        <v>35.6880237254043</v>
      </c>
      <c r="AM38" s="113">
        <v>36.3175536569873</v>
      </c>
      <c r="AN38" s="113">
        <v>37.513917038786701</v>
      </c>
      <c r="AO38" s="113">
        <v>34.676652733111197</v>
      </c>
      <c r="AP38" s="113">
        <v>39.231828750811601</v>
      </c>
      <c r="AQ38" s="113">
        <v>39.926676458554901</v>
      </c>
      <c r="AR38" s="113">
        <v>41.693334840158002</v>
      </c>
      <c r="AS38" s="113">
        <v>40.0909649443646</v>
      </c>
      <c r="AT38" s="113">
        <v>36.574358161050696</v>
      </c>
      <c r="AU38" s="113">
        <v>36.859671918253703</v>
      </c>
      <c r="AV38" s="113">
        <v>37.920178536705798</v>
      </c>
      <c r="AW38" s="113">
        <v>36.900251355824302</v>
      </c>
    </row>
    <row r="39" spans="1:49" ht="15" outlineLevel="1" x14ac:dyDescent="0.25">
      <c r="A39" s="112" t="s">
        <v>109</v>
      </c>
      <c r="B39" s="21"/>
      <c r="C39" s="21"/>
      <c r="D39" s="16"/>
      <c r="E39" s="16"/>
      <c r="F39" s="16"/>
      <c r="G39" s="16"/>
      <c r="H39" s="16"/>
      <c r="I39" s="16"/>
      <c r="J39" s="16"/>
      <c r="K39" s="16"/>
      <c r="L39" s="16"/>
      <c r="M39" s="16"/>
      <c r="N39" s="16"/>
      <c r="O39" s="16"/>
      <c r="P39" s="16"/>
      <c r="Q39" s="16"/>
      <c r="R39" s="16"/>
      <c r="S39" s="16"/>
      <c r="T39" s="16"/>
      <c r="U39" s="16"/>
      <c r="V39" s="16"/>
      <c r="W39" s="16"/>
      <c r="X39" s="16"/>
      <c r="Y39" s="16"/>
      <c r="Z39" s="16"/>
      <c r="AA39" s="113">
        <v>38.3516231977584</v>
      </c>
      <c r="AB39" s="113">
        <v>34.544714501667897</v>
      </c>
      <c r="AC39" s="113">
        <v>33.471891778173003</v>
      </c>
      <c r="AD39" s="113">
        <v>24.541277871676801</v>
      </c>
      <c r="AE39" s="113">
        <v>28.046839047359601</v>
      </c>
      <c r="AF39" s="113">
        <v>35.000508355930798</v>
      </c>
      <c r="AG39" s="113">
        <v>41.0255388869341</v>
      </c>
      <c r="AH39" s="113">
        <v>32.253238848617897</v>
      </c>
      <c r="AI39" s="113">
        <v>42.579141335744197</v>
      </c>
      <c r="AJ39" s="113">
        <v>41.104749664755602</v>
      </c>
      <c r="AK39" s="113">
        <v>40.671745936243603</v>
      </c>
      <c r="AL39" s="113">
        <v>45.376184419897299</v>
      </c>
      <c r="AM39" s="113">
        <v>34.714246588267798</v>
      </c>
      <c r="AN39" s="113">
        <v>36.261759401710002</v>
      </c>
      <c r="AO39" s="113">
        <v>40.492383092573697</v>
      </c>
      <c r="AP39" s="113">
        <v>39.190399992536598</v>
      </c>
      <c r="AQ39" s="113">
        <v>36.616702726857802</v>
      </c>
      <c r="AR39" s="113">
        <v>37.001327998892599</v>
      </c>
      <c r="AS39" s="113">
        <v>40.528196174371999</v>
      </c>
      <c r="AT39" s="113">
        <v>39.733276848327101</v>
      </c>
      <c r="AU39" s="113">
        <v>33.951045606073997</v>
      </c>
      <c r="AV39" s="113">
        <v>32.360983800527201</v>
      </c>
      <c r="AW39" s="113">
        <v>32.393181615836497</v>
      </c>
    </row>
    <row r="40" spans="1:49" ht="15" outlineLevel="1" x14ac:dyDescent="0.25">
      <c r="A40" s="112" t="s">
        <v>125</v>
      </c>
      <c r="B40" s="21"/>
      <c r="C40" s="21"/>
      <c r="D40" s="16"/>
      <c r="E40" s="16"/>
      <c r="F40" s="16"/>
      <c r="G40" s="16"/>
      <c r="H40" s="16"/>
      <c r="I40" s="16"/>
      <c r="J40" s="16"/>
      <c r="K40" s="16"/>
      <c r="L40" s="16"/>
      <c r="M40" s="16"/>
      <c r="N40" s="16"/>
      <c r="O40" s="16"/>
      <c r="P40" s="16"/>
      <c r="Q40" s="16"/>
      <c r="R40" s="16"/>
      <c r="S40" s="16"/>
      <c r="T40" s="16"/>
      <c r="U40" s="16"/>
      <c r="V40" s="16"/>
      <c r="W40" s="16"/>
      <c r="X40" s="16"/>
      <c r="Y40" s="16"/>
      <c r="Z40" s="16"/>
      <c r="AA40" s="113">
        <v>27.9469393222404</v>
      </c>
      <c r="AB40" s="113">
        <v>30.611241133891902</v>
      </c>
      <c r="AC40" s="113">
        <v>30.485478220228501</v>
      </c>
      <c r="AD40" s="113">
        <v>26.855921217242201</v>
      </c>
      <c r="AE40" s="113">
        <v>26.206469252852699</v>
      </c>
      <c r="AF40" s="113">
        <v>26.218443005326101</v>
      </c>
      <c r="AG40" s="113">
        <v>34.162311587977896</v>
      </c>
      <c r="AH40" s="113">
        <v>26.606105689867299</v>
      </c>
      <c r="AI40" s="113">
        <v>38.914558592712801</v>
      </c>
      <c r="AJ40" s="113">
        <v>32.617026283983698</v>
      </c>
      <c r="AK40" s="113">
        <v>31.5695692185482</v>
      </c>
      <c r="AL40" s="113">
        <v>35.629402036627098</v>
      </c>
      <c r="AM40" s="113">
        <v>24.230890123177399</v>
      </c>
      <c r="AN40" s="113">
        <v>20.587389084843299</v>
      </c>
      <c r="AO40" s="113">
        <v>23.370658445138901</v>
      </c>
      <c r="AP40" s="113">
        <v>29.944190302627</v>
      </c>
      <c r="AQ40" s="113">
        <v>30.102336862345599</v>
      </c>
      <c r="AR40" s="113">
        <v>30.992279287866701</v>
      </c>
      <c r="AS40" s="113">
        <v>27.1940241601766</v>
      </c>
      <c r="AT40" s="113">
        <v>24.406446409978901</v>
      </c>
      <c r="AU40" s="113">
        <v>30.866346639373901</v>
      </c>
      <c r="AV40" s="113">
        <v>38.315682167154698</v>
      </c>
      <c r="AW40" s="113">
        <v>35.394998387877401</v>
      </c>
    </row>
    <row r="41" spans="1:49" ht="18" customHeight="1" x14ac:dyDescent="0.25">
      <c r="A41" s="159" t="s">
        <v>112</v>
      </c>
      <c r="B41" s="159"/>
      <c r="C41" s="159"/>
      <c r="D41" s="88">
        <v>1974</v>
      </c>
      <c r="E41" s="88">
        <v>1975</v>
      </c>
      <c r="F41" s="88">
        <v>1976</v>
      </c>
      <c r="G41" s="88">
        <v>1977</v>
      </c>
      <c r="H41" s="88">
        <v>1978</v>
      </c>
      <c r="I41" s="88">
        <v>1979</v>
      </c>
      <c r="J41" s="88">
        <v>1980</v>
      </c>
      <c r="K41" s="88">
        <v>1981</v>
      </c>
      <c r="L41" s="88">
        <v>1982</v>
      </c>
      <c r="M41" s="88">
        <v>1983</v>
      </c>
      <c r="N41" s="88">
        <v>1984</v>
      </c>
      <c r="O41" s="88">
        <v>1985</v>
      </c>
      <c r="P41" s="88">
        <v>1986</v>
      </c>
      <c r="Q41" s="88">
        <v>1987</v>
      </c>
      <c r="R41" s="88">
        <v>1988</v>
      </c>
      <c r="S41" s="88">
        <v>1989</v>
      </c>
      <c r="T41" s="88">
        <v>1990</v>
      </c>
      <c r="U41" s="88">
        <v>1991</v>
      </c>
      <c r="V41" s="88">
        <v>1992</v>
      </c>
      <c r="W41" s="88">
        <v>1993</v>
      </c>
      <c r="X41" s="88">
        <v>1994</v>
      </c>
      <c r="Y41" s="88">
        <v>1995</v>
      </c>
      <c r="Z41" s="88">
        <v>1996</v>
      </c>
      <c r="AA41" s="88">
        <v>1997</v>
      </c>
      <c r="AB41" s="88">
        <v>1998</v>
      </c>
      <c r="AC41" s="88">
        <v>1999</v>
      </c>
      <c r="AD41" s="88">
        <v>2000</v>
      </c>
      <c r="AE41" s="88">
        <v>2001</v>
      </c>
      <c r="AF41" s="88">
        <v>2002</v>
      </c>
      <c r="AG41" s="88">
        <v>2003</v>
      </c>
      <c r="AH41" s="88">
        <v>2004</v>
      </c>
      <c r="AI41" s="88">
        <v>2005</v>
      </c>
      <c r="AJ41" s="88">
        <v>2006</v>
      </c>
      <c r="AK41" s="88">
        <v>2007</v>
      </c>
      <c r="AL41" s="88">
        <v>2008</v>
      </c>
      <c r="AM41" s="88">
        <v>2009</v>
      </c>
      <c r="AN41" s="88">
        <v>2010</v>
      </c>
      <c r="AO41" s="88">
        <v>2011</v>
      </c>
      <c r="AP41" s="88">
        <v>2012</v>
      </c>
      <c r="AQ41" s="88">
        <v>2013</v>
      </c>
      <c r="AR41" s="88">
        <v>2014</v>
      </c>
      <c r="AS41" s="88">
        <v>2015</v>
      </c>
      <c r="AT41" s="88">
        <v>2016</v>
      </c>
      <c r="AU41" s="88">
        <v>2017</v>
      </c>
      <c r="AV41" s="88">
        <v>2018</v>
      </c>
      <c r="AW41" s="88">
        <v>2019</v>
      </c>
    </row>
    <row r="42" spans="1:49" ht="15" customHeight="1" x14ac:dyDescent="0.25">
      <c r="A42" s="20" t="s">
        <v>2</v>
      </c>
      <c r="B42" s="21" t="s">
        <v>15</v>
      </c>
      <c r="C42" s="21" t="s">
        <v>14</v>
      </c>
      <c r="D42" s="16"/>
      <c r="E42" s="16"/>
      <c r="F42" s="16"/>
      <c r="G42" s="16"/>
      <c r="H42" s="16"/>
      <c r="I42" s="16">
        <v>82.843548321996721</v>
      </c>
      <c r="J42" s="16">
        <v>76.255961387211201</v>
      </c>
      <c r="K42" s="16">
        <v>70.977828438492679</v>
      </c>
      <c r="L42" s="16">
        <v>68.357293817567339</v>
      </c>
      <c r="M42" s="16">
        <v>66.624631033618428</v>
      </c>
      <c r="N42" s="16">
        <v>63.551706868251244</v>
      </c>
      <c r="O42" s="16">
        <v>63.445990330679585</v>
      </c>
      <c r="P42" s="16">
        <v>67.268591692935161</v>
      </c>
      <c r="Q42" s="16">
        <v>68.853510147993646</v>
      </c>
      <c r="R42" s="16">
        <v>68.615700510274777</v>
      </c>
      <c r="S42" s="16">
        <v>65.16189286386917</v>
      </c>
      <c r="T42" s="16">
        <v>62.33416169163695</v>
      </c>
      <c r="U42" s="16">
        <v>61.092148302362894</v>
      </c>
      <c r="V42" s="16">
        <v>59.363937493336458</v>
      </c>
      <c r="W42" s="16">
        <v>56.211044525684891</v>
      </c>
      <c r="X42" s="16">
        <v>54.236262273857093</v>
      </c>
      <c r="Y42" s="16">
        <v>52.90505392883037</v>
      </c>
      <c r="Z42" s="16">
        <v>53.571628394646254</v>
      </c>
      <c r="AA42" s="16">
        <v>52.76941804312311</v>
      </c>
      <c r="AB42" s="16">
        <v>48.383138720743247</v>
      </c>
      <c r="AC42" s="16">
        <v>48.108058942651503</v>
      </c>
      <c r="AD42" s="16">
        <v>45.829191053568721</v>
      </c>
      <c r="AE42" s="16">
        <v>42.992104287637751</v>
      </c>
      <c r="AF42" s="16">
        <v>44.795043635040166</v>
      </c>
      <c r="AG42" s="16">
        <v>49.588685110720277</v>
      </c>
      <c r="AH42" s="16">
        <v>51.059699057567059</v>
      </c>
      <c r="AI42" s="16">
        <v>52.688510054219776</v>
      </c>
      <c r="AJ42" s="16">
        <v>51.861544215921207</v>
      </c>
      <c r="AK42" s="16">
        <v>51.743463628846506</v>
      </c>
      <c r="AL42" s="16">
        <v>49.109814848368245</v>
      </c>
      <c r="AM42" s="16">
        <v>50.419518343216701</v>
      </c>
      <c r="AN42" s="16">
        <v>50.180527121432114</v>
      </c>
      <c r="AO42" s="16">
        <v>52.458667934317148</v>
      </c>
      <c r="AP42" s="16">
        <v>53.608824143777468</v>
      </c>
      <c r="AQ42" s="16">
        <v>52.058882114447272</v>
      </c>
      <c r="AR42" s="16">
        <v>51.436787571894861</v>
      </c>
      <c r="AS42" s="16">
        <v>51.845343303207002</v>
      </c>
      <c r="AT42" s="16">
        <v>51.350377249877553</v>
      </c>
      <c r="AU42" s="16">
        <v>49.463324408736675</v>
      </c>
      <c r="AV42" s="16">
        <v>47.877062330953223</v>
      </c>
      <c r="AW42" s="16">
        <v>47.604510392822505</v>
      </c>
    </row>
    <row r="43" spans="1:49" ht="15" customHeight="1" x14ac:dyDescent="0.3">
      <c r="A43" s="20" t="s">
        <v>3</v>
      </c>
      <c r="B43" s="21" t="s">
        <v>15</v>
      </c>
      <c r="C43" s="21" t="s">
        <v>14</v>
      </c>
      <c r="D43" s="16"/>
      <c r="E43" s="16"/>
      <c r="F43" s="16"/>
      <c r="G43" s="16"/>
      <c r="H43" s="16"/>
      <c r="I43" s="16">
        <v>40.501546705674414</v>
      </c>
      <c r="J43" s="16">
        <v>38.21608197836013</v>
      </c>
      <c r="K43" s="16">
        <v>35.895632609261426</v>
      </c>
      <c r="L43" s="16">
        <v>35.239396297439356</v>
      </c>
      <c r="M43" s="16">
        <v>33.62568612850027</v>
      </c>
      <c r="N43" s="16">
        <v>32.064210320714487</v>
      </c>
      <c r="O43" s="16">
        <v>32.533605989055971</v>
      </c>
      <c r="P43" s="16">
        <v>34.742939881058355</v>
      </c>
      <c r="Q43" s="16">
        <v>34.299094552578431</v>
      </c>
      <c r="R43" s="16">
        <v>34.114442501210974</v>
      </c>
      <c r="S43" s="16">
        <v>32.151431042367399</v>
      </c>
      <c r="T43" s="16">
        <v>30.454879878398255</v>
      </c>
      <c r="U43" s="16">
        <v>30.4873982249139</v>
      </c>
      <c r="V43" s="16">
        <v>31.006183813954554</v>
      </c>
      <c r="W43" s="16">
        <v>30.312885596715532</v>
      </c>
      <c r="X43" s="16">
        <v>29.240198903111693</v>
      </c>
      <c r="Y43" s="16">
        <v>30.666491397042602</v>
      </c>
      <c r="Z43" s="16">
        <v>30.280148736657328</v>
      </c>
      <c r="AA43" s="16">
        <v>31.723646852122585</v>
      </c>
      <c r="AB43" s="16">
        <v>33.483551433223035</v>
      </c>
      <c r="AC43" s="16">
        <v>29.812252470630902</v>
      </c>
      <c r="AD43" s="16">
        <v>27.828946087896608</v>
      </c>
      <c r="AE43" s="16">
        <v>27.909437730301757</v>
      </c>
      <c r="AF43" s="16">
        <v>29.982408950661394</v>
      </c>
      <c r="AG43" s="16">
        <v>33.528473744908823</v>
      </c>
      <c r="AH43" s="16">
        <v>32.195455014106038</v>
      </c>
      <c r="AI43" s="16">
        <v>35.65069888373641</v>
      </c>
      <c r="AJ43" s="16">
        <v>34.833798411604469</v>
      </c>
      <c r="AK43" s="16">
        <v>35.825240008884251</v>
      </c>
      <c r="AL43" s="16">
        <v>35.667584514482677</v>
      </c>
      <c r="AM43" s="16">
        <v>34.371758903992117</v>
      </c>
      <c r="AN43" s="16">
        <v>31.935495446355404</v>
      </c>
      <c r="AO43" s="16">
        <v>32.165453949606629</v>
      </c>
      <c r="AP43" s="16">
        <v>32.708614635032461</v>
      </c>
      <c r="AQ43" s="16">
        <v>34.935419446502323</v>
      </c>
      <c r="AR43" s="16">
        <v>36.660488799635047</v>
      </c>
      <c r="AS43" s="16">
        <v>35.723543812526131</v>
      </c>
      <c r="AT43" s="16">
        <v>33.132253942424789</v>
      </c>
      <c r="AU43" s="16">
        <v>36.17774205527288</v>
      </c>
      <c r="AV43" s="16">
        <v>40.393771288918359</v>
      </c>
      <c r="AW43" s="16">
        <v>38.52090352003556</v>
      </c>
    </row>
    <row r="44" spans="1:49" x14ac:dyDescent="0.3">
      <c r="A44" s="20"/>
      <c r="B44" s="21"/>
      <c r="C44" s="21"/>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R44" s="16"/>
    </row>
    <row r="45" spans="1:49" x14ac:dyDescent="0.3">
      <c r="A45" s="20"/>
      <c r="B45" s="21"/>
      <c r="C45" s="21"/>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R45" s="16"/>
    </row>
    <row r="46" spans="1:49" x14ac:dyDescent="0.3">
      <c r="A46" s="24" t="s">
        <v>17</v>
      </c>
      <c r="B46" s="6"/>
      <c r="C46" s="6"/>
    </row>
    <row r="47" spans="1:49" x14ac:dyDescent="0.3">
      <c r="A47" s="25" t="s">
        <v>78</v>
      </c>
      <c r="B47" s="6"/>
      <c r="C47" s="6"/>
    </row>
    <row r="48" spans="1:49" x14ac:dyDescent="0.3">
      <c r="A48" s="25" t="s">
        <v>130</v>
      </c>
      <c r="B48" s="6"/>
      <c r="C48" s="6"/>
    </row>
    <row r="49" spans="1:49" ht="16.2" x14ac:dyDescent="0.3">
      <c r="A49" s="25" t="s">
        <v>87</v>
      </c>
      <c r="B49" s="63"/>
      <c r="C49" s="63"/>
    </row>
    <row r="50" spans="1:49" ht="16.2" x14ac:dyDescent="0.3">
      <c r="A50" s="63" t="s">
        <v>18</v>
      </c>
      <c r="B50" s="63"/>
      <c r="C50" s="63"/>
    </row>
    <row r="51" spans="1:49" ht="16.2" x14ac:dyDescent="0.3">
      <c r="A51" s="63" t="s">
        <v>20</v>
      </c>
      <c r="B51" s="63"/>
      <c r="C51" s="63"/>
    </row>
    <row r="52" spans="1:49" ht="16.2" x14ac:dyDescent="0.3">
      <c r="A52" s="63" t="s">
        <v>19</v>
      </c>
      <c r="B52" s="63"/>
      <c r="C52" s="63"/>
    </row>
    <row r="53" spans="1:49" ht="16.2" x14ac:dyDescent="0.3">
      <c r="A53" s="61" t="s">
        <v>116</v>
      </c>
      <c r="B53" s="63"/>
      <c r="C53" s="63"/>
    </row>
    <row r="54" spans="1:49" ht="16.2" x14ac:dyDescent="0.3">
      <c r="A54" s="61" t="s">
        <v>119</v>
      </c>
      <c r="B54" s="63"/>
      <c r="C54" s="63"/>
    </row>
    <row r="55" spans="1:49" x14ac:dyDescent="0.3">
      <c r="A55" s="24"/>
      <c r="B55" s="6"/>
      <c r="C55" s="6"/>
    </row>
    <row r="56" spans="1:49" x14ac:dyDescent="0.3">
      <c r="A56" s="24"/>
      <c r="B56" s="6"/>
      <c r="C56" s="6"/>
    </row>
    <row r="57" spans="1:49" x14ac:dyDescent="0.3">
      <c r="A57" s="121"/>
      <c r="B57" s="132"/>
      <c r="C57" s="132"/>
    </row>
    <row r="58" spans="1:49" x14ac:dyDescent="0.3">
      <c r="A58" s="121"/>
      <c r="B58" s="132"/>
      <c r="C58" s="132"/>
    </row>
    <row r="59" spans="1:49" ht="15.6" x14ac:dyDescent="0.3">
      <c r="A59" s="130"/>
      <c r="B59" s="124"/>
      <c r="C59" s="6"/>
    </row>
    <row r="60" spans="1:49" x14ac:dyDescent="0.3">
      <c r="A60" s="122"/>
      <c r="B60" s="127"/>
      <c r="C60" s="6"/>
    </row>
    <row r="61" spans="1:49" x14ac:dyDescent="0.3">
      <c r="A61" s="123"/>
      <c r="B61" s="127"/>
      <c r="C61" s="6"/>
      <c r="AA61" s="126"/>
      <c r="AB61" s="126"/>
      <c r="AC61" s="126"/>
      <c r="AD61" s="126"/>
      <c r="AE61" s="126"/>
      <c r="AF61" s="126"/>
      <c r="AG61" s="126"/>
      <c r="AH61" s="126"/>
      <c r="AI61" s="126"/>
      <c r="AJ61" s="126"/>
      <c r="AK61" s="126"/>
      <c r="AL61" s="126"/>
      <c r="AM61" s="126"/>
      <c r="AN61" s="126"/>
      <c r="AO61" s="126"/>
      <c r="AP61" s="126"/>
      <c r="AQ61" s="126"/>
      <c r="AR61" s="126"/>
      <c r="AS61" s="126"/>
      <c r="AT61" s="126"/>
      <c r="AU61" s="126"/>
      <c r="AV61" s="131"/>
      <c r="AW61" s="131"/>
    </row>
    <row r="62" spans="1:49" x14ac:dyDescent="0.3">
      <c r="A62" s="123"/>
      <c r="B62" s="127"/>
      <c r="C62" s="6"/>
      <c r="AV62" s="131"/>
      <c r="AW62" s="131"/>
    </row>
    <row r="63" spans="1:49" x14ac:dyDescent="0.3">
      <c r="A63" s="123"/>
      <c r="B63" s="127"/>
      <c r="C63" s="6"/>
      <c r="AV63" s="126"/>
      <c r="AW63" s="126"/>
    </row>
    <row r="64" spans="1:49" x14ac:dyDescent="0.3">
      <c r="A64" s="128"/>
      <c r="B64" s="127"/>
      <c r="C64" s="6"/>
    </row>
    <row r="65" spans="1:49" x14ac:dyDescent="0.3">
      <c r="A65" s="122"/>
      <c r="B65" s="127"/>
      <c r="C65" s="6"/>
    </row>
    <row r="66" spans="1:49" x14ac:dyDescent="0.3">
      <c r="A66" s="129"/>
      <c r="B66" s="127"/>
      <c r="C66" s="6"/>
      <c r="AV66" s="131"/>
      <c r="AW66" s="131"/>
    </row>
    <row r="67" spans="1:49" x14ac:dyDescent="0.3">
      <c r="A67" s="129"/>
      <c r="B67" s="127"/>
      <c r="C67" s="6"/>
      <c r="AV67" s="131"/>
      <c r="AW67" s="131"/>
    </row>
    <row r="68" spans="1:49" x14ac:dyDescent="0.3">
      <c r="A68" s="5"/>
      <c r="B68" s="6"/>
      <c r="C68" s="6"/>
    </row>
    <row r="69" spans="1:49" x14ac:dyDescent="0.3">
      <c r="A69" s="5"/>
      <c r="B69" s="6"/>
      <c r="C69" s="6"/>
    </row>
  </sheetData>
  <mergeCells count="3">
    <mergeCell ref="A9:C9"/>
    <mergeCell ref="A32:C32"/>
    <mergeCell ref="A41:C41"/>
  </mergeCells>
  <hyperlinks>
    <hyperlink ref="A6" location="Contents!A1" display="Return to contents page"/>
  </hyperlink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F52"/>
  <sheetViews>
    <sheetView zoomScaleNormal="100" workbookViewId="0">
      <pane xSplit="3" ySplit="9" topLeftCell="FS10" activePane="bottomRight" state="frozen"/>
      <selection activeCell="A8" sqref="A8"/>
      <selection pane="topRight" activeCell="A8" sqref="A8"/>
      <selection pane="bottomLeft" activeCell="A8" sqref="A8"/>
      <selection pane="bottomRight" activeCell="GG10" sqref="GG10"/>
    </sheetView>
  </sheetViews>
  <sheetFormatPr defaultColWidth="7.59765625" defaultRowHeight="14.4" x14ac:dyDescent="0.3"/>
  <cols>
    <col min="1" max="1" width="18.5" style="2" customWidth="1"/>
    <col min="2" max="2" width="7.19921875" style="2" bestFit="1" customWidth="1"/>
    <col min="3" max="3" width="21.59765625" style="2" customWidth="1"/>
    <col min="4" max="40" width="7.3984375" style="8" customWidth="1"/>
    <col min="41" max="66" width="7.3984375" style="1" customWidth="1"/>
    <col min="67" max="16384" width="7.59765625" style="1"/>
  </cols>
  <sheetData>
    <row r="1" spans="1:188" ht="15" x14ac:dyDescent="0.25">
      <c r="A1" s="4"/>
      <c r="B1" s="1"/>
      <c r="C1" s="1"/>
      <c r="D1" s="1"/>
      <c r="E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row>
    <row r="2" spans="1:188" ht="15" x14ac:dyDescent="0.25">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row>
    <row r="3" spans="1:188" ht="15" x14ac:dyDescent="0.25">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row>
    <row r="4" spans="1:188" ht="15" x14ac:dyDescent="0.25">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row>
    <row r="5" spans="1:188" ht="15" x14ac:dyDescent="0.25">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row>
    <row r="6" spans="1:188" ht="15" x14ac:dyDescent="0.25">
      <c r="A6" s="57" t="s">
        <v>75</v>
      </c>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row>
    <row r="7" spans="1:188" ht="21" x14ac:dyDescent="0.25">
      <c r="A7" s="17" t="s">
        <v>22</v>
      </c>
      <c r="B7" s="17"/>
      <c r="C7" s="17"/>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row>
    <row r="8" spans="1:188" ht="15" x14ac:dyDescent="0.25">
      <c r="A8" s="27" t="s">
        <v>21</v>
      </c>
      <c r="B8" s="13"/>
      <c r="C8" s="13"/>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row>
    <row r="9" spans="1:188" ht="15" x14ac:dyDescent="0.25">
      <c r="A9" s="158" t="s">
        <v>25</v>
      </c>
      <c r="B9" s="158"/>
      <c r="C9" s="158"/>
      <c r="D9" s="26">
        <v>27089</v>
      </c>
      <c r="E9" s="26">
        <v>27181</v>
      </c>
      <c r="F9" s="26">
        <v>27273</v>
      </c>
      <c r="G9" s="26">
        <v>27364</v>
      </c>
      <c r="H9" s="26">
        <v>27454</v>
      </c>
      <c r="I9" s="26">
        <v>27546</v>
      </c>
      <c r="J9" s="26">
        <v>27638</v>
      </c>
      <c r="K9" s="26">
        <v>27729</v>
      </c>
      <c r="L9" s="26">
        <v>27820</v>
      </c>
      <c r="M9" s="26">
        <v>27912</v>
      </c>
      <c r="N9" s="26">
        <v>28004</v>
      </c>
      <c r="O9" s="26">
        <v>28095</v>
      </c>
      <c r="P9" s="26">
        <v>28185</v>
      </c>
      <c r="Q9" s="26">
        <v>28277</v>
      </c>
      <c r="R9" s="26">
        <v>28369</v>
      </c>
      <c r="S9" s="26">
        <v>28460</v>
      </c>
      <c r="T9" s="26">
        <v>28550</v>
      </c>
      <c r="U9" s="26">
        <v>28642</v>
      </c>
      <c r="V9" s="26">
        <v>28734</v>
      </c>
      <c r="W9" s="26">
        <v>28825</v>
      </c>
      <c r="X9" s="26">
        <v>28915</v>
      </c>
      <c r="Y9" s="26">
        <v>29007</v>
      </c>
      <c r="Z9" s="26">
        <v>29099</v>
      </c>
      <c r="AA9" s="26">
        <v>29190</v>
      </c>
      <c r="AB9" s="26">
        <v>29281</v>
      </c>
      <c r="AC9" s="26">
        <v>29373</v>
      </c>
      <c r="AD9" s="26">
        <v>29465</v>
      </c>
      <c r="AE9" s="26">
        <v>29556</v>
      </c>
      <c r="AF9" s="26">
        <v>29646</v>
      </c>
      <c r="AG9" s="26">
        <v>29738</v>
      </c>
      <c r="AH9" s="26">
        <v>29830</v>
      </c>
      <c r="AI9" s="26">
        <v>29921</v>
      </c>
      <c r="AJ9" s="26">
        <v>30011</v>
      </c>
      <c r="AK9" s="26">
        <v>30103</v>
      </c>
      <c r="AL9" s="26">
        <v>30195</v>
      </c>
      <c r="AM9" s="26">
        <v>30286</v>
      </c>
      <c r="AN9" s="26">
        <v>30376</v>
      </c>
      <c r="AO9" s="26">
        <v>30468</v>
      </c>
      <c r="AP9" s="26">
        <v>30560</v>
      </c>
      <c r="AQ9" s="26">
        <v>30651</v>
      </c>
      <c r="AR9" s="26">
        <v>30742</v>
      </c>
      <c r="AS9" s="26">
        <v>30834</v>
      </c>
      <c r="AT9" s="26">
        <v>30926</v>
      </c>
      <c r="AU9" s="26">
        <v>31017</v>
      </c>
      <c r="AV9" s="26">
        <v>31107</v>
      </c>
      <c r="AW9" s="26">
        <v>31199</v>
      </c>
      <c r="AX9" s="26">
        <v>31291</v>
      </c>
      <c r="AY9" s="26">
        <v>31382</v>
      </c>
      <c r="AZ9" s="26">
        <v>31472</v>
      </c>
      <c r="BA9" s="26">
        <v>31564</v>
      </c>
      <c r="BB9" s="26">
        <v>31656</v>
      </c>
      <c r="BC9" s="26">
        <v>31747</v>
      </c>
      <c r="BD9" s="26">
        <v>31837</v>
      </c>
      <c r="BE9" s="26">
        <v>31929</v>
      </c>
      <c r="BF9" s="26">
        <v>32021</v>
      </c>
      <c r="BG9" s="26">
        <v>32112</v>
      </c>
      <c r="BH9" s="26">
        <v>32203</v>
      </c>
      <c r="BI9" s="26">
        <v>32295</v>
      </c>
      <c r="BJ9" s="26">
        <v>32387</v>
      </c>
      <c r="BK9" s="26">
        <v>32478</v>
      </c>
      <c r="BL9" s="26">
        <v>32568</v>
      </c>
      <c r="BM9" s="26">
        <v>32660</v>
      </c>
      <c r="BN9" s="26">
        <v>32752</v>
      </c>
      <c r="BO9" s="26">
        <v>32843</v>
      </c>
      <c r="BP9" s="26">
        <v>32933</v>
      </c>
      <c r="BQ9" s="26">
        <v>33025</v>
      </c>
      <c r="BR9" s="26">
        <v>33117</v>
      </c>
      <c r="BS9" s="26">
        <v>33208</v>
      </c>
      <c r="BT9" s="26">
        <v>33298</v>
      </c>
      <c r="BU9" s="26">
        <v>33390</v>
      </c>
      <c r="BV9" s="26">
        <v>33482</v>
      </c>
      <c r="BW9" s="26">
        <v>33573</v>
      </c>
      <c r="BX9" s="26">
        <v>33664</v>
      </c>
      <c r="BY9" s="26">
        <v>33756</v>
      </c>
      <c r="BZ9" s="26">
        <v>33848</v>
      </c>
      <c r="CA9" s="26">
        <v>33939</v>
      </c>
      <c r="CB9" s="26">
        <v>34029</v>
      </c>
      <c r="CC9" s="26">
        <v>34121</v>
      </c>
      <c r="CD9" s="26">
        <v>34213</v>
      </c>
      <c r="CE9" s="26">
        <v>34304</v>
      </c>
      <c r="CF9" s="26">
        <v>34394</v>
      </c>
      <c r="CG9" s="26">
        <v>34486</v>
      </c>
      <c r="CH9" s="26">
        <v>34578</v>
      </c>
      <c r="CI9" s="26">
        <v>34669</v>
      </c>
      <c r="CJ9" s="26">
        <v>34759</v>
      </c>
      <c r="CK9" s="26">
        <v>34851</v>
      </c>
      <c r="CL9" s="26">
        <v>34943</v>
      </c>
      <c r="CM9" s="26">
        <v>35034</v>
      </c>
      <c r="CN9" s="26">
        <v>35125</v>
      </c>
      <c r="CO9" s="26">
        <v>35217</v>
      </c>
      <c r="CP9" s="26">
        <v>35309</v>
      </c>
      <c r="CQ9" s="26">
        <v>35400</v>
      </c>
      <c r="CR9" s="26">
        <v>35490</v>
      </c>
      <c r="CS9" s="26">
        <v>35582</v>
      </c>
      <c r="CT9" s="26">
        <v>35674</v>
      </c>
      <c r="CU9" s="26">
        <v>35765</v>
      </c>
      <c r="CV9" s="26">
        <v>35855</v>
      </c>
      <c r="CW9" s="26">
        <v>35947</v>
      </c>
      <c r="CX9" s="26">
        <v>36039</v>
      </c>
      <c r="CY9" s="26">
        <v>36130</v>
      </c>
      <c r="CZ9" s="26">
        <v>36220</v>
      </c>
      <c r="DA9" s="26">
        <v>36312</v>
      </c>
      <c r="DB9" s="26">
        <v>36404</v>
      </c>
      <c r="DC9" s="26">
        <v>36495</v>
      </c>
      <c r="DD9" s="26">
        <v>36586</v>
      </c>
      <c r="DE9" s="26">
        <v>36678</v>
      </c>
      <c r="DF9" s="26">
        <v>36770</v>
      </c>
      <c r="DG9" s="26">
        <v>36861</v>
      </c>
      <c r="DH9" s="26">
        <v>36951</v>
      </c>
      <c r="DI9" s="26">
        <v>37043</v>
      </c>
      <c r="DJ9" s="26">
        <v>37135</v>
      </c>
      <c r="DK9" s="26">
        <v>37226</v>
      </c>
      <c r="DL9" s="26">
        <v>37316</v>
      </c>
      <c r="DM9" s="26">
        <v>37408</v>
      </c>
      <c r="DN9" s="26">
        <v>37500</v>
      </c>
      <c r="DO9" s="26">
        <v>37591</v>
      </c>
      <c r="DP9" s="26">
        <v>37681</v>
      </c>
      <c r="DQ9" s="26">
        <v>37773</v>
      </c>
      <c r="DR9" s="26">
        <v>37865</v>
      </c>
      <c r="DS9" s="26">
        <v>37956</v>
      </c>
      <c r="DT9" s="26">
        <v>38047</v>
      </c>
      <c r="DU9" s="26">
        <v>38139</v>
      </c>
      <c r="DV9" s="26">
        <v>38231</v>
      </c>
      <c r="DW9" s="26">
        <v>38322</v>
      </c>
      <c r="DX9" s="26">
        <v>38412</v>
      </c>
      <c r="DY9" s="26">
        <v>38504</v>
      </c>
      <c r="DZ9" s="26">
        <v>38596</v>
      </c>
      <c r="EA9" s="26">
        <v>38687</v>
      </c>
      <c r="EB9" s="26">
        <v>38777</v>
      </c>
      <c r="EC9" s="26">
        <v>38869</v>
      </c>
      <c r="ED9" s="26">
        <v>38961</v>
      </c>
      <c r="EE9" s="26">
        <v>39052</v>
      </c>
      <c r="EF9" s="26">
        <v>39142</v>
      </c>
      <c r="EG9" s="26">
        <v>39234</v>
      </c>
      <c r="EH9" s="26">
        <v>39326</v>
      </c>
      <c r="EI9" s="26">
        <v>39417</v>
      </c>
      <c r="EJ9" s="26">
        <v>39508</v>
      </c>
      <c r="EK9" s="26">
        <v>39600</v>
      </c>
      <c r="EL9" s="26">
        <v>39692</v>
      </c>
      <c r="EM9" s="26">
        <v>39783</v>
      </c>
      <c r="EN9" s="26">
        <v>39873</v>
      </c>
      <c r="EO9" s="26">
        <v>39965</v>
      </c>
      <c r="EP9" s="26">
        <v>40057</v>
      </c>
      <c r="EQ9" s="26">
        <v>40148</v>
      </c>
      <c r="ER9" s="26">
        <v>40238</v>
      </c>
      <c r="ES9" s="26">
        <v>40330</v>
      </c>
      <c r="ET9" s="26">
        <v>40422</v>
      </c>
      <c r="EU9" s="26">
        <v>40513</v>
      </c>
      <c r="EV9" s="26">
        <v>40603</v>
      </c>
      <c r="EW9" s="26">
        <v>40695</v>
      </c>
      <c r="EX9" s="26">
        <v>40787</v>
      </c>
      <c r="EY9" s="26">
        <v>40878</v>
      </c>
      <c r="EZ9" s="26">
        <v>40969</v>
      </c>
      <c r="FA9" s="26">
        <v>41061</v>
      </c>
      <c r="FB9" s="26">
        <v>41153</v>
      </c>
      <c r="FC9" s="26">
        <v>41244</v>
      </c>
      <c r="FD9" s="26">
        <v>41334</v>
      </c>
      <c r="FE9" s="26">
        <v>41426</v>
      </c>
      <c r="FF9" s="26">
        <v>41518</v>
      </c>
      <c r="FG9" s="26">
        <v>41609</v>
      </c>
      <c r="FH9" s="26">
        <v>41699</v>
      </c>
      <c r="FI9" s="26">
        <v>41791</v>
      </c>
      <c r="FJ9" s="26">
        <v>41883</v>
      </c>
      <c r="FK9" s="26">
        <v>41974</v>
      </c>
      <c r="FL9" s="26">
        <v>42064</v>
      </c>
      <c r="FM9" s="26">
        <v>42156</v>
      </c>
      <c r="FN9" s="26">
        <v>42248</v>
      </c>
      <c r="FO9" s="26">
        <v>42339</v>
      </c>
      <c r="FP9" s="26">
        <v>42430</v>
      </c>
      <c r="FQ9" s="26">
        <v>42522</v>
      </c>
      <c r="FR9" s="26">
        <v>42614</v>
      </c>
      <c r="FS9" s="26">
        <v>42705</v>
      </c>
      <c r="FT9" s="26">
        <v>42795</v>
      </c>
      <c r="FU9" s="26">
        <v>42887</v>
      </c>
      <c r="FV9" s="26">
        <v>42979</v>
      </c>
      <c r="FW9" s="26">
        <v>43070</v>
      </c>
      <c r="FX9" s="26">
        <v>43160</v>
      </c>
      <c r="FY9" s="26">
        <v>43252</v>
      </c>
      <c r="FZ9" s="26">
        <v>43344</v>
      </c>
      <c r="GA9" s="26">
        <v>43435</v>
      </c>
      <c r="GB9" s="26">
        <v>43525</v>
      </c>
      <c r="GC9" s="26">
        <v>43617</v>
      </c>
      <c r="GD9" s="26">
        <v>43709</v>
      </c>
      <c r="GE9" s="26">
        <v>43800</v>
      </c>
      <c r="GF9" s="26">
        <v>43891</v>
      </c>
    </row>
    <row r="10" spans="1:188" ht="15" x14ac:dyDescent="0.25">
      <c r="A10" s="11"/>
      <c r="B10" s="14" t="s">
        <v>7</v>
      </c>
      <c r="C10" s="14" t="s">
        <v>12</v>
      </c>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row>
    <row r="11" spans="1:188" ht="18" customHeight="1" x14ac:dyDescent="0.25">
      <c r="A11" s="23" t="s">
        <v>106</v>
      </c>
      <c r="B11" s="11" t="s">
        <v>8</v>
      </c>
      <c r="C11" s="11" t="s">
        <v>13</v>
      </c>
      <c r="D11" s="15">
        <v>12.120849292758692</v>
      </c>
      <c r="E11" s="15">
        <v>14.5</v>
      </c>
      <c r="F11" s="15">
        <v>15.139424408140663</v>
      </c>
      <c r="G11" s="15">
        <v>15.136358142493638</v>
      </c>
      <c r="H11" s="15">
        <v>15.943255396758955</v>
      </c>
      <c r="I11" s="15">
        <v>19.071790894321673</v>
      </c>
      <c r="J11" s="15">
        <v>21.934655697002416</v>
      </c>
      <c r="K11" s="15">
        <v>22.329879311296793</v>
      </c>
      <c r="L11" s="15">
        <v>26.940183722804193</v>
      </c>
      <c r="M11" s="15">
        <v>26.945268680389731</v>
      </c>
      <c r="N11" s="15">
        <v>26.947196850472128</v>
      </c>
      <c r="O11" s="15">
        <v>26.943191958372971</v>
      </c>
      <c r="P11" s="15">
        <v>26.943110755321154</v>
      </c>
      <c r="Q11" s="15">
        <v>29.558294331907515</v>
      </c>
      <c r="R11" s="15">
        <v>29.558429910234725</v>
      </c>
      <c r="S11" s="15">
        <v>29.552496876573368</v>
      </c>
      <c r="T11" s="15">
        <v>29.556565942874137</v>
      </c>
      <c r="U11" s="15">
        <v>30.317283418314823</v>
      </c>
      <c r="V11" s="15">
        <v>31.56503750266825</v>
      </c>
      <c r="W11" s="15">
        <v>31.560500806656275</v>
      </c>
      <c r="X11" s="15">
        <v>31.561666062728996</v>
      </c>
      <c r="Y11" s="15">
        <v>34.015379678614345</v>
      </c>
      <c r="Z11" s="15">
        <v>38.842182765853764</v>
      </c>
      <c r="AA11" s="15">
        <v>40.72972836878759</v>
      </c>
      <c r="AB11" s="15">
        <v>46.307243480145452</v>
      </c>
      <c r="AC11" s="15">
        <v>50.653724969156308</v>
      </c>
      <c r="AD11" s="15">
        <v>53.251164050625285</v>
      </c>
      <c r="AE11" s="15">
        <v>53.937777204625952</v>
      </c>
      <c r="AF11" s="15">
        <v>55.319274984523716</v>
      </c>
      <c r="AG11" s="15">
        <v>57.955481223490466</v>
      </c>
      <c r="AH11" s="15">
        <v>59.946822900566083</v>
      </c>
      <c r="AI11" s="15">
        <v>60.92145461759371</v>
      </c>
      <c r="AJ11" s="15">
        <v>61.954308770982664</v>
      </c>
      <c r="AK11" s="15">
        <v>65.242680702759472</v>
      </c>
      <c r="AL11" s="15">
        <v>69.94725303349324</v>
      </c>
      <c r="AM11" s="15">
        <v>70.939613047686791</v>
      </c>
      <c r="AN11" s="15">
        <v>70.94683236349681</v>
      </c>
      <c r="AO11" s="15">
        <v>70.952107545914004</v>
      </c>
      <c r="AP11" s="15">
        <v>70.928553090922179</v>
      </c>
      <c r="AQ11" s="15">
        <v>70.725927902152264</v>
      </c>
      <c r="AR11" s="15">
        <v>70.722139198248982</v>
      </c>
      <c r="AS11" s="15">
        <v>70.758640592511284</v>
      </c>
      <c r="AT11" s="15">
        <v>81.749750246090031</v>
      </c>
      <c r="AU11" s="15">
        <v>88.934468350782836</v>
      </c>
      <c r="AV11" s="15">
        <v>89.747849694756212</v>
      </c>
      <c r="AW11" s="15">
        <v>96</v>
      </c>
      <c r="AX11" s="15">
        <v>95.475093803873847</v>
      </c>
      <c r="AY11" s="15">
        <v>89.786160541883945</v>
      </c>
      <c r="AZ11" s="15">
        <v>89.540377955677243</v>
      </c>
      <c r="BA11" s="15">
        <v>83.660169118990822</v>
      </c>
      <c r="BB11" s="15">
        <v>77.80239095239213</v>
      </c>
      <c r="BC11" s="15">
        <v>83.37670822198406</v>
      </c>
      <c r="BD11" s="15">
        <v>87.95276927580916</v>
      </c>
      <c r="BE11" s="15">
        <v>91.884289034040961</v>
      </c>
      <c r="BF11" s="15">
        <v>91.883943022914394</v>
      </c>
      <c r="BG11" s="15">
        <v>91.857458691050539</v>
      </c>
      <c r="BH11" s="15">
        <v>91.723571218147001</v>
      </c>
      <c r="BI11" s="15">
        <v>90.122896699940355</v>
      </c>
      <c r="BJ11" s="15">
        <v>89.144802834423217</v>
      </c>
      <c r="BK11" s="15">
        <v>88.048400152008611</v>
      </c>
      <c r="BL11" s="15">
        <v>87.544219416324623</v>
      </c>
      <c r="BM11" s="15">
        <v>91.006607201829041</v>
      </c>
      <c r="BN11" s="15">
        <v>91.071907685630492</v>
      </c>
      <c r="BO11" s="15">
        <v>90.939076123272187</v>
      </c>
      <c r="BP11" s="15">
        <v>91.807518478394741</v>
      </c>
      <c r="BQ11" s="15">
        <v>92.219703245425464</v>
      </c>
      <c r="BR11" s="15">
        <v>93.681596300688284</v>
      </c>
      <c r="BS11" s="15">
        <v>106.65817178315091</v>
      </c>
      <c r="BT11" s="15">
        <v>101.51184071796688</v>
      </c>
      <c r="BU11" s="15">
        <v>95.862533452845895</v>
      </c>
      <c r="BV11" s="15">
        <v>96.358890560991625</v>
      </c>
      <c r="BW11" s="15">
        <v>99.043346575089686</v>
      </c>
      <c r="BX11" s="15">
        <v>97.568771964076532</v>
      </c>
      <c r="BY11" s="15">
        <v>97.613056721419611</v>
      </c>
      <c r="BZ11" s="15">
        <v>99.642323890294563</v>
      </c>
      <c r="CA11" s="15">
        <v>101.87266685911899</v>
      </c>
      <c r="CB11" s="15">
        <v>101.19836814984814</v>
      </c>
      <c r="CC11" s="15">
        <v>99.95790365915397</v>
      </c>
      <c r="CD11" s="15">
        <v>96.43805161207338</v>
      </c>
      <c r="CE11" s="15">
        <v>94.57982619853027</v>
      </c>
      <c r="CF11" s="15">
        <v>91.251333875935472</v>
      </c>
      <c r="CG11" s="15">
        <v>91.331858584576835</v>
      </c>
      <c r="CH11" s="15">
        <v>94.094324297229022</v>
      </c>
      <c r="CI11" s="15">
        <v>94.297983661638739</v>
      </c>
      <c r="CJ11" s="15">
        <v>93.555681018101438</v>
      </c>
      <c r="CK11" s="15">
        <v>93.547964373092896</v>
      </c>
      <c r="CL11" s="15">
        <v>91.532988957400605</v>
      </c>
      <c r="CM11" s="15">
        <v>91.603257319218045</v>
      </c>
      <c r="CN11" s="15">
        <v>92.194634803916756</v>
      </c>
      <c r="CO11" s="15">
        <v>91.800703250619904</v>
      </c>
      <c r="CP11" s="15">
        <v>91.695450505400856</v>
      </c>
      <c r="CQ11" s="15">
        <v>92.543610950007903</v>
      </c>
      <c r="CR11" s="15">
        <v>92.337996622638798</v>
      </c>
      <c r="CS11" s="15">
        <v>91.584047216040801</v>
      </c>
      <c r="CT11" s="15">
        <v>91.555108838973851</v>
      </c>
      <c r="CU11" s="15">
        <v>92.366290229683983</v>
      </c>
      <c r="CV11" s="15">
        <v>90.354757457459328</v>
      </c>
      <c r="CW11" s="15">
        <v>85.18609419850722</v>
      </c>
      <c r="CX11" s="15">
        <v>85.100405767864089</v>
      </c>
      <c r="CY11" s="15">
        <v>84.071260023152078</v>
      </c>
      <c r="CZ11" s="15">
        <v>82.181605765111271</v>
      </c>
      <c r="DA11" s="15">
        <v>81.685565340678778</v>
      </c>
      <c r="DB11" s="15">
        <v>88.036422156078984</v>
      </c>
      <c r="DC11" s="15">
        <v>93.771304746126788</v>
      </c>
      <c r="DD11" s="15">
        <v>98.226683362575429</v>
      </c>
      <c r="DE11" s="15">
        <v>102.46947391722517</v>
      </c>
      <c r="DF11" s="15">
        <v>115.8886010402194</v>
      </c>
      <c r="DG11" s="15">
        <v>115.62932968322806</v>
      </c>
      <c r="DH11" s="15">
        <v>105.46658642069319</v>
      </c>
      <c r="DI11" s="15">
        <v>112.3122452065566</v>
      </c>
      <c r="DJ11" s="15">
        <v>107.69727839372558</v>
      </c>
      <c r="DK11" s="15">
        <v>97.793846069340901</v>
      </c>
      <c r="DL11" s="15">
        <v>98.141379234407083</v>
      </c>
      <c r="DM11" s="15">
        <v>107.91887161556753</v>
      </c>
      <c r="DN11" s="15">
        <v>105.34238341968913</v>
      </c>
      <c r="DO11" s="15">
        <v>104.7233382147908</v>
      </c>
      <c r="DP11" s="15">
        <v>111.38199169881409</v>
      </c>
      <c r="DQ11" s="15">
        <v>100.48170822843514</v>
      </c>
      <c r="DR11" s="15">
        <v>107.59946277401082</v>
      </c>
      <c r="DS11" s="15">
        <v>105.41710659616464</v>
      </c>
      <c r="DT11" s="15">
        <v>111.15514380647686</v>
      </c>
      <c r="DU11" s="15">
        <v>119.77904854968634</v>
      </c>
      <c r="DV11" s="15">
        <v>120.55206299138381</v>
      </c>
      <c r="DW11" s="15">
        <v>119.60704323142554</v>
      </c>
      <c r="DX11" s="15">
        <v>119.52673629429304</v>
      </c>
      <c r="DY11" s="15">
        <v>127.98957765243267</v>
      </c>
      <c r="DZ11" s="15">
        <v>144.80964456546258</v>
      </c>
      <c r="EA11" s="15">
        <v>140.45483166340614</v>
      </c>
      <c r="EB11" s="15">
        <v>147.48276591979862</v>
      </c>
      <c r="EC11" s="15">
        <v>169.128181245946</v>
      </c>
      <c r="ED11" s="15">
        <v>167.69244230630835</v>
      </c>
      <c r="EE11" s="15">
        <v>142.13510450768069</v>
      </c>
      <c r="EF11" s="15">
        <v>143.44342685164122</v>
      </c>
      <c r="EG11" s="15">
        <v>154.98116554800717</v>
      </c>
      <c r="EH11" s="15">
        <v>157.79313098663459</v>
      </c>
      <c r="EI11" s="15">
        <v>166.21426407863993</v>
      </c>
      <c r="EJ11" s="15">
        <v>172.85037402514723</v>
      </c>
      <c r="EK11" s="15">
        <v>194.94363116789799</v>
      </c>
      <c r="EL11" s="15">
        <v>203.76070305263028</v>
      </c>
      <c r="EM11" s="15">
        <v>158.22986281454183</v>
      </c>
      <c r="EN11" s="15">
        <v>156.95619639307927</v>
      </c>
      <c r="EO11" s="15">
        <v>161.86084512428059</v>
      </c>
      <c r="EP11" s="15">
        <v>165.1285382850954</v>
      </c>
      <c r="EQ11" s="15">
        <v>163.61213546902746</v>
      </c>
      <c r="ER11" s="15">
        <v>174.95530487340727</v>
      </c>
      <c r="ES11" s="15">
        <v>177.25052699588997</v>
      </c>
      <c r="ET11" s="15">
        <v>174.82979153442963</v>
      </c>
      <c r="EU11" s="15">
        <v>186.72125502178403</v>
      </c>
      <c r="EV11" s="15">
        <v>204.73547031359055</v>
      </c>
      <c r="EW11" s="15">
        <v>212.79158091041154</v>
      </c>
      <c r="EX11" s="15">
        <v>205.57929289944894</v>
      </c>
      <c r="EY11" s="15">
        <v>207.53710918932137</v>
      </c>
      <c r="EZ11" s="15">
        <v>212.31496727657202</v>
      </c>
      <c r="FA11" s="15">
        <v>213.12680763271257</v>
      </c>
      <c r="FB11" s="15">
        <v>211.09300509285976</v>
      </c>
      <c r="FC11" s="15">
        <v>209.54005308853999</v>
      </c>
      <c r="FD11" s="15">
        <v>212.7471926099673</v>
      </c>
      <c r="FE11" s="15">
        <v>207.31586146977614</v>
      </c>
      <c r="FF11" s="15">
        <v>218.80532780252454</v>
      </c>
      <c r="FG11" s="15">
        <v>211.41806812999152</v>
      </c>
      <c r="FH11" s="15">
        <v>213.41647918480388</v>
      </c>
      <c r="FI11" s="15">
        <v>213.02859771591864</v>
      </c>
      <c r="FJ11" s="15">
        <v>215.04070452189544</v>
      </c>
      <c r="FK11" s="15">
        <v>203.05825081309416</v>
      </c>
      <c r="FL11" s="15">
        <v>181.56341832161246</v>
      </c>
      <c r="FM11" s="15">
        <v>197.41206047632156</v>
      </c>
      <c r="FN11" s="15">
        <v>200.64718264418548</v>
      </c>
      <c r="FO11" s="15">
        <v>186.65119290163696</v>
      </c>
      <c r="FP11" s="15">
        <v>172.2751662216051</v>
      </c>
      <c r="FQ11" s="15">
        <v>181.60068226855131</v>
      </c>
      <c r="FR11" s="15">
        <v>178.52788873053606</v>
      </c>
      <c r="FS11" s="15">
        <v>185.83517252775712</v>
      </c>
      <c r="FT11" s="15">
        <v>193.46905876052301</v>
      </c>
      <c r="FU11" s="15">
        <v>189.72390327576801</v>
      </c>
      <c r="FV11" s="15">
        <v>186.55925412639846</v>
      </c>
      <c r="FW11" s="15">
        <v>197.8836581985498</v>
      </c>
      <c r="FX11" s="15">
        <v>203.15881286594231</v>
      </c>
      <c r="FY11" s="15">
        <v>209.47576716160961</v>
      </c>
      <c r="FZ11" s="15">
        <v>221.1560965241149</v>
      </c>
      <c r="GA11" s="15">
        <v>219.61156512431643</v>
      </c>
      <c r="GB11" s="15">
        <v>204.48104171922222</v>
      </c>
      <c r="GC11" s="15">
        <v>216.28484617074028</v>
      </c>
      <c r="GD11" s="15">
        <v>214.53037322389901</v>
      </c>
      <c r="GE11" s="15">
        <v>218.00421371463321</v>
      </c>
      <c r="GF11" s="15">
        <v>212.8828321581243</v>
      </c>
    </row>
    <row r="12" spans="1:188" ht="15" x14ac:dyDescent="0.25">
      <c r="A12" s="18" t="s">
        <v>10</v>
      </c>
      <c r="B12" s="22" t="s">
        <v>8</v>
      </c>
      <c r="C12" s="22" t="s">
        <v>13</v>
      </c>
      <c r="D12" s="16">
        <v>12.1</v>
      </c>
      <c r="E12" s="16">
        <v>14.5</v>
      </c>
      <c r="F12" s="16">
        <v>15.2</v>
      </c>
      <c r="G12" s="16">
        <v>15.2</v>
      </c>
      <c r="H12" s="16">
        <v>15.9</v>
      </c>
      <c r="I12" s="16">
        <v>18.899999999999999</v>
      </c>
      <c r="J12" s="16">
        <v>22</v>
      </c>
      <c r="K12" s="16">
        <v>22</v>
      </c>
      <c r="L12" s="16">
        <v>27</v>
      </c>
      <c r="M12" s="16">
        <v>27</v>
      </c>
      <c r="N12" s="16">
        <v>27</v>
      </c>
      <c r="O12" s="16">
        <v>27</v>
      </c>
      <c r="P12" s="16">
        <v>27</v>
      </c>
      <c r="Q12" s="16">
        <v>29.6</v>
      </c>
      <c r="R12" s="16">
        <v>29.6</v>
      </c>
      <c r="S12" s="16">
        <v>29.6</v>
      </c>
      <c r="T12" s="16">
        <v>29.6</v>
      </c>
      <c r="U12" s="16">
        <v>30.3</v>
      </c>
      <c r="V12" s="16">
        <v>31.6</v>
      </c>
      <c r="W12" s="16">
        <v>31.6</v>
      </c>
      <c r="X12" s="16">
        <v>31.6</v>
      </c>
      <c r="Y12" s="16">
        <v>33.9</v>
      </c>
      <c r="Z12" s="16">
        <v>38.9</v>
      </c>
      <c r="AA12" s="16">
        <v>40.700000000000003</v>
      </c>
      <c r="AB12" s="16">
        <v>46.3</v>
      </c>
      <c r="AC12" s="16">
        <v>50.7</v>
      </c>
      <c r="AD12" s="16">
        <v>53.3</v>
      </c>
      <c r="AE12" s="16">
        <v>54</v>
      </c>
      <c r="AF12" s="16">
        <v>55.3</v>
      </c>
      <c r="AG12" s="16">
        <v>58</v>
      </c>
      <c r="AH12" s="16">
        <v>60</v>
      </c>
      <c r="AI12" s="16">
        <v>61</v>
      </c>
      <c r="AJ12" s="16">
        <v>62</v>
      </c>
      <c r="AK12" s="16">
        <v>65.3</v>
      </c>
      <c r="AL12" s="16">
        <v>70</v>
      </c>
      <c r="AM12" s="16">
        <v>71</v>
      </c>
      <c r="AN12" s="16">
        <v>71</v>
      </c>
      <c r="AO12" s="16">
        <v>71</v>
      </c>
      <c r="AP12" s="16">
        <v>71</v>
      </c>
      <c r="AQ12" s="16">
        <v>71</v>
      </c>
      <c r="AR12" s="16">
        <v>71</v>
      </c>
      <c r="AS12" s="16">
        <v>71</v>
      </c>
      <c r="AT12" s="16">
        <v>82</v>
      </c>
      <c r="AU12" s="16">
        <v>89.2</v>
      </c>
      <c r="AV12" s="16">
        <v>90</v>
      </c>
      <c r="AW12" s="16">
        <v>96</v>
      </c>
      <c r="AX12" s="16">
        <v>95.7</v>
      </c>
      <c r="AY12" s="16">
        <v>90</v>
      </c>
      <c r="AZ12" s="16">
        <v>89.8</v>
      </c>
      <c r="BA12" s="16">
        <v>84</v>
      </c>
      <c r="BB12" s="16">
        <v>78</v>
      </c>
      <c r="BC12" s="16">
        <v>83.6</v>
      </c>
      <c r="BD12" s="16">
        <v>88.099000000000018</v>
      </c>
      <c r="BE12" s="16">
        <v>92.004000000000005</v>
      </c>
      <c r="BF12" s="16">
        <v>92.004000000000005</v>
      </c>
      <c r="BG12" s="16">
        <v>92.004000000000005</v>
      </c>
      <c r="BH12" s="16">
        <v>91.905000000000001</v>
      </c>
      <c r="BI12" s="16">
        <v>90.299000000000007</v>
      </c>
      <c r="BJ12" s="16">
        <v>89.298000000000016</v>
      </c>
      <c r="BK12" s="16">
        <v>88.198000000000022</v>
      </c>
      <c r="BL12" s="16">
        <v>87.703000000000017</v>
      </c>
      <c r="BM12" s="16">
        <v>91.201000000000008</v>
      </c>
      <c r="BN12" s="16">
        <v>91.305000000000007</v>
      </c>
      <c r="BO12" s="16">
        <v>91.203749999999999</v>
      </c>
      <c r="BP12" s="16">
        <v>92.1</v>
      </c>
      <c r="BQ12" s="16">
        <v>92.6</v>
      </c>
      <c r="BR12" s="16">
        <v>94</v>
      </c>
      <c r="BS12" s="16">
        <v>107</v>
      </c>
      <c r="BT12" s="16">
        <v>103</v>
      </c>
      <c r="BU12" s="16">
        <v>97.4</v>
      </c>
      <c r="BV12" s="16">
        <v>98</v>
      </c>
      <c r="BW12" s="16">
        <v>100.6</v>
      </c>
      <c r="BX12" s="16">
        <v>99</v>
      </c>
      <c r="BY12" s="16">
        <v>99</v>
      </c>
      <c r="BZ12" s="16">
        <v>101.1</v>
      </c>
      <c r="CA12" s="16">
        <v>103.4</v>
      </c>
      <c r="CB12" s="16">
        <v>102.8</v>
      </c>
      <c r="CC12" s="16">
        <v>101.6</v>
      </c>
      <c r="CD12" s="16">
        <v>98.4</v>
      </c>
      <c r="CE12" s="16">
        <v>96.7</v>
      </c>
      <c r="CF12" s="16">
        <v>93.3</v>
      </c>
      <c r="CG12" s="16">
        <v>93.5</v>
      </c>
      <c r="CH12" s="16">
        <v>96.4</v>
      </c>
      <c r="CI12" s="16">
        <v>96.6</v>
      </c>
      <c r="CJ12" s="16">
        <v>95.9</v>
      </c>
      <c r="CK12" s="16">
        <v>95.9</v>
      </c>
      <c r="CL12" s="16">
        <v>94</v>
      </c>
      <c r="CM12" s="16">
        <v>94.2</v>
      </c>
      <c r="CN12" s="16">
        <v>95.2</v>
      </c>
      <c r="CO12" s="16">
        <v>95.3</v>
      </c>
      <c r="CP12" s="16">
        <v>95.2</v>
      </c>
      <c r="CQ12" s="16">
        <v>96.1</v>
      </c>
      <c r="CR12" s="16">
        <v>95.9</v>
      </c>
      <c r="CS12" s="16">
        <v>95.2</v>
      </c>
      <c r="CT12" s="16">
        <v>95.2</v>
      </c>
      <c r="CU12" s="16">
        <v>96.1</v>
      </c>
      <c r="CV12" s="16">
        <v>94.1</v>
      </c>
      <c r="CW12" s="16">
        <v>88.8</v>
      </c>
      <c r="CX12" s="16">
        <v>88.8</v>
      </c>
      <c r="CY12" s="16">
        <v>87.7</v>
      </c>
      <c r="CZ12" s="16">
        <v>85.9</v>
      </c>
      <c r="DA12" s="16">
        <v>85.4</v>
      </c>
      <c r="DB12" s="16">
        <v>91.7</v>
      </c>
      <c r="DC12" s="16">
        <v>97.3</v>
      </c>
      <c r="DD12" s="16">
        <v>101.7</v>
      </c>
      <c r="DE12" s="16">
        <v>105.9</v>
      </c>
      <c r="DF12" s="16">
        <v>119.3</v>
      </c>
      <c r="DG12" s="16">
        <v>119.3</v>
      </c>
      <c r="DH12" s="16">
        <v>109.2</v>
      </c>
      <c r="DI12" s="16">
        <v>116.2</v>
      </c>
      <c r="DJ12" s="16">
        <v>111.6</v>
      </c>
      <c r="DK12" s="16">
        <v>101.7</v>
      </c>
      <c r="DL12" s="16">
        <v>102.1</v>
      </c>
      <c r="DM12" s="16">
        <v>111.9</v>
      </c>
      <c r="DN12" s="16">
        <v>109.4</v>
      </c>
      <c r="DO12" s="16">
        <v>108.7</v>
      </c>
      <c r="DP12" s="16">
        <v>115.6</v>
      </c>
      <c r="DQ12" s="16">
        <v>104.7</v>
      </c>
      <c r="DR12" s="16">
        <v>111.9</v>
      </c>
      <c r="DS12" s="16">
        <v>109.7</v>
      </c>
      <c r="DT12" s="16">
        <v>115.4</v>
      </c>
      <c r="DU12" s="16">
        <v>124.1</v>
      </c>
      <c r="DV12" s="16">
        <v>124.9</v>
      </c>
      <c r="DW12" s="16">
        <v>124.1</v>
      </c>
      <c r="DX12" s="16">
        <v>124</v>
      </c>
      <c r="DY12" s="16">
        <v>132.5</v>
      </c>
      <c r="DZ12" s="16">
        <v>149.5</v>
      </c>
      <c r="EA12" s="16">
        <v>145</v>
      </c>
      <c r="EB12" s="16">
        <v>153</v>
      </c>
      <c r="EC12" s="16">
        <v>173.874398258132</v>
      </c>
      <c r="ED12" s="16">
        <v>172.49688904576399</v>
      </c>
      <c r="EE12" s="16">
        <v>147.10000000000002</v>
      </c>
      <c r="EF12" s="16">
        <v>147.89999999999998</v>
      </c>
      <c r="EG12" s="16">
        <v>159.70000000000002</v>
      </c>
      <c r="EH12" s="16">
        <v>162.60000000000002</v>
      </c>
      <c r="EI12" s="16">
        <v>171.1</v>
      </c>
      <c r="EJ12" s="16">
        <v>177.89999999999998</v>
      </c>
      <c r="EK12" s="16">
        <v>200.3</v>
      </c>
      <c r="EL12" s="16">
        <v>209.20000000000002</v>
      </c>
      <c r="EM12" s="16">
        <v>163.6</v>
      </c>
      <c r="EN12" s="16">
        <v>162.19999999999999</v>
      </c>
      <c r="EO12" s="16">
        <v>167.60000000000002</v>
      </c>
      <c r="EP12" s="16">
        <v>171.6</v>
      </c>
      <c r="EQ12" s="16">
        <v>170.3</v>
      </c>
      <c r="ER12" s="16">
        <v>181.8</v>
      </c>
      <c r="ES12" s="16">
        <v>184.20000000000002</v>
      </c>
      <c r="ET12" s="16">
        <v>181.8</v>
      </c>
      <c r="EU12" s="16">
        <v>193.5</v>
      </c>
      <c r="EV12" s="16">
        <v>211.9</v>
      </c>
      <c r="EW12" s="16">
        <v>220.2</v>
      </c>
      <c r="EX12" s="16">
        <v>213.5</v>
      </c>
      <c r="EY12" s="16">
        <v>216</v>
      </c>
      <c r="EZ12" s="16">
        <v>220.6</v>
      </c>
      <c r="FA12" s="16">
        <v>221.6</v>
      </c>
      <c r="FB12" s="16">
        <v>219.89999999999998</v>
      </c>
      <c r="FC12" s="16">
        <v>219</v>
      </c>
      <c r="FD12" s="16">
        <v>221.70000000000002</v>
      </c>
      <c r="FE12" s="16">
        <v>216.29999999999998</v>
      </c>
      <c r="FF12" s="16">
        <v>228.1</v>
      </c>
      <c r="FG12" s="16">
        <v>220.79999999999998</v>
      </c>
      <c r="FH12" s="16">
        <v>222.3</v>
      </c>
      <c r="FI12" s="16">
        <v>223</v>
      </c>
      <c r="FJ12" s="16">
        <v>225.5</v>
      </c>
      <c r="FK12" s="16">
        <v>213.4</v>
      </c>
      <c r="FL12" s="16">
        <v>192.10000000000002</v>
      </c>
      <c r="FM12" s="16">
        <v>208.1</v>
      </c>
      <c r="FN12" s="16">
        <v>211.1</v>
      </c>
      <c r="FO12" s="16">
        <v>198.4</v>
      </c>
      <c r="FP12" s="16">
        <v>184.20000000000002</v>
      </c>
      <c r="FQ12" s="16">
        <v>193.9</v>
      </c>
      <c r="FR12" s="16">
        <v>190</v>
      </c>
      <c r="FS12" s="16">
        <v>197.89999999999998</v>
      </c>
      <c r="FT12" s="16">
        <v>206.6</v>
      </c>
      <c r="FU12" s="16">
        <v>202.5</v>
      </c>
      <c r="FV12" s="16">
        <v>198.1</v>
      </c>
      <c r="FW12" s="16">
        <v>210.39999999999998</v>
      </c>
      <c r="FX12" s="16">
        <v>214.1</v>
      </c>
      <c r="FY12" s="16">
        <v>221.5</v>
      </c>
      <c r="FZ12" s="16">
        <v>233.4</v>
      </c>
      <c r="GA12" s="16">
        <v>231.1</v>
      </c>
      <c r="GB12" s="16">
        <v>216.5</v>
      </c>
      <c r="GC12" s="16">
        <v>228</v>
      </c>
      <c r="GD12" s="16">
        <v>227</v>
      </c>
      <c r="GE12" s="16">
        <v>232.5</v>
      </c>
      <c r="GF12" s="16">
        <v>227.5</v>
      </c>
    </row>
    <row r="13" spans="1:188" ht="15" x14ac:dyDescent="0.25">
      <c r="A13" s="18" t="s">
        <v>11</v>
      </c>
      <c r="B13" s="22" t="s">
        <v>8</v>
      </c>
      <c r="C13" s="22" t="s">
        <v>13</v>
      </c>
      <c r="D13" s="16">
        <v>12.3</v>
      </c>
      <c r="E13" s="16">
        <v>14.5</v>
      </c>
      <c r="F13" s="16">
        <v>14.5</v>
      </c>
      <c r="G13" s="16">
        <v>14.5</v>
      </c>
      <c r="H13" s="16">
        <v>16.399999999999999</v>
      </c>
      <c r="I13" s="16">
        <v>21.1</v>
      </c>
      <c r="J13" s="16">
        <v>21.1</v>
      </c>
      <c r="K13" s="16">
        <v>26.1</v>
      </c>
      <c r="L13" s="16">
        <v>26.1</v>
      </c>
      <c r="M13" s="16">
        <v>26.1</v>
      </c>
      <c r="N13" s="16">
        <v>26.1</v>
      </c>
      <c r="O13" s="16">
        <v>26.1</v>
      </c>
      <c r="P13" s="16">
        <v>26.1</v>
      </c>
      <c r="Q13" s="16">
        <v>28.7</v>
      </c>
      <c r="R13" s="16">
        <v>28.7</v>
      </c>
      <c r="S13" s="16">
        <v>28.7</v>
      </c>
      <c r="T13" s="16">
        <v>28.7</v>
      </c>
      <c r="U13" s="16">
        <v>30.7</v>
      </c>
      <c r="V13" s="16">
        <v>30.7</v>
      </c>
      <c r="W13" s="16">
        <v>30.7</v>
      </c>
      <c r="X13" s="16">
        <v>30.7</v>
      </c>
      <c r="Y13" s="16">
        <v>37.1</v>
      </c>
      <c r="Z13" s="16">
        <v>37.1</v>
      </c>
      <c r="AA13" s="16">
        <v>41.5</v>
      </c>
      <c r="AB13" s="16">
        <v>46.5</v>
      </c>
      <c r="AC13" s="16">
        <v>49.166666666666664</v>
      </c>
      <c r="AD13" s="16">
        <v>51.5</v>
      </c>
      <c r="AE13" s="16">
        <v>52</v>
      </c>
      <c r="AF13" s="16">
        <v>56</v>
      </c>
      <c r="AG13" s="16">
        <v>56</v>
      </c>
      <c r="AH13" s="16">
        <v>57.333333333333336</v>
      </c>
      <c r="AI13" s="16">
        <v>58</v>
      </c>
      <c r="AJ13" s="16">
        <v>60</v>
      </c>
      <c r="AK13" s="16">
        <v>62.333333333333336</v>
      </c>
      <c r="AL13" s="16">
        <v>67</v>
      </c>
      <c r="AM13" s="16">
        <v>68</v>
      </c>
      <c r="AN13" s="16">
        <v>68</v>
      </c>
      <c r="AO13" s="16">
        <v>68</v>
      </c>
      <c r="AP13" s="16">
        <v>68</v>
      </c>
      <c r="AQ13" s="16">
        <v>68</v>
      </c>
      <c r="AR13" s="16">
        <v>68</v>
      </c>
      <c r="AS13" s="16">
        <v>68</v>
      </c>
      <c r="AT13" s="16">
        <v>79</v>
      </c>
      <c r="AU13" s="16">
        <v>86.166666666666671</v>
      </c>
      <c r="AV13" s="16">
        <v>87</v>
      </c>
      <c r="AW13" s="16">
        <v>96</v>
      </c>
      <c r="AX13" s="16">
        <v>92.666666666666671</v>
      </c>
      <c r="AY13" s="16">
        <v>87</v>
      </c>
      <c r="AZ13" s="16">
        <v>86.333333333333329</v>
      </c>
      <c r="BA13" s="16">
        <v>79</v>
      </c>
      <c r="BB13" s="16">
        <v>75</v>
      </c>
      <c r="BC13" s="16">
        <v>80.3</v>
      </c>
      <c r="BD13" s="16">
        <v>85</v>
      </c>
      <c r="BE13" s="16">
        <v>89</v>
      </c>
      <c r="BF13" s="16">
        <v>89</v>
      </c>
      <c r="BG13" s="16">
        <v>89</v>
      </c>
      <c r="BH13" s="16">
        <v>89</v>
      </c>
      <c r="BI13" s="16">
        <v>87.7</v>
      </c>
      <c r="BJ13" s="16">
        <v>87.2</v>
      </c>
      <c r="BK13" s="16">
        <v>86.4</v>
      </c>
      <c r="BL13" s="16">
        <v>85.9</v>
      </c>
      <c r="BM13" s="16">
        <v>89.2</v>
      </c>
      <c r="BN13" s="16">
        <v>89.3</v>
      </c>
      <c r="BO13" s="16">
        <v>89.2</v>
      </c>
      <c r="BP13" s="16">
        <v>90.1</v>
      </c>
      <c r="BQ13" s="16">
        <v>90.4</v>
      </c>
      <c r="BR13" s="16">
        <v>92.5</v>
      </c>
      <c r="BS13" s="16">
        <v>105.6</v>
      </c>
      <c r="BT13" s="16">
        <v>97.7</v>
      </c>
      <c r="BU13" s="16">
        <v>92.3</v>
      </c>
      <c r="BV13" s="16">
        <v>92.9</v>
      </c>
      <c r="BW13" s="16">
        <v>96</v>
      </c>
      <c r="BX13" s="16">
        <v>94.8</v>
      </c>
      <c r="BY13" s="16">
        <v>95</v>
      </c>
      <c r="BZ13" s="16">
        <v>97.1</v>
      </c>
      <c r="CA13" s="16">
        <v>99.4</v>
      </c>
      <c r="CB13" s="16">
        <v>98.7</v>
      </c>
      <c r="CC13" s="16">
        <v>97.5</v>
      </c>
      <c r="CD13" s="16">
        <v>93.7</v>
      </c>
      <c r="CE13" s="16">
        <v>91.7</v>
      </c>
      <c r="CF13" s="16">
        <v>88.3</v>
      </c>
      <c r="CG13" s="16">
        <v>88.6</v>
      </c>
      <c r="CH13" s="16">
        <v>91.3</v>
      </c>
      <c r="CI13" s="16">
        <v>91.6</v>
      </c>
      <c r="CJ13" s="16">
        <v>90.9</v>
      </c>
      <c r="CK13" s="16">
        <v>90.9</v>
      </c>
      <c r="CL13" s="16">
        <v>89</v>
      </c>
      <c r="CM13" s="16">
        <v>89.2</v>
      </c>
      <c r="CN13" s="16">
        <v>90.1</v>
      </c>
      <c r="CO13" s="16">
        <v>90.2</v>
      </c>
      <c r="CP13" s="16">
        <v>90.2</v>
      </c>
      <c r="CQ13" s="16">
        <v>91.1</v>
      </c>
      <c r="CR13" s="16">
        <v>90.9</v>
      </c>
      <c r="CS13" s="16">
        <v>90.2</v>
      </c>
      <c r="CT13" s="16">
        <v>90.2</v>
      </c>
      <c r="CU13" s="16">
        <v>91</v>
      </c>
      <c r="CV13" s="16">
        <v>89</v>
      </c>
      <c r="CW13" s="16">
        <v>83.9</v>
      </c>
      <c r="CX13" s="16">
        <v>83.8</v>
      </c>
      <c r="CY13" s="16">
        <v>82.8</v>
      </c>
      <c r="CZ13" s="16">
        <v>80.900000000000006</v>
      </c>
      <c r="DA13" s="16">
        <v>80.400000000000006</v>
      </c>
      <c r="DB13" s="16">
        <v>86.8</v>
      </c>
      <c r="DC13" s="16">
        <v>92.6</v>
      </c>
      <c r="DD13" s="16">
        <v>97.1</v>
      </c>
      <c r="DE13" s="16">
        <v>101.4</v>
      </c>
      <c r="DF13" s="16">
        <v>114.9</v>
      </c>
      <c r="DG13" s="16">
        <v>114.6</v>
      </c>
      <c r="DH13" s="16">
        <v>104.4</v>
      </c>
      <c r="DI13" s="16">
        <v>111.2</v>
      </c>
      <c r="DJ13" s="16">
        <v>106.6</v>
      </c>
      <c r="DK13" s="16">
        <v>96.7</v>
      </c>
      <c r="DL13" s="16">
        <v>97</v>
      </c>
      <c r="DM13" s="16">
        <v>106.8</v>
      </c>
      <c r="DN13" s="16">
        <v>104.2</v>
      </c>
      <c r="DO13" s="16">
        <v>103.6</v>
      </c>
      <c r="DP13" s="16">
        <v>110.2</v>
      </c>
      <c r="DQ13" s="16">
        <v>99.3</v>
      </c>
      <c r="DR13" s="16">
        <v>106.4</v>
      </c>
      <c r="DS13" s="16">
        <v>104.2</v>
      </c>
      <c r="DT13" s="16">
        <v>109.8</v>
      </c>
      <c r="DU13" s="16">
        <v>118.4</v>
      </c>
      <c r="DV13" s="16">
        <v>119.2</v>
      </c>
      <c r="DW13" s="16">
        <v>118.4</v>
      </c>
      <c r="DX13" s="16">
        <v>118.3</v>
      </c>
      <c r="DY13" s="16">
        <v>126.8</v>
      </c>
      <c r="DZ13" s="16">
        <v>143.6</v>
      </c>
      <c r="EA13" s="16">
        <v>139.30000000000001</v>
      </c>
      <c r="EB13" s="16">
        <v>146.1</v>
      </c>
      <c r="EC13" s="16">
        <v>167.91337540381397</v>
      </c>
      <c r="ED13" s="16">
        <v>166.56185623073401</v>
      </c>
      <c r="EE13" s="16">
        <v>140.9</v>
      </c>
      <c r="EF13" s="16">
        <v>142.30000000000001</v>
      </c>
      <c r="EG13" s="16">
        <v>153.80000000000001</v>
      </c>
      <c r="EH13" s="16">
        <v>156.6</v>
      </c>
      <c r="EI13" s="16">
        <v>165</v>
      </c>
      <c r="EJ13" s="16">
        <v>171.6</v>
      </c>
      <c r="EK13" s="16">
        <v>193.70000000000002</v>
      </c>
      <c r="EL13" s="16">
        <v>202.5</v>
      </c>
      <c r="EM13" s="16">
        <v>156.9</v>
      </c>
      <c r="EN13" s="16">
        <v>155.5</v>
      </c>
      <c r="EO13" s="16">
        <v>160.39999999999998</v>
      </c>
      <c r="EP13" s="16">
        <v>163.5</v>
      </c>
      <c r="EQ13" s="16">
        <v>161.9</v>
      </c>
      <c r="ER13" s="16">
        <v>173.2</v>
      </c>
      <c r="ES13" s="16">
        <v>175.5</v>
      </c>
      <c r="ET13" s="16">
        <v>173.1</v>
      </c>
      <c r="EU13" s="16">
        <v>185</v>
      </c>
      <c r="EV13" s="16">
        <v>203</v>
      </c>
      <c r="EW13" s="16">
        <v>211.1</v>
      </c>
      <c r="EX13" s="16">
        <v>203.79999999999998</v>
      </c>
      <c r="EY13" s="16">
        <v>205.5</v>
      </c>
      <c r="EZ13" s="16">
        <v>210.3</v>
      </c>
      <c r="FA13" s="16">
        <v>211.1</v>
      </c>
      <c r="FB13" s="16">
        <v>209</v>
      </c>
      <c r="FC13" s="16">
        <v>207.2</v>
      </c>
      <c r="FD13" s="16">
        <v>210.5</v>
      </c>
      <c r="FE13" s="16">
        <v>205.10000000000002</v>
      </c>
      <c r="FF13" s="16">
        <v>216.6</v>
      </c>
      <c r="FG13" s="16">
        <v>209.1</v>
      </c>
      <c r="FH13" s="16">
        <v>211.20000000000002</v>
      </c>
      <c r="FI13" s="16">
        <v>210.5</v>
      </c>
      <c r="FJ13" s="16">
        <v>212.39999999999998</v>
      </c>
      <c r="FK13" s="16">
        <v>200.39999999999998</v>
      </c>
      <c r="FL13" s="16">
        <v>178.79999999999998</v>
      </c>
      <c r="FM13" s="16">
        <v>194.60000000000002</v>
      </c>
      <c r="FN13" s="16">
        <v>197.89999999999998</v>
      </c>
      <c r="FO13" s="16">
        <v>183.5</v>
      </c>
      <c r="FP13" s="16">
        <v>169</v>
      </c>
      <c r="FQ13" s="16">
        <v>178.1</v>
      </c>
      <c r="FR13" s="16">
        <v>175.3</v>
      </c>
      <c r="FS13" s="16">
        <v>182.39999999999998</v>
      </c>
      <c r="FT13" s="16">
        <v>189.8</v>
      </c>
      <c r="FU13" s="16">
        <v>186.1</v>
      </c>
      <c r="FV13" s="16">
        <v>183.2</v>
      </c>
      <c r="FW13" s="16">
        <v>194.3</v>
      </c>
      <c r="FX13" s="16">
        <v>200</v>
      </c>
      <c r="FY13" s="16">
        <v>206.1</v>
      </c>
      <c r="FZ13" s="16">
        <v>217.8</v>
      </c>
      <c r="GA13" s="16">
        <v>216.6</v>
      </c>
      <c r="GB13" s="16">
        <v>201.20000000000002</v>
      </c>
      <c r="GC13" s="16">
        <v>213.1</v>
      </c>
      <c r="GD13" s="16">
        <v>211.20000000000002</v>
      </c>
      <c r="GE13" s="16">
        <v>214</v>
      </c>
      <c r="GF13" s="16">
        <v>208.9</v>
      </c>
    </row>
    <row r="14" spans="1:188" ht="15" x14ac:dyDescent="0.25">
      <c r="A14" s="10"/>
      <c r="B14" s="10"/>
      <c r="C14" s="10"/>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row>
    <row r="15" spans="1:188" ht="18" customHeight="1" x14ac:dyDescent="0.25">
      <c r="A15" s="23" t="s">
        <v>107</v>
      </c>
      <c r="B15" s="11"/>
      <c r="C15" s="11"/>
      <c r="D15" s="16"/>
      <c r="E15" s="16"/>
      <c r="F15" s="16"/>
      <c r="G15" s="16"/>
      <c r="H15" s="16"/>
      <c r="I15" s="16"/>
      <c r="J15" s="16"/>
      <c r="K15" s="16"/>
      <c r="L15" s="16"/>
      <c r="M15" s="16"/>
      <c r="N15" s="16"/>
      <c r="O15" s="16"/>
      <c r="P15" s="16"/>
      <c r="Q15" s="16"/>
      <c r="R15" s="16"/>
      <c r="S15" s="15"/>
      <c r="T15" s="15"/>
      <c r="U15" s="15"/>
      <c r="V15" s="15"/>
      <c r="W15" s="15"/>
      <c r="X15" s="15"/>
      <c r="Y15" s="15"/>
      <c r="Z15" s="15"/>
      <c r="AA15" s="15"/>
      <c r="AB15" s="15"/>
      <c r="AC15" s="15"/>
      <c r="AD15" s="15"/>
      <c r="AE15" s="15"/>
      <c r="AF15" s="15"/>
      <c r="AG15" s="15"/>
      <c r="AH15" s="15"/>
      <c r="AI15" s="15"/>
      <c r="AJ15" s="15"/>
      <c r="AK15" s="15"/>
      <c r="AL15" s="15"/>
      <c r="AM15" s="15"/>
      <c r="AN15" s="15"/>
    </row>
    <row r="16" spans="1:188" ht="15" x14ac:dyDescent="0.25">
      <c r="A16" s="18" t="s">
        <v>4</v>
      </c>
      <c r="B16" s="22" t="s">
        <v>8</v>
      </c>
      <c r="C16" s="22" t="s">
        <v>13</v>
      </c>
      <c r="D16" s="16">
        <v>6.2322580645161283</v>
      </c>
      <c r="E16" s="16">
        <v>8.9600000000000009</v>
      </c>
      <c r="F16" s="16">
        <v>9.5</v>
      </c>
      <c r="G16" s="16">
        <v>9.5</v>
      </c>
      <c r="H16" s="16">
        <v>9.7583333333333346</v>
      </c>
      <c r="I16" s="16">
        <v>10.199999999999999</v>
      </c>
      <c r="J16" s="16">
        <v>10.199999999999999</v>
      </c>
      <c r="K16" s="16">
        <v>10.958064516129033</v>
      </c>
      <c r="L16" s="16">
        <v>14.9</v>
      </c>
      <c r="M16" s="16">
        <v>14.9</v>
      </c>
      <c r="N16" s="16">
        <v>14.9</v>
      </c>
      <c r="O16" s="16">
        <v>14.9</v>
      </c>
      <c r="P16" s="16">
        <v>14.9</v>
      </c>
      <c r="Q16" s="16">
        <v>17.2</v>
      </c>
      <c r="R16" s="16">
        <v>17.2</v>
      </c>
      <c r="S16" s="16">
        <v>17.2</v>
      </c>
      <c r="T16" s="16">
        <v>17.2</v>
      </c>
      <c r="U16" s="16">
        <v>17.2</v>
      </c>
      <c r="V16" s="16">
        <v>17.2</v>
      </c>
      <c r="W16" s="16">
        <v>17.2</v>
      </c>
      <c r="X16" s="16">
        <v>17.2</v>
      </c>
      <c r="Y16" s="16">
        <v>18.239247311827956</v>
      </c>
      <c r="Z16" s="16">
        <v>20.038709677419355</v>
      </c>
      <c r="AA16" s="16">
        <v>23.017777777777781</v>
      </c>
      <c r="AB16" s="16">
        <v>30</v>
      </c>
      <c r="AC16" s="16">
        <v>33.675268817204305</v>
      </c>
      <c r="AD16" s="16">
        <v>37.219354838709677</v>
      </c>
      <c r="AE16" s="16">
        <v>38.799999999999997</v>
      </c>
      <c r="AF16" s="16">
        <v>40.017857142857146</v>
      </c>
      <c r="AG16" s="16">
        <v>41.9</v>
      </c>
      <c r="AH16" s="16">
        <v>43.705376344086027</v>
      </c>
      <c r="AI16" s="16">
        <v>44.2</v>
      </c>
      <c r="AJ16" s="16">
        <v>46.009523809523813</v>
      </c>
      <c r="AK16" s="16">
        <v>50.8</v>
      </c>
      <c r="AL16" s="16">
        <v>58.5</v>
      </c>
      <c r="AM16" s="16">
        <v>58.5</v>
      </c>
      <c r="AN16" s="16">
        <v>58.5</v>
      </c>
      <c r="AO16" s="16">
        <v>58.5</v>
      </c>
      <c r="AP16" s="16">
        <v>58.5</v>
      </c>
      <c r="AQ16" s="16">
        <v>58.5</v>
      </c>
      <c r="AR16" s="16">
        <v>58.5</v>
      </c>
      <c r="AS16" s="16">
        <v>58.5</v>
      </c>
      <c r="AT16" s="16">
        <v>64.521505376344081</v>
      </c>
      <c r="AU16" s="16">
        <v>68.5</v>
      </c>
      <c r="AV16" s="16">
        <v>68.5</v>
      </c>
      <c r="AW16" s="16">
        <v>75.577777777777783</v>
      </c>
      <c r="AX16" s="16">
        <v>75.719354838709691</v>
      </c>
      <c r="AY16" s="16">
        <v>69.902150537634398</v>
      </c>
      <c r="AZ16" s="16">
        <v>69.14946236559139</v>
      </c>
      <c r="BA16" s="16">
        <v>63.166666666666664</v>
      </c>
      <c r="BB16" s="16">
        <v>58.633333333333326</v>
      </c>
      <c r="BC16" s="16">
        <v>62.7</v>
      </c>
      <c r="BD16" s="16">
        <v>66.150000000000006</v>
      </c>
      <c r="BE16" s="16">
        <v>69</v>
      </c>
      <c r="BF16" s="16">
        <v>69</v>
      </c>
      <c r="BG16" s="16">
        <v>69</v>
      </c>
      <c r="BH16" s="16">
        <v>70.819999999999993</v>
      </c>
      <c r="BI16" s="16">
        <v>70.819999999999993</v>
      </c>
      <c r="BJ16" s="16">
        <v>70.819999999999993</v>
      </c>
      <c r="BK16" s="16">
        <v>70.290000000000006</v>
      </c>
      <c r="BL16" s="16">
        <v>69.06</v>
      </c>
      <c r="BM16" s="16">
        <v>69.06</v>
      </c>
      <c r="BN16" s="16">
        <v>69.06</v>
      </c>
      <c r="BO16" s="16">
        <v>62.71</v>
      </c>
      <c r="BP16" s="16">
        <v>64.184493386153463</v>
      </c>
      <c r="BQ16" s="16">
        <v>64.117530683011907</v>
      </c>
      <c r="BR16" s="16">
        <v>75.106088762996393</v>
      </c>
      <c r="BS16" s="16">
        <v>78.717750704865921</v>
      </c>
      <c r="BT16" s="16">
        <v>62.625354682436544</v>
      </c>
      <c r="BU16" s="16">
        <v>52.493978859942004</v>
      </c>
      <c r="BV16" s="16">
        <v>51.993447568109367</v>
      </c>
      <c r="BW16" s="16">
        <v>57.104738535761825</v>
      </c>
      <c r="BX16" s="16">
        <v>53.931754851347847</v>
      </c>
      <c r="BY16" s="16">
        <v>55.761746338988779</v>
      </c>
      <c r="BZ16" s="16">
        <v>58.054782207775425</v>
      </c>
      <c r="CA16" s="16">
        <v>58.514725672222767</v>
      </c>
      <c r="CB16" s="16">
        <v>57.449564850294607</v>
      </c>
      <c r="CC16" s="16">
        <v>55.883052554682287</v>
      </c>
      <c r="CD16" s="16">
        <v>55.110428301744626</v>
      </c>
      <c r="CE16" s="16">
        <v>52.80462614627843</v>
      </c>
      <c r="CF16" s="16">
        <v>51</v>
      </c>
      <c r="CG16" s="16">
        <v>51.1</v>
      </c>
      <c r="CH16" s="16">
        <v>52.2</v>
      </c>
      <c r="CI16" s="16">
        <v>52.2</v>
      </c>
      <c r="CJ16" s="16">
        <v>51.6</v>
      </c>
      <c r="CK16" s="16">
        <v>51.5</v>
      </c>
      <c r="CL16" s="16">
        <v>50.1</v>
      </c>
      <c r="CM16" s="16">
        <v>49.8</v>
      </c>
      <c r="CN16" s="16">
        <v>52.4</v>
      </c>
      <c r="CO16" s="16">
        <v>52.7</v>
      </c>
      <c r="CP16" s="16">
        <v>53</v>
      </c>
      <c r="CQ16" s="16">
        <v>55</v>
      </c>
      <c r="CR16" s="16">
        <v>56.4</v>
      </c>
      <c r="CS16" s="16">
        <v>54.8</v>
      </c>
      <c r="CT16" s="16">
        <v>53.9</v>
      </c>
      <c r="CU16" s="16">
        <v>55.4</v>
      </c>
      <c r="CV16" s="16">
        <v>53</v>
      </c>
      <c r="CW16" s="16">
        <v>47</v>
      </c>
      <c r="CX16" s="16">
        <v>46.8</v>
      </c>
      <c r="CY16" s="16">
        <v>46.3</v>
      </c>
      <c r="CZ16" s="16">
        <v>45.5</v>
      </c>
      <c r="DA16" s="16">
        <v>45.2</v>
      </c>
      <c r="DB16" s="16">
        <v>51.5</v>
      </c>
      <c r="DC16" s="16">
        <v>57.2</v>
      </c>
      <c r="DD16" s="16">
        <v>60.5</v>
      </c>
      <c r="DE16" s="16">
        <v>65.3</v>
      </c>
      <c r="DF16" s="16">
        <v>77</v>
      </c>
      <c r="DG16" s="16">
        <v>88.8</v>
      </c>
      <c r="DH16" s="16">
        <v>70.2</v>
      </c>
      <c r="DI16" s="16">
        <v>73</v>
      </c>
      <c r="DJ16" s="16">
        <v>75.900000000000006</v>
      </c>
      <c r="DK16" s="16">
        <v>69</v>
      </c>
      <c r="DL16" s="16">
        <v>61.452198323322406</v>
      </c>
      <c r="DM16" s="16">
        <v>65.599999999999994</v>
      </c>
      <c r="DN16" s="16">
        <v>64.5</v>
      </c>
      <c r="DO16" s="16">
        <v>65.400000000000006</v>
      </c>
      <c r="DP16" s="16">
        <v>70.8</v>
      </c>
      <c r="DQ16" s="16">
        <v>59.3</v>
      </c>
      <c r="DR16" s="16">
        <v>60.2</v>
      </c>
      <c r="DS16" s="16">
        <v>58.2</v>
      </c>
      <c r="DT16" s="16">
        <v>63.7</v>
      </c>
      <c r="DU16" s="16">
        <v>71.599999999999994</v>
      </c>
      <c r="DV16" s="16">
        <v>76.400000000000006</v>
      </c>
      <c r="DW16" s="16">
        <v>80.2</v>
      </c>
      <c r="DX16" s="16">
        <v>79</v>
      </c>
      <c r="DY16" s="16">
        <v>86.2</v>
      </c>
      <c r="DZ16" s="16">
        <v>97.5</v>
      </c>
      <c r="EA16" s="16">
        <v>98</v>
      </c>
      <c r="EB16" s="16">
        <v>106</v>
      </c>
      <c r="EC16" s="16">
        <v>125.45357789724299</v>
      </c>
      <c r="ED16" s="16">
        <v>121.867314574031</v>
      </c>
      <c r="EE16" s="16">
        <v>99.800000000000011</v>
      </c>
      <c r="EF16" s="16">
        <v>94.800000000000011</v>
      </c>
      <c r="EG16" s="16">
        <v>99.3</v>
      </c>
      <c r="EH16" s="16">
        <v>105.8</v>
      </c>
      <c r="EI16" s="16">
        <v>118.5</v>
      </c>
      <c r="EJ16" s="16">
        <v>125.5</v>
      </c>
      <c r="EK16" s="16">
        <v>161.80000000000001</v>
      </c>
      <c r="EL16" s="16">
        <v>170.2</v>
      </c>
      <c r="EM16" s="16">
        <v>124.39999999999999</v>
      </c>
      <c r="EN16" s="16">
        <v>100.5</v>
      </c>
      <c r="EO16" s="16">
        <v>99.800000000000011</v>
      </c>
      <c r="EP16" s="16">
        <v>104.1</v>
      </c>
      <c r="EQ16" s="16">
        <v>103.5</v>
      </c>
      <c r="ER16" s="16">
        <v>110.60000000000001</v>
      </c>
      <c r="ES16" s="16">
        <v>116.7</v>
      </c>
      <c r="ET16" s="16">
        <v>116.8</v>
      </c>
      <c r="EU16" s="16">
        <v>124.7</v>
      </c>
      <c r="EV16" s="16">
        <v>143.69999999999999</v>
      </c>
      <c r="EW16" s="16">
        <v>155.29999999999998</v>
      </c>
      <c r="EX16" s="16">
        <v>143.30000000000001</v>
      </c>
      <c r="EY16" s="16">
        <v>151.80000000000001</v>
      </c>
      <c r="EZ16" s="16">
        <v>152.10000000000002</v>
      </c>
      <c r="FA16" s="16">
        <v>149.60000000000002</v>
      </c>
      <c r="FB16" s="16">
        <v>149.1</v>
      </c>
      <c r="FC16" s="16">
        <v>150</v>
      </c>
      <c r="FD16" s="16">
        <v>147.69999999999999</v>
      </c>
      <c r="FE16" s="16">
        <v>141.19999999999999</v>
      </c>
      <c r="FF16" s="16">
        <v>150.6</v>
      </c>
      <c r="FG16" s="16">
        <v>148.9</v>
      </c>
      <c r="FH16" s="16">
        <v>146.1</v>
      </c>
      <c r="FI16" s="16">
        <v>144.19999999999999</v>
      </c>
      <c r="FJ16" s="16">
        <v>143.30000000000001</v>
      </c>
      <c r="FK16" s="16">
        <v>132.30000000000001</v>
      </c>
      <c r="FL16" s="16">
        <v>109.80000000000001</v>
      </c>
      <c r="FM16" s="16">
        <v>121.6</v>
      </c>
      <c r="FN16" s="16">
        <v>118.80000000000001</v>
      </c>
      <c r="FO16" s="16">
        <v>108.2</v>
      </c>
      <c r="FP16" s="16">
        <v>89</v>
      </c>
      <c r="FQ16" s="16">
        <v>100.9</v>
      </c>
      <c r="FR16" s="16">
        <v>102.8</v>
      </c>
      <c r="FS16" s="16">
        <v>111.5</v>
      </c>
      <c r="FT16" s="16">
        <v>118.9</v>
      </c>
      <c r="FU16" s="16">
        <v>115.39999999999999</v>
      </c>
      <c r="FV16" s="16">
        <v>112.2</v>
      </c>
      <c r="FW16" s="16">
        <v>124.60000000000001</v>
      </c>
      <c r="FX16" s="16">
        <v>131.30000000000001</v>
      </c>
      <c r="FY16" s="16">
        <v>137.6</v>
      </c>
      <c r="FZ16" s="16">
        <v>150.29999999999998</v>
      </c>
      <c r="GA16" s="16">
        <v>153.9</v>
      </c>
      <c r="GB16" s="16">
        <v>145.19999999999999</v>
      </c>
      <c r="GC16" s="16">
        <v>151.1</v>
      </c>
      <c r="GD16" s="16">
        <v>142.20000000000002</v>
      </c>
      <c r="GE16" s="16">
        <v>142</v>
      </c>
      <c r="GF16" s="16">
        <v>138.19999999999999</v>
      </c>
    </row>
    <row r="17" spans="1:188" ht="15" x14ac:dyDescent="0.25">
      <c r="A17" s="18" t="s">
        <v>2</v>
      </c>
      <c r="B17" s="22" t="s">
        <v>8</v>
      </c>
      <c r="C17" s="22" t="s">
        <v>14</v>
      </c>
      <c r="D17" s="16" t="s">
        <v>160</v>
      </c>
      <c r="E17" s="16" t="s">
        <v>160</v>
      </c>
      <c r="F17" s="16" t="s">
        <v>160</v>
      </c>
      <c r="G17" s="16" t="s">
        <v>160</v>
      </c>
      <c r="H17" s="16" t="s">
        <v>160</v>
      </c>
      <c r="I17" s="16" t="s">
        <v>160</v>
      </c>
      <c r="J17" s="16" t="s">
        <v>160</v>
      </c>
      <c r="K17" s="16" t="s">
        <v>160</v>
      </c>
      <c r="L17" s="16" t="s">
        <v>160</v>
      </c>
      <c r="M17" s="16" t="s">
        <v>160</v>
      </c>
      <c r="N17" s="16" t="s">
        <v>160</v>
      </c>
      <c r="O17" s="16" t="s">
        <v>160</v>
      </c>
      <c r="P17" s="16" t="s">
        <v>160</v>
      </c>
      <c r="Q17" s="16" t="s">
        <v>160</v>
      </c>
      <c r="R17" s="16" t="s">
        <v>160</v>
      </c>
      <c r="S17" s="16" t="s">
        <v>160</v>
      </c>
      <c r="T17" s="16" t="s">
        <v>160</v>
      </c>
      <c r="U17" s="16" t="s">
        <v>160</v>
      </c>
      <c r="V17" s="16" t="s">
        <v>160</v>
      </c>
      <c r="W17" s="16" t="s">
        <v>160</v>
      </c>
      <c r="X17" s="16" t="s">
        <v>160</v>
      </c>
      <c r="Y17" s="16" t="s">
        <v>160</v>
      </c>
      <c r="Z17" s="16" t="s">
        <v>160</v>
      </c>
      <c r="AA17" s="16" t="s">
        <v>160</v>
      </c>
      <c r="AB17" s="16" t="s">
        <v>160</v>
      </c>
      <c r="AC17" s="16" t="s">
        <v>160</v>
      </c>
      <c r="AD17" s="16" t="s">
        <v>160</v>
      </c>
      <c r="AE17" s="16" t="s">
        <v>160</v>
      </c>
      <c r="AF17" s="16" t="s">
        <v>160</v>
      </c>
      <c r="AG17" s="16" t="s">
        <v>160</v>
      </c>
      <c r="AH17" s="16" t="s">
        <v>160</v>
      </c>
      <c r="AI17" s="16" t="s">
        <v>160</v>
      </c>
      <c r="AJ17" s="16" t="s">
        <v>160</v>
      </c>
      <c r="AK17" s="16" t="s">
        <v>160</v>
      </c>
      <c r="AL17" s="16" t="s">
        <v>160</v>
      </c>
      <c r="AM17" s="16" t="s">
        <v>160</v>
      </c>
      <c r="AN17" s="16" t="s">
        <v>160</v>
      </c>
      <c r="AO17" s="16" t="s">
        <v>160</v>
      </c>
      <c r="AP17" s="16" t="s">
        <v>160</v>
      </c>
      <c r="AQ17" s="16" t="s">
        <v>160</v>
      </c>
      <c r="AR17" s="16" t="s">
        <v>160</v>
      </c>
      <c r="AS17" s="16" t="s">
        <v>160</v>
      </c>
      <c r="AT17" s="16" t="s">
        <v>160</v>
      </c>
      <c r="AU17" s="16" t="s">
        <v>160</v>
      </c>
      <c r="AV17" s="16" t="s">
        <v>160</v>
      </c>
      <c r="AW17" s="16" t="s">
        <v>160</v>
      </c>
      <c r="AX17" s="16" t="s">
        <v>160</v>
      </c>
      <c r="AY17" s="16" t="s">
        <v>160</v>
      </c>
      <c r="AZ17" s="16" t="s">
        <v>160</v>
      </c>
      <c r="BA17" s="16" t="s">
        <v>160</v>
      </c>
      <c r="BB17" s="16" t="s">
        <v>160</v>
      </c>
      <c r="BC17" s="16" t="s">
        <v>160</v>
      </c>
      <c r="BD17" s="16" t="s">
        <v>160</v>
      </c>
      <c r="BE17" s="16" t="s">
        <v>160</v>
      </c>
      <c r="BF17" s="16" t="s">
        <v>160</v>
      </c>
      <c r="BG17" s="16" t="s">
        <v>160</v>
      </c>
      <c r="BH17" s="16" t="s">
        <v>160</v>
      </c>
      <c r="BI17" s="16" t="s">
        <v>160</v>
      </c>
      <c r="BJ17" s="16" t="s">
        <v>160</v>
      </c>
      <c r="BK17" s="16" t="s">
        <v>160</v>
      </c>
      <c r="BL17" s="16" t="s">
        <v>160</v>
      </c>
      <c r="BM17" s="16" t="s">
        <v>160</v>
      </c>
      <c r="BN17" s="16" t="s">
        <v>160</v>
      </c>
      <c r="BO17" s="16">
        <v>49.064071654643683</v>
      </c>
      <c r="BP17" s="16">
        <v>50.217709816859141</v>
      </c>
      <c r="BQ17" s="16">
        <v>50.165318446023136</v>
      </c>
      <c r="BR17" s="16">
        <v>58.762725574353112</v>
      </c>
      <c r="BS17" s="16">
        <v>61.588476496187525</v>
      </c>
      <c r="BT17" s="16">
        <v>48.997845471799423</v>
      </c>
      <c r="BU17" s="16">
        <v>41.07109456580362</v>
      </c>
      <c r="BV17" s="16">
        <v>40.679480737580562</v>
      </c>
      <c r="BW17" s="16">
        <v>44.678535852947064</v>
      </c>
      <c r="BX17" s="16">
        <v>42.196005174409308</v>
      </c>
      <c r="BY17" s="16">
        <v>43.62778373408085</v>
      </c>
      <c r="BZ17" s="16">
        <v>45.421846501945879</v>
      </c>
      <c r="CA17" s="16">
        <v>45.78170456440369</v>
      </c>
      <c r="CB17" s="16">
        <v>44.948326683829578</v>
      </c>
      <c r="CC17" s="16">
        <v>43.722693267790618</v>
      </c>
      <c r="CD17" s="16">
        <v>43.118194914924267</v>
      </c>
      <c r="CE17" s="16">
        <v>41.314143851661228</v>
      </c>
      <c r="CF17" s="16">
        <v>40.064444613391153</v>
      </c>
      <c r="CG17" s="16">
        <v>40.02674678687508</v>
      </c>
      <c r="CH17" s="16">
        <v>41.511763544245575</v>
      </c>
      <c r="CI17" s="16">
        <v>41.58180093115363</v>
      </c>
      <c r="CJ17" s="16">
        <v>41.209573124855901</v>
      </c>
      <c r="CK17" s="16">
        <v>42.220776869474776</v>
      </c>
      <c r="CL17" s="16">
        <v>40.749270334200546</v>
      </c>
      <c r="CM17" s="16">
        <v>40.676084034794407</v>
      </c>
      <c r="CN17" s="16">
        <v>41.878594376001203</v>
      </c>
      <c r="CO17" s="16">
        <v>41.399793043546708</v>
      </c>
      <c r="CP17" s="16">
        <v>42.095261730041223</v>
      </c>
      <c r="CQ17" s="16">
        <v>43.971738118773487</v>
      </c>
      <c r="CR17" s="16">
        <v>44.328110503807451</v>
      </c>
      <c r="CS17" s="16">
        <v>42.36159622730554</v>
      </c>
      <c r="CT17" s="16">
        <v>42.14466713702258</v>
      </c>
      <c r="CU17" s="16">
        <v>42.74434006361767</v>
      </c>
      <c r="CV17" s="16">
        <v>41.676607092446233</v>
      </c>
      <c r="CW17" s="16">
        <v>38.546710527069763</v>
      </c>
      <c r="CX17" s="16">
        <v>38.530562042862904</v>
      </c>
      <c r="CY17" s="16">
        <v>38.39777901645985</v>
      </c>
      <c r="CZ17" s="16">
        <v>38.830268176735046</v>
      </c>
      <c r="DA17" s="16">
        <v>38.108711712732578</v>
      </c>
      <c r="DB17" s="16">
        <v>42.589374733668897</v>
      </c>
      <c r="DC17" s="16">
        <v>47.693715426978422</v>
      </c>
      <c r="DD17" s="16">
        <v>51.931940309794072</v>
      </c>
      <c r="DE17" s="16">
        <v>55.552647123027349</v>
      </c>
      <c r="DF17" s="16">
        <v>66.042493730470099</v>
      </c>
      <c r="DG17" s="16">
        <v>71.075906321744398</v>
      </c>
      <c r="DH17" s="16">
        <v>59.701186414867969</v>
      </c>
      <c r="DI17" s="16">
        <v>62.648854540597654</v>
      </c>
      <c r="DJ17" s="16">
        <v>65.919361543411725</v>
      </c>
      <c r="DK17" s="16">
        <v>56.060587571906716</v>
      </c>
      <c r="DL17" s="16">
        <v>51.754806977703709</v>
      </c>
      <c r="DM17" s="16">
        <v>54.407013548598776</v>
      </c>
      <c r="DN17" s="16">
        <v>56.21163862537572</v>
      </c>
      <c r="DO17" s="16">
        <v>57.352804507856348</v>
      </c>
      <c r="DP17" s="16">
        <v>61.364580559956238</v>
      </c>
      <c r="DQ17" s="16">
        <v>53.506683330916189</v>
      </c>
      <c r="DR17" s="16">
        <v>54.534358219694376</v>
      </c>
      <c r="DS17" s="16">
        <v>53.366538981156971</v>
      </c>
      <c r="DT17" s="16">
        <v>56.962065201623133</v>
      </c>
      <c r="DU17" s="16">
        <v>63.109848804643939</v>
      </c>
      <c r="DV17" s="16">
        <v>68.007059243139338</v>
      </c>
      <c r="DW17" s="16">
        <v>72.630762231058043</v>
      </c>
      <c r="DX17" s="16">
        <v>70.623922496273295</v>
      </c>
      <c r="DY17" s="16">
        <v>77.865197102511729</v>
      </c>
      <c r="DZ17" s="16">
        <v>85.727347581616314</v>
      </c>
      <c r="EA17" s="16">
        <v>84.039980895628091</v>
      </c>
      <c r="EB17" s="16">
        <v>88.373829218549233</v>
      </c>
      <c r="EC17" s="16">
        <v>107.68089014570977</v>
      </c>
      <c r="ED17" s="16">
        <v>103.74203535128883</v>
      </c>
      <c r="EE17" s="16">
        <v>86.144447469600181</v>
      </c>
      <c r="EF17" s="16">
        <v>81.606647091611563</v>
      </c>
      <c r="EG17" s="16">
        <v>87.135294061536541</v>
      </c>
      <c r="EH17" s="16">
        <v>90.740715554488588</v>
      </c>
      <c r="EI17" s="16">
        <v>102.3857210006673</v>
      </c>
      <c r="EJ17" s="16">
        <v>111.4705750146355</v>
      </c>
      <c r="EK17" s="16">
        <v>143.41158805948297</v>
      </c>
      <c r="EL17" s="16">
        <v>149.3969837563819</v>
      </c>
      <c r="EM17" s="16">
        <v>109.6147648668037</v>
      </c>
      <c r="EN17" s="16">
        <v>93.575979999371839</v>
      </c>
      <c r="EO17" s="16">
        <v>85.687903637146206</v>
      </c>
      <c r="EP17" s="16">
        <v>88.882900581744494</v>
      </c>
      <c r="EQ17" s="16">
        <v>89.021663118075793</v>
      </c>
      <c r="ER17" s="16">
        <v>94.037596739818852</v>
      </c>
      <c r="ES17" s="16">
        <v>103.40199470377806</v>
      </c>
      <c r="ET17" s="16">
        <v>97.191228370049487</v>
      </c>
      <c r="EU17" s="16">
        <v>99.555100087664002</v>
      </c>
      <c r="EV17" s="16">
        <v>112.46027185571428</v>
      </c>
      <c r="EW17" s="16">
        <v>128.34546747324748</v>
      </c>
      <c r="EX17" s="16">
        <v>111.36267142213498</v>
      </c>
      <c r="EY17" s="16">
        <v>118.19484882820495</v>
      </c>
      <c r="EZ17" s="16">
        <v>119.33092935960559</v>
      </c>
      <c r="FA17" s="16">
        <v>117.64341475977308</v>
      </c>
      <c r="FB17" s="16">
        <v>118.99032581102261</v>
      </c>
      <c r="FC17" s="16">
        <v>116.9359673710117</v>
      </c>
      <c r="FD17" s="16">
        <v>117.27540670185462</v>
      </c>
      <c r="FE17" s="16">
        <v>109.22052950567279</v>
      </c>
      <c r="FF17" s="16">
        <v>118.09489602211158</v>
      </c>
      <c r="FG17" s="16">
        <v>114.00830374886537</v>
      </c>
      <c r="FH17" s="16">
        <v>111.28883269683746</v>
      </c>
      <c r="FI17" s="16">
        <v>108.20018871249205</v>
      </c>
      <c r="FJ17" s="16">
        <v>105.48361829173797</v>
      </c>
      <c r="FK17" s="16">
        <v>96.602842634385311</v>
      </c>
      <c r="FL17" s="16">
        <v>82.073844365518369</v>
      </c>
      <c r="FM17" s="16">
        <v>84.716241635357406</v>
      </c>
      <c r="FN17" s="16">
        <v>83.609979409949077</v>
      </c>
      <c r="FO17" s="16">
        <v>75.164416732928373</v>
      </c>
      <c r="FP17" s="16">
        <v>58.970904950813704</v>
      </c>
      <c r="FQ17" s="16">
        <v>55.428414313682438</v>
      </c>
      <c r="FR17" s="16">
        <v>65.700060362407143</v>
      </c>
      <c r="FS17" s="16">
        <v>69.874400706758507</v>
      </c>
      <c r="FT17" s="16">
        <v>76.372832746464283</v>
      </c>
      <c r="FU17" s="16">
        <v>74.472576870976113</v>
      </c>
      <c r="FV17" s="16">
        <v>74.567464362172856</v>
      </c>
      <c r="FW17" s="16">
        <v>89.691155964583018</v>
      </c>
      <c r="FX17" s="16">
        <v>97.755794804285486</v>
      </c>
      <c r="FY17" s="16">
        <v>105.47863034353564</v>
      </c>
      <c r="FZ17" s="16">
        <v>112.79562533322843</v>
      </c>
      <c r="GA17" s="16">
        <v>107.8656656648177</v>
      </c>
      <c r="GB17" s="16">
        <v>97.520181418978453</v>
      </c>
      <c r="GC17" s="16">
        <v>104.34850997863133</v>
      </c>
      <c r="GD17" s="16">
        <v>104.41885214028655</v>
      </c>
      <c r="GE17" s="16">
        <v>102.43537997190656</v>
      </c>
      <c r="GF17" s="16">
        <v>94.095934682634677</v>
      </c>
    </row>
    <row r="18" spans="1:188" ht="15" x14ac:dyDescent="0.25">
      <c r="A18" s="10"/>
      <c r="B18" s="10"/>
      <c r="C18" s="10"/>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row>
    <row r="19" spans="1:188" ht="18" customHeight="1" x14ac:dyDescent="0.25">
      <c r="A19" s="23" t="s">
        <v>108</v>
      </c>
      <c r="B19" s="11" t="s">
        <v>8</v>
      </c>
      <c r="C19" s="11" t="s">
        <v>14</v>
      </c>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v>33.269819955408067</v>
      </c>
      <c r="BP19" s="12">
        <v>32.547970890037462</v>
      </c>
      <c r="BQ19" s="12">
        <v>33.169677675176388</v>
      </c>
      <c r="BR19" s="12">
        <v>36.895595336924664</v>
      </c>
      <c r="BS19" s="12">
        <v>43.865896772888718</v>
      </c>
      <c r="BT19" s="12">
        <v>41.819912682755266</v>
      </c>
      <c r="BU19" s="12">
        <v>40.268014802238007</v>
      </c>
      <c r="BV19" s="12">
        <v>38.239171047624858</v>
      </c>
      <c r="BW19" s="12">
        <v>38.013688831588922</v>
      </c>
      <c r="BX19" s="12">
        <v>37.559109795986828</v>
      </c>
      <c r="BY19" s="12">
        <v>37.404554572849932</v>
      </c>
      <c r="BZ19" s="12">
        <v>36.979568986009724</v>
      </c>
      <c r="CA19" s="12">
        <v>37.009244761449956</v>
      </c>
      <c r="CB19" s="12">
        <v>31.537969722651816</v>
      </c>
      <c r="CC19" s="12">
        <v>33.765848887002839</v>
      </c>
      <c r="CD19" s="12">
        <v>31.628749815326533</v>
      </c>
      <c r="CE19" s="12">
        <v>32.575295457849208</v>
      </c>
      <c r="CF19" s="12">
        <v>28.366771970392527</v>
      </c>
      <c r="CG19" s="12">
        <v>33.149056490362696</v>
      </c>
      <c r="CH19" s="12">
        <v>32.23706673427882</v>
      </c>
      <c r="CI19" s="12">
        <v>32.874186772261439</v>
      </c>
      <c r="CJ19" s="12">
        <v>34.523866905448145</v>
      </c>
      <c r="CK19" s="12">
        <v>32.538784749242161</v>
      </c>
      <c r="CL19" s="12">
        <v>34.531414262190971</v>
      </c>
      <c r="CM19" s="12">
        <v>31.992063542071197</v>
      </c>
      <c r="CN19" s="12">
        <v>30.676811716006334</v>
      </c>
      <c r="CO19" s="12">
        <v>31.020524142598177</v>
      </c>
      <c r="CP19" s="12">
        <v>31.934320011444086</v>
      </c>
      <c r="CQ19" s="12">
        <v>32.775713668972458</v>
      </c>
      <c r="CR19" s="12">
        <v>34.503471178152616</v>
      </c>
      <c r="CS19" s="12">
        <v>31.214674999639456</v>
      </c>
      <c r="CT19" s="12">
        <v>31.860079349305234</v>
      </c>
      <c r="CU19" s="12">
        <v>31.917879965182099</v>
      </c>
      <c r="CV19" s="12">
        <v>28.799437218546103</v>
      </c>
      <c r="CW19" s="12">
        <v>31.359935103298945</v>
      </c>
      <c r="CX19" s="12">
        <v>30.72525755217448</v>
      </c>
      <c r="CY19" s="12">
        <v>31.929680206573256</v>
      </c>
      <c r="CZ19" s="12">
        <v>31.069026626275054</v>
      </c>
      <c r="DA19" s="12">
        <v>33.591680666237167</v>
      </c>
      <c r="DB19" s="12">
        <v>33.998992574049716</v>
      </c>
      <c r="DC19" s="12">
        <v>40.502931150795106</v>
      </c>
      <c r="DD19" s="12">
        <v>40.458746982339896</v>
      </c>
      <c r="DE19" s="12">
        <v>45.254550592812308</v>
      </c>
      <c r="DF19" s="12">
        <v>50.298907166379237</v>
      </c>
      <c r="DG19" s="12">
        <v>59.22206453431528</v>
      </c>
      <c r="DH19" s="12">
        <v>58.658483124867438</v>
      </c>
      <c r="DI19" s="12">
        <v>47.962378424887369</v>
      </c>
      <c r="DJ19" s="12">
        <v>43.128885682146176</v>
      </c>
      <c r="DK19" s="12">
        <v>36.516514657456568</v>
      </c>
      <c r="DL19" s="12">
        <v>38.099445583914182</v>
      </c>
      <c r="DM19" s="12">
        <v>40.632656240401332</v>
      </c>
      <c r="DN19" s="12">
        <v>43.190159244247582</v>
      </c>
      <c r="DO19" s="12">
        <v>45.985821736462924</v>
      </c>
      <c r="DP19" s="12">
        <v>48.185666728084904</v>
      </c>
      <c r="DQ19" s="12">
        <v>42.527377564529282</v>
      </c>
      <c r="DR19" s="12">
        <v>40.016365671348218</v>
      </c>
      <c r="DS19" s="12">
        <v>37.073150458244434</v>
      </c>
      <c r="DT19" s="12">
        <v>38.187064311130818</v>
      </c>
      <c r="DU19" s="12">
        <v>41.932652508708188</v>
      </c>
      <c r="DV19" s="12">
        <v>40.524402984063656</v>
      </c>
      <c r="DW19" s="12">
        <v>44.148133150337785</v>
      </c>
      <c r="DX19" s="12">
        <v>46.308821552754381</v>
      </c>
      <c r="DY19" s="12">
        <v>50.483406981853918</v>
      </c>
      <c r="DZ19" s="12">
        <v>59.780388638169171</v>
      </c>
      <c r="EA19" s="12">
        <v>64.963156663927137</v>
      </c>
      <c r="EB19" s="12">
        <v>63.892547527158101</v>
      </c>
      <c r="EC19" s="12">
        <v>63.522054699475461</v>
      </c>
      <c r="ED19" s="12">
        <v>64.543411720399149</v>
      </c>
      <c r="EE19" s="12">
        <v>52.98541603068783</v>
      </c>
      <c r="EF19" s="12">
        <v>50.832882515368333</v>
      </c>
      <c r="EG19" s="12">
        <v>56.253211911193027</v>
      </c>
      <c r="EH19" s="12">
        <v>60.909949236304996</v>
      </c>
      <c r="EI19" s="12">
        <v>70.705989119851992</v>
      </c>
      <c r="EJ19" s="12">
        <v>69.650110434114438</v>
      </c>
      <c r="EK19" s="12">
        <v>85.350554563856406</v>
      </c>
      <c r="EL19" s="12">
        <v>104.55634992563377</v>
      </c>
      <c r="EM19" s="12">
        <v>70.418731917103742</v>
      </c>
      <c r="EN19" s="12">
        <v>57.184472568334414</v>
      </c>
      <c r="EO19" s="12">
        <v>63.047755060270013</v>
      </c>
      <c r="EP19" s="12">
        <v>71.985595977922159</v>
      </c>
      <c r="EQ19" s="12">
        <v>81.790587212648319</v>
      </c>
      <c r="ER19" s="12">
        <v>82.185229114266178</v>
      </c>
      <c r="ES19" s="12">
        <v>90.653129160595043</v>
      </c>
      <c r="ET19" s="12">
        <v>73.149293784600928</v>
      </c>
      <c r="EU19" s="12">
        <v>74.410416620154592</v>
      </c>
      <c r="EV19" s="12">
        <v>84.96827127588594</v>
      </c>
      <c r="EW19" s="12">
        <v>86.172314408927036</v>
      </c>
      <c r="EX19" s="12">
        <v>87.169822516406612</v>
      </c>
      <c r="EY19" s="12">
        <v>87.520818339441604</v>
      </c>
      <c r="EZ19" s="12">
        <v>88.120347200292755</v>
      </c>
      <c r="FA19" s="12">
        <v>86.387424769288117</v>
      </c>
      <c r="FB19" s="12">
        <v>85.332255115088387</v>
      </c>
      <c r="FC19" s="12">
        <v>84.361786610270556</v>
      </c>
      <c r="FD19" s="12">
        <v>81.493617794220654</v>
      </c>
      <c r="FE19" s="12">
        <v>81.994706056474271</v>
      </c>
      <c r="FF19" s="12">
        <v>82.152177552763874</v>
      </c>
      <c r="FG19" s="12">
        <v>81.076837593170794</v>
      </c>
      <c r="FH19" s="12">
        <v>82.381874589111476</v>
      </c>
      <c r="FI19" s="12">
        <v>78.023964587620327</v>
      </c>
      <c r="FJ19" s="12">
        <v>79.613774319245664</v>
      </c>
      <c r="FK19" s="12">
        <v>74.393560693252127</v>
      </c>
      <c r="FL19" s="12">
        <v>59.969204449065657</v>
      </c>
      <c r="FM19" s="12">
        <v>55.921918216446841</v>
      </c>
      <c r="FN19" s="12">
        <v>56.070346862390153</v>
      </c>
      <c r="FO19" s="12">
        <v>47.742074987265958</v>
      </c>
      <c r="FP19" s="12">
        <v>35.522335842757087</v>
      </c>
      <c r="FQ19" s="12">
        <v>39.251202189040598</v>
      </c>
      <c r="FR19" s="12">
        <v>47.014051762071901</v>
      </c>
      <c r="FS19" s="12">
        <v>52.169521578185524</v>
      </c>
      <c r="FT19" s="12">
        <v>56.740004959093568</v>
      </c>
      <c r="FU19" s="12">
        <v>55.283666748490745</v>
      </c>
      <c r="FV19" s="12">
        <v>56.245539386937537</v>
      </c>
      <c r="FW19" s="12">
        <v>62.951982614311284</v>
      </c>
      <c r="FX19" s="15">
        <v>63.566019460170054</v>
      </c>
      <c r="FY19" s="15">
        <v>69.698435708480972</v>
      </c>
      <c r="FZ19" s="15">
        <v>80.02526395037809</v>
      </c>
      <c r="GA19" s="15">
        <v>75.43336070520985</v>
      </c>
      <c r="GB19" s="15">
        <v>67.942345356439191</v>
      </c>
      <c r="GC19" s="15">
        <v>71.811426400710531</v>
      </c>
      <c r="GD19" s="15">
        <v>75.815048300732542</v>
      </c>
      <c r="GE19" s="15">
        <v>58.958563120942927</v>
      </c>
      <c r="GF19" s="15">
        <v>62.276498814672152</v>
      </c>
    </row>
    <row r="20" spans="1:188" ht="15" x14ac:dyDescent="0.25">
      <c r="A20" s="20" t="s">
        <v>5</v>
      </c>
      <c r="B20" s="21" t="s">
        <v>8</v>
      </c>
      <c r="C20" s="21" t="s">
        <v>14</v>
      </c>
      <c r="D20" s="16"/>
      <c r="E20" s="16"/>
      <c r="F20" s="16"/>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c r="BN20" s="16"/>
      <c r="BO20" s="16">
        <v>34.667348197109455</v>
      </c>
      <c r="BP20" s="16">
        <v>33.016401272478234</v>
      </c>
      <c r="BQ20" s="16">
        <v>33.642747290262008</v>
      </c>
      <c r="BR20" s="16">
        <v>37.588716145112159</v>
      </c>
      <c r="BS20" s="16">
        <v>45.648642377152463</v>
      </c>
      <c r="BT20" s="16">
        <v>42.682051166598441</v>
      </c>
      <c r="BU20" s="16">
        <v>41.611236697247705</v>
      </c>
      <c r="BV20" s="16">
        <v>38.605817631777974</v>
      </c>
      <c r="BW20" s="16">
        <v>39.376968692614319</v>
      </c>
      <c r="BX20" s="16">
        <v>39.051484054718856</v>
      </c>
      <c r="BY20" s="16">
        <v>37.967822025565383</v>
      </c>
      <c r="BZ20" s="16">
        <v>38.017583642436655</v>
      </c>
      <c r="CA20" s="16">
        <v>38.514434087882826</v>
      </c>
      <c r="CB20" s="16">
        <v>36.601506838358794</v>
      </c>
      <c r="CC20" s="16">
        <v>35.20201462117263</v>
      </c>
      <c r="CD20" s="16">
        <v>35.53617943844359</v>
      </c>
      <c r="CE20" s="16">
        <v>35.154450192874975</v>
      </c>
      <c r="CF20" s="16">
        <v>34.031071115133564</v>
      </c>
      <c r="CG20" s="16">
        <v>33.995797394611216</v>
      </c>
      <c r="CH20" s="16">
        <v>33.970195317666771</v>
      </c>
      <c r="CI20" s="16">
        <v>33.987979380006962</v>
      </c>
      <c r="CJ20" s="16">
        <v>33.655994313566211</v>
      </c>
      <c r="CK20" s="16">
        <v>33.932448933622602</v>
      </c>
      <c r="CL20" s="16">
        <v>33.021515342140212</v>
      </c>
      <c r="CM20" s="16">
        <v>33.39942382597193</v>
      </c>
      <c r="CN20" s="16">
        <v>34.005110459433041</v>
      </c>
      <c r="CO20" s="16">
        <v>34.313247387195695</v>
      </c>
      <c r="CP20" s="16">
        <v>34.212343856979842</v>
      </c>
      <c r="CQ20" s="16">
        <v>34.653334784870147</v>
      </c>
      <c r="CR20" s="16">
        <v>35.029407215910382</v>
      </c>
      <c r="CS20" s="16">
        <v>35.416114028274045</v>
      </c>
      <c r="CT20" s="16">
        <v>35.093337077167021</v>
      </c>
      <c r="CU20" s="16">
        <v>35.15696015384804</v>
      </c>
      <c r="CV20" s="16">
        <v>33.59206329096105</v>
      </c>
      <c r="CW20" s="16">
        <v>34.083235057801787</v>
      </c>
      <c r="CX20" s="16">
        <v>34.262417101170868</v>
      </c>
      <c r="CY20" s="16">
        <v>34.19428218751677</v>
      </c>
      <c r="CZ20" s="16">
        <v>33.866500775144743</v>
      </c>
      <c r="DA20" s="16">
        <v>34.676540388915512</v>
      </c>
      <c r="DB20" s="16">
        <v>37.810572929833697</v>
      </c>
      <c r="DC20" s="16">
        <v>43.17232192297967</v>
      </c>
      <c r="DD20" s="16">
        <v>48.889782078108887</v>
      </c>
      <c r="DE20" s="16">
        <v>48.863801889709492</v>
      </c>
      <c r="DF20" s="16">
        <v>55.159517987656272</v>
      </c>
      <c r="DG20" s="16">
        <v>58.208720729306435</v>
      </c>
      <c r="DH20" s="16">
        <v>52.220155504590309</v>
      </c>
      <c r="DI20" s="16">
        <v>55.651332647057259</v>
      </c>
      <c r="DJ20" s="16">
        <v>53.204864685761812</v>
      </c>
      <c r="DK20" s="16">
        <v>50.677537009420128</v>
      </c>
      <c r="DL20" s="16">
        <v>45.169357153991982</v>
      </c>
      <c r="DM20" s="16">
        <v>51.638275173640061</v>
      </c>
      <c r="DN20" s="16">
        <v>53.933778630465063</v>
      </c>
      <c r="DO20" s="16">
        <v>54.290555070130402</v>
      </c>
      <c r="DP20" s="16">
        <v>55.536401013466268</v>
      </c>
      <c r="DQ20" s="16">
        <v>51.523605142223289</v>
      </c>
      <c r="DR20" s="16">
        <v>47.027003604361468</v>
      </c>
      <c r="DS20" s="16">
        <v>44.006425166587775</v>
      </c>
      <c r="DT20" s="16">
        <v>43.607569127557412</v>
      </c>
      <c r="DU20" s="16">
        <v>48.802051877219107</v>
      </c>
      <c r="DV20" s="16">
        <v>43.922690233155656</v>
      </c>
      <c r="DW20" s="16">
        <v>46.407341497208151</v>
      </c>
      <c r="DX20" s="16">
        <v>44.411207622646444</v>
      </c>
      <c r="DY20" s="16">
        <v>51.951428179996782</v>
      </c>
      <c r="DZ20" s="16">
        <v>58.024200041753872</v>
      </c>
      <c r="EA20" s="16">
        <v>59.25496464901029</v>
      </c>
      <c r="EB20" s="16">
        <v>64.416871483365753</v>
      </c>
      <c r="EC20" s="16">
        <v>70.724809134370773</v>
      </c>
      <c r="ED20" s="16">
        <v>74.070272597537013</v>
      </c>
      <c r="EE20" s="16">
        <v>60.844328434113088</v>
      </c>
      <c r="EF20" s="16">
        <v>57.878227992772963</v>
      </c>
      <c r="EG20" s="16">
        <v>63.312998894017596</v>
      </c>
      <c r="EH20" s="16">
        <v>67.303271400431811</v>
      </c>
      <c r="EI20" s="16">
        <v>76.095975777241222</v>
      </c>
      <c r="EJ20" s="16">
        <v>78.487256700300634</v>
      </c>
      <c r="EK20" s="16">
        <v>97.700973783109717</v>
      </c>
      <c r="EL20" s="16">
        <v>116.95620221538231</v>
      </c>
      <c r="EM20" s="16">
        <v>85.479246657576354</v>
      </c>
      <c r="EN20" s="16">
        <v>66.523215387436267</v>
      </c>
      <c r="EO20" s="16">
        <v>63.951356804620822</v>
      </c>
      <c r="EP20" s="16">
        <v>75.125264958833881</v>
      </c>
      <c r="EQ20" s="16">
        <v>73.602344406950465</v>
      </c>
      <c r="ER20" s="16">
        <v>78.419116338374636</v>
      </c>
      <c r="ES20" s="16">
        <v>81.349712931702044</v>
      </c>
      <c r="ET20" s="16">
        <v>79.16006949660968</v>
      </c>
      <c r="EU20" s="16">
        <v>81.175357739234784</v>
      </c>
      <c r="EV20" s="16">
        <v>92.790647633023411</v>
      </c>
      <c r="EW20" s="16">
        <v>100.20465965165849</v>
      </c>
      <c r="EX20" s="16">
        <v>96.04436553563967</v>
      </c>
      <c r="EY20" s="16">
        <v>102.61312941954293</v>
      </c>
      <c r="EZ20" s="16">
        <v>102.33425902977103</v>
      </c>
      <c r="FA20" s="16">
        <v>96.991759805391723</v>
      </c>
      <c r="FB20" s="16">
        <v>94.101917186216895</v>
      </c>
      <c r="FC20" s="16">
        <v>93.189028770802963</v>
      </c>
      <c r="FD20" s="16">
        <v>95.230340393849644</v>
      </c>
      <c r="FE20" s="16">
        <v>93.060846274665892</v>
      </c>
      <c r="FF20" s="16">
        <v>91.934328995767899</v>
      </c>
      <c r="FG20" s="16">
        <v>91.202848765321662</v>
      </c>
      <c r="FH20" s="16">
        <v>90.614908397985573</v>
      </c>
      <c r="FI20" s="16">
        <v>85.185164262855238</v>
      </c>
      <c r="FJ20" s="16">
        <v>86.554906492010545</v>
      </c>
      <c r="FK20" s="16">
        <v>80.468233390322979</v>
      </c>
      <c r="FL20" s="16">
        <v>70.994870571383629</v>
      </c>
      <c r="FM20" s="16">
        <v>66.134356979955911</v>
      </c>
      <c r="FN20" s="16">
        <v>61.751154080902602</v>
      </c>
      <c r="FO20" s="16">
        <v>52.858822361717856</v>
      </c>
      <c r="FP20" s="16">
        <v>41.875717314321776</v>
      </c>
      <c r="FQ20" s="16">
        <v>51.002545126924176</v>
      </c>
      <c r="FR20" s="16">
        <v>56.208401210991141</v>
      </c>
      <c r="FS20" s="16">
        <v>62.026482014159839</v>
      </c>
      <c r="FT20" s="16">
        <v>67.571078545461603</v>
      </c>
      <c r="FU20" s="16">
        <v>65.1904146655815</v>
      </c>
      <c r="FV20" s="16">
        <v>66.378949485373269</v>
      </c>
      <c r="FW20" s="16">
        <v>74.207861472584412</v>
      </c>
      <c r="FX20" s="16">
        <v>77.754098649798095</v>
      </c>
      <c r="FY20" s="16">
        <v>87.699360675873606</v>
      </c>
      <c r="FZ20" s="16">
        <v>92.38771115084289</v>
      </c>
      <c r="GA20" s="16">
        <v>88.530682425369974</v>
      </c>
      <c r="GB20" s="16">
        <v>78.229338937024892</v>
      </c>
      <c r="GC20" s="16">
        <v>85.760075252206974</v>
      </c>
      <c r="GD20" s="16">
        <v>81.058901739386783</v>
      </c>
      <c r="GE20" s="16">
        <v>71.479434764354849</v>
      </c>
      <c r="GF20" s="16">
        <v>67.695154037178597</v>
      </c>
    </row>
    <row r="21" spans="1:188" ht="15" x14ac:dyDescent="0.25">
      <c r="A21" s="20" t="s">
        <v>6</v>
      </c>
      <c r="B21" s="4" t="s">
        <v>8</v>
      </c>
      <c r="C21" s="4" t="s">
        <v>14</v>
      </c>
      <c r="D21" s="16"/>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c r="BN21" s="16"/>
      <c r="BO21" s="16">
        <v>32.464213781633482</v>
      </c>
      <c r="BP21" s="16">
        <v>32.341407387331579</v>
      </c>
      <c r="BQ21" s="16">
        <v>32.923970869149954</v>
      </c>
      <c r="BR21" s="16">
        <v>36.604484411085451</v>
      </c>
      <c r="BS21" s="16">
        <v>43.402251446607053</v>
      </c>
      <c r="BT21" s="16">
        <v>41.440168528687749</v>
      </c>
      <c r="BU21" s="16">
        <v>39.480583146380447</v>
      </c>
      <c r="BV21" s="16">
        <v>38.034807010393315</v>
      </c>
      <c r="BW21" s="16">
        <v>37.411715260545904</v>
      </c>
      <c r="BX21" s="16">
        <v>36.843921656343198</v>
      </c>
      <c r="BY21" s="16">
        <v>37.148172048987455</v>
      </c>
      <c r="BZ21" s="16">
        <v>36.572457989519968</v>
      </c>
      <c r="CA21" s="16">
        <v>35.942552546483427</v>
      </c>
      <c r="CB21" s="16">
        <v>28.037992745971259</v>
      </c>
      <c r="CC21" s="16">
        <v>33.052084124639514</v>
      </c>
      <c r="CD21" s="16">
        <v>28.720565808247372</v>
      </c>
      <c r="CE21" s="16">
        <v>31.490618628887805</v>
      </c>
      <c r="CF21" s="16">
        <v>26.181757803528551</v>
      </c>
      <c r="CG21" s="16">
        <v>32.812448923499772</v>
      </c>
      <c r="CH21" s="16">
        <v>31.134894422364617</v>
      </c>
      <c r="CI21" s="16">
        <v>32.184171957209699</v>
      </c>
      <c r="CJ21" s="16">
        <v>35.139889980466506</v>
      </c>
      <c r="CK21" s="16">
        <v>31.647887293681023</v>
      </c>
      <c r="CL21" s="16">
        <v>35.500778498609826</v>
      </c>
      <c r="CM21" s="16">
        <v>31.316366417712551</v>
      </c>
      <c r="CN21" s="16">
        <v>28.910491765990354</v>
      </c>
      <c r="CO21" s="16">
        <v>29.011590125179243</v>
      </c>
      <c r="CP21" s="16">
        <v>30.407204194416892</v>
      </c>
      <c r="CQ21" s="16">
        <v>31.771467768476782</v>
      </c>
      <c r="CR21" s="16">
        <v>34.208346568724771</v>
      </c>
      <c r="CS21" s="16">
        <v>28.705627743391631</v>
      </c>
      <c r="CT21" s="16">
        <v>29.860060240963854</v>
      </c>
      <c r="CU21" s="16">
        <v>29.867222982465744</v>
      </c>
      <c r="CV21" s="16">
        <v>26.455913416898792</v>
      </c>
      <c r="CW21" s="16">
        <v>30.117736520313436</v>
      </c>
      <c r="CX21" s="16">
        <v>28.558070198086554</v>
      </c>
      <c r="CY21" s="16">
        <v>30.475829641185648</v>
      </c>
      <c r="CZ21" s="16">
        <v>29.533371294895499</v>
      </c>
      <c r="DA21" s="16">
        <v>32.980590803837245</v>
      </c>
      <c r="DB21" s="16">
        <v>31.302521296197739</v>
      </c>
      <c r="DC21" s="16">
        <v>39.167110716867072</v>
      </c>
      <c r="DD21" s="16">
        <v>36.970922101745401</v>
      </c>
      <c r="DE21" s="16">
        <v>43.423459555025573</v>
      </c>
      <c r="DF21" s="16">
        <v>47.178860955418827</v>
      </c>
      <c r="DG21" s="16">
        <v>59.698626182333683</v>
      </c>
      <c r="DH21" s="16">
        <v>61.432216198188421</v>
      </c>
      <c r="DI21" s="16">
        <v>44.428773315398928</v>
      </c>
      <c r="DJ21" s="16">
        <v>37.877152267551779</v>
      </c>
      <c r="DK21" s="16">
        <v>30.166979238095234</v>
      </c>
      <c r="DL21" s="16">
        <v>35.52888304728841</v>
      </c>
      <c r="DM21" s="16">
        <v>37.216987492854983</v>
      </c>
      <c r="DN21" s="16">
        <v>38.645578741633926</v>
      </c>
      <c r="DO21" s="16">
        <v>42.687063899253744</v>
      </c>
      <c r="DP21" s="16">
        <v>45.672112696034873</v>
      </c>
      <c r="DQ21" s="16">
        <v>38.761196323091248</v>
      </c>
      <c r="DR21" s="16">
        <v>36.868689582371765</v>
      </c>
      <c r="DS21" s="16">
        <v>34.26433971526756</v>
      </c>
      <c r="DT21" s="16">
        <v>35.906868729785238</v>
      </c>
      <c r="DU21" s="16">
        <v>38.785612509788251</v>
      </c>
      <c r="DV21" s="16">
        <v>39.134620170912171</v>
      </c>
      <c r="DW21" s="16">
        <v>43.347595850332496</v>
      </c>
      <c r="DX21" s="16">
        <v>47.080010953017094</v>
      </c>
      <c r="DY21" s="16">
        <v>50.034144624076575</v>
      </c>
      <c r="DZ21" s="16">
        <v>60.569449818033576</v>
      </c>
      <c r="EA21" s="16">
        <v>67.614485641929946</v>
      </c>
      <c r="EB21" s="16">
        <v>63.622986676402228</v>
      </c>
      <c r="EC21" s="16">
        <v>59.453423840914411</v>
      </c>
      <c r="ED21" s="16">
        <v>57.622768831967889</v>
      </c>
      <c r="EE21" s="16">
        <v>48.221932986932984</v>
      </c>
      <c r="EF21" s="16">
        <v>46.791381660047989</v>
      </c>
      <c r="EG21" s="16">
        <v>51.931420703467268</v>
      </c>
      <c r="EH21" s="16">
        <v>56.452601689853587</v>
      </c>
      <c r="EI21" s="16">
        <v>66.451205044201771</v>
      </c>
      <c r="EJ21" s="16">
        <v>65.567755809492496</v>
      </c>
      <c r="EK21" s="16">
        <v>80.860057733269741</v>
      </c>
      <c r="EL21" s="16">
        <v>100.5145568783538</v>
      </c>
      <c r="EM21" s="16">
        <v>64.820314977062552</v>
      </c>
      <c r="EN21" s="16">
        <v>54.358243238091745</v>
      </c>
      <c r="EO21" s="16">
        <v>62.604476889992661</v>
      </c>
      <c r="EP21" s="16">
        <v>70.32596406977558</v>
      </c>
      <c r="EQ21" s="16">
        <v>86.363461780816721</v>
      </c>
      <c r="ER21" s="16">
        <v>84.327111260408927</v>
      </c>
      <c r="ES21" s="16">
        <v>94.698124854393441</v>
      </c>
      <c r="ET21" s="16">
        <v>69.969650307874844</v>
      </c>
      <c r="EU21" s="16">
        <v>72.040990394483998</v>
      </c>
      <c r="EV21" s="16">
        <v>82.104060414189917</v>
      </c>
      <c r="EW21" s="16">
        <v>79.209057601112946</v>
      </c>
      <c r="EX21" s="16">
        <v>82.391560243587236</v>
      </c>
      <c r="EY21" s="16">
        <v>80.168568186720705</v>
      </c>
      <c r="EZ21" s="16">
        <v>83.678888018807413</v>
      </c>
      <c r="FA21" s="16">
        <v>80.892108795478634</v>
      </c>
      <c r="FB21" s="16">
        <v>79.857207403002633</v>
      </c>
      <c r="FC21" s="16">
        <v>80.715785835360236</v>
      </c>
      <c r="FD21" s="16">
        <v>77.458378196195454</v>
      </c>
      <c r="FE21" s="16">
        <v>79.034923817353956</v>
      </c>
      <c r="FF21" s="16">
        <v>78.126276136099833</v>
      </c>
      <c r="FG21" s="16">
        <v>77.273491814841478</v>
      </c>
      <c r="FH21" s="16">
        <v>79.682996017856098</v>
      </c>
      <c r="FI21" s="16">
        <v>74.535728486543931</v>
      </c>
      <c r="FJ21" s="16">
        <v>76.218942849915607</v>
      </c>
      <c r="FK21" s="16">
        <v>72.925738836294585</v>
      </c>
      <c r="FL21" s="16">
        <v>55.553335588172295</v>
      </c>
      <c r="FM21" s="16">
        <v>52.852036412397759</v>
      </c>
      <c r="FN21" s="16">
        <v>53.106560804597521</v>
      </c>
      <c r="FO21" s="16">
        <v>46.444362717693963</v>
      </c>
      <c r="FP21" s="16">
        <v>33.460036159732148</v>
      </c>
      <c r="FQ21" s="16">
        <v>35.379948143426461</v>
      </c>
      <c r="FR21" s="16">
        <v>43.100743493973297</v>
      </c>
      <c r="FS21" s="16">
        <v>48.982207274711698</v>
      </c>
      <c r="FT21" s="16">
        <v>53.840044080196478</v>
      </c>
      <c r="FU21" s="16">
        <v>51.90476739954341</v>
      </c>
      <c r="FV21" s="16">
        <v>52.057923468030936</v>
      </c>
      <c r="FW21" s="16">
        <v>60.07541741289932</v>
      </c>
      <c r="FX21" s="16">
        <v>59.579174039666697</v>
      </c>
      <c r="FY21" s="16">
        <v>64.552866413004679</v>
      </c>
      <c r="FZ21" s="16">
        <v>77.696664856768123</v>
      </c>
      <c r="GA21" s="16">
        <v>72.453987370653891</v>
      </c>
      <c r="GB21" s="16">
        <v>65.829023199015168</v>
      </c>
      <c r="GC21" s="16">
        <v>68.349998543912307</v>
      </c>
      <c r="GD21" s="16">
        <v>74.220364281259435</v>
      </c>
      <c r="GE21" s="16">
        <v>55.819458802517623</v>
      </c>
      <c r="GF21" s="16">
        <v>60.251870836638425</v>
      </c>
    </row>
    <row r="22" spans="1:188" ht="15" x14ac:dyDescent="0.25">
      <c r="A22" s="4"/>
      <c r="B22" s="4"/>
      <c r="C22" s="4"/>
      <c r="D22" s="7"/>
      <c r="E22" s="7"/>
      <c r="F22" s="7"/>
      <c r="G22" s="7"/>
      <c r="H22" s="7"/>
      <c r="I22" s="7"/>
      <c r="J22" s="7"/>
      <c r="K22" s="7"/>
      <c r="L22" s="7"/>
      <c r="M22" s="7"/>
      <c r="N22" s="7"/>
      <c r="O22" s="7"/>
      <c r="P22" s="7"/>
      <c r="Q22" s="7"/>
      <c r="R22" s="7"/>
      <c r="S22" s="7"/>
      <c r="T22" s="7"/>
      <c r="U22" s="7"/>
      <c r="V22" s="7"/>
      <c r="W22" s="7"/>
      <c r="X22" s="7"/>
      <c r="Y22" s="7"/>
      <c r="Z22" s="7"/>
      <c r="FY22" s="118"/>
      <c r="FZ22" s="118"/>
      <c r="GA22" s="118"/>
      <c r="GB22" s="118"/>
      <c r="GC22" s="118"/>
      <c r="GD22" s="118"/>
      <c r="GE22" s="118"/>
      <c r="GF22" s="118"/>
    </row>
    <row r="23" spans="1:188" ht="18" customHeight="1" x14ac:dyDescent="0.25">
      <c r="A23" s="53" t="s">
        <v>121</v>
      </c>
      <c r="B23" s="19"/>
      <c r="C23" s="19"/>
      <c r="D23" s="7"/>
      <c r="E23" s="7"/>
      <c r="F23" s="7"/>
      <c r="G23" s="7"/>
      <c r="H23" s="7"/>
      <c r="I23" s="7"/>
      <c r="J23" s="7"/>
      <c r="K23" s="7"/>
      <c r="L23" s="7"/>
      <c r="M23" s="7"/>
      <c r="N23" s="7"/>
      <c r="O23" s="7"/>
      <c r="P23" s="7"/>
      <c r="Q23" s="7"/>
      <c r="R23" s="7"/>
      <c r="S23" s="7"/>
      <c r="T23" s="7"/>
      <c r="U23" s="7"/>
      <c r="V23" s="7"/>
      <c r="W23" s="7"/>
      <c r="X23" s="7"/>
      <c r="Y23" s="7"/>
      <c r="Z23" s="7"/>
    </row>
    <row r="24" spans="1:188" ht="15" x14ac:dyDescent="0.25">
      <c r="A24" s="20" t="s">
        <v>1</v>
      </c>
      <c r="B24" s="21" t="s">
        <v>9</v>
      </c>
      <c r="C24" s="21" t="s">
        <v>13</v>
      </c>
      <c r="D24" s="8" t="str">
        <f>IF('Quarterly NZD per GJ (nominal)'!D24="","",'Quarterly NZD per GJ (nominal)'!D24*0.36)</f>
        <v/>
      </c>
      <c r="E24" s="8" t="str">
        <f>IF('Quarterly NZD per GJ (nominal)'!E24="","",'Quarterly NZD per GJ (nominal)'!E24*0.36)</f>
        <v/>
      </c>
      <c r="F24" s="8" t="str">
        <f>IF('Quarterly NZD per GJ (nominal)'!F24="","",'Quarterly NZD per GJ (nominal)'!F24*0.36)</f>
        <v/>
      </c>
      <c r="G24" s="8" t="str">
        <f>IF('Quarterly NZD per GJ (nominal)'!G24="","",'Quarterly NZD per GJ (nominal)'!G24*0.36)</f>
        <v/>
      </c>
      <c r="H24" s="8" t="str">
        <f>IF('Quarterly NZD per GJ (nominal)'!H24="","",'Quarterly NZD per GJ (nominal)'!H24*0.36)</f>
        <v/>
      </c>
      <c r="I24" s="8" t="str">
        <f>IF('Quarterly NZD per GJ (nominal)'!I24="","",'Quarterly NZD per GJ (nominal)'!I24*0.36)</f>
        <v/>
      </c>
      <c r="J24" s="8" t="str">
        <f>IF('Quarterly NZD per GJ (nominal)'!J24="","",'Quarterly NZD per GJ (nominal)'!J24*0.36)</f>
        <v/>
      </c>
      <c r="K24" s="8" t="str">
        <f>IF('Quarterly NZD per GJ (nominal)'!K24="","",'Quarterly NZD per GJ (nominal)'!K24*0.36)</f>
        <v/>
      </c>
      <c r="L24" s="8" t="str">
        <f>IF('Quarterly NZD per GJ (nominal)'!L24="","",'Quarterly NZD per GJ (nominal)'!L24*0.36)</f>
        <v/>
      </c>
      <c r="M24" s="8" t="str">
        <f>IF('Quarterly NZD per GJ (nominal)'!M24="","",'Quarterly NZD per GJ (nominal)'!M24*0.36)</f>
        <v/>
      </c>
      <c r="N24" s="8" t="str">
        <f>IF('Quarterly NZD per GJ (nominal)'!N24="","",'Quarterly NZD per GJ (nominal)'!N24*0.36)</f>
        <v/>
      </c>
      <c r="O24" s="8" t="str">
        <f>IF('Quarterly NZD per GJ (nominal)'!O24="","",'Quarterly NZD per GJ (nominal)'!O24*0.36)</f>
        <v/>
      </c>
      <c r="P24" s="8" t="str">
        <f>IF('Quarterly NZD per GJ (nominal)'!P24="","",'Quarterly NZD per GJ (nominal)'!P24*0.36)</f>
        <v/>
      </c>
      <c r="Q24" s="8" t="str">
        <f>IF('Quarterly NZD per GJ (nominal)'!Q24="","",'Quarterly NZD per GJ (nominal)'!Q24*0.36)</f>
        <v/>
      </c>
      <c r="R24" s="8" t="str">
        <f>IF('Quarterly NZD per GJ (nominal)'!R24="","",'Quarterly NZD per GJ (nominal)'!R24*0.36)</f>
        <v/>
      </c>
      <c r="S24" s="8" t="str">
        <f>IF('Quarterly NZD per GJ (nominal)'!S24="","",'Quarterly NZD per GJ (nominal)'!S24*0.36)</f>
        <v/>
      </c>
      <c r="T24" s="8" t="str">
        <f>IF('Quarterly NZD per GJ (nominal)'!T24="","",'Quarterly NZD per GJ (nominal)'!T24*0.36)</f>
        <v/>
      </c>
      <c r="U24" s="8" t="str">
        <f>IF('Quarterly NZD per GJ (nominal)'!U24="","",'Quarterly NZD per GJ (nominal)'!U24*0.36)</f>
        <v/>
      </c>
      <c r="V24" s="8" t="str">
        <f>IF('Quarterly NZD per GJ (nominal)'!V24="","",'Quarterly NZD per GJ (nominal)'!V24*0.36)</f>
        <v/>
      </c>
      <c r="W24" s="8" t="str">
        <f>IF('Quarterly NZD per GJ (nominal)'!W24="","",'Quarterly NZD per GJ (nominal)'!W24*0.36)</f>
        <v/>
      </c>
      <c r="X24" s="8">
        <f>IF('Quarterly NZD per GJ (nominal)'!X24="","",'Quarterly NZD per GJ (nominal)'!X24*0.36)</f>
        <v>1.5821152192605328</v>
      </c>
      <c r="Y24" s="8">
        <f>IF('Quarterly NZD per GJ (nominal)'!Y24="","",'Quarterly NZD per GJ (nominal)'!Y24*0.36)</f>
        <v>1.5821152192605328</v>
      </c>
      <c r="Z24" s="8">
        <f>IF('Quarterly NZD per GJ (nominal)'!Z24="","",'Quarterly NZD per GJ (nominal)'!Z24*0.36)</f>
        <v>1.9518486672398967</v>
      </c>
      <c r="AA24" s="8">
        <f>IF('Quarterly NZD per GJ (nominal)'!AA24="","",'Quarterly NZD per GJ (nominal)'!AA24*0.36)</f>
        <v>1.9518486672398967</v>
      </c>
      <c r="AB24" s="8">
        <f>IF('Quarterly NZD per GJ (nominal)'!AB24="","",'Quarterly NZD per GJ (nominal)'!AB24*0.36)</f>
        <v>1.9948409286328457</v>
      </c>
      <c r="AC24" s="8">
        <f>IF('Quarterly NZD per GJ (nominal)'!AC24="","",'Quarterly NZD per GJ (nominal)'!AC24*0.36)</f>
        <v>1.9948409286328457</v>
      </c>
      <c r="AD24" s="8">
        <f>IF('Quarterly NZD per GJ (nominal)'!AD24="","",'Quarterly NZD per GJ (nominal)'!AD24*0.36)</f>
        <v>1.9948409286328457</v>
      </c>
      <c r="AE24" s="8">
        <f>IF('Quarterly NZD per GJ (nominal)'!AE24="","",'Quarterly NZD per GJ (nominal)'!AE24*0.36)</f>
        <v>2.2355975924333618</v>
      </c>
      <c r="AF24" s="8">
        <f>IF('Quarterly NZD per GJ (nominal)'!AF24="","",'Quarterly NZD per GJ (nominal)'!AF24*0.36)</f>
        <v>2.2355975924333618</v>
      </c>
      <c r="AG24" s="8">
        <f>IF('Quarterly NZD per GJ (nominal)'!AG24="","",'Quarterly NZD per GJ (nominal)'!AG24*0.36)</f>
        <v>2.2355975924333618</v>
      </c>
      <c r="AH24" s="8">
        <f>IF('Quarterly NZD per GJ (nominal)'!AH24="","",'Quarterly NZD per GJ (nominal)'!AH24*0.36)</f>
        <v>2.2355975924333618</v>
      </c>
      <c r="AI24" s="8">
        <f>IF('Quarterly NZD per GJ (nominal)'!AI24="","",'Quarterly NZD per GJ (nominal)'!AI24*0.36)</f>
        <v>2.3723989681857263</v>
      </c>
      <c r="AJ24" s="8">
        <f>IF('Quarterly NZD per GJ (nominal)'!AJ24="","",'Quarterly NZD per GJ (nominal)'!AJ24*0.36)</f>
        <v>2.3723989681857263</v>
      </c>
      <c r="AK24" s="8">
        <f>IF('Quarterly NZD per GJ (nominal)'!AK24="","",'Quarterly NZD per GJ (nominal)'!AK24*0.36)</f>
        <v>2.3723989681857263</v>
      </c>
      <c r="AL24" s="8">
        <f>IF('Quarterly NZD per GJ (nominal)'!AL24="","",'Quarterly NZD per GJ (nominal)'!AL24*0.36)</f>
        <v>2.3723989681857263</v>
      </c>
      <c r="AM24" s="8">
        <f>IF('Quarterly NZD per GJ (nominal)'!AM24="","",'Quarterly NZD per GJ (nominal)'!AM24*0.36)</f>
        <v>2.3723989681857263</v>
      </c>
      <c r="AN24" s="8">
        <f>IF('Quarterly NZD per GJ (nominal)'!AN24="","",'Quarterly NZD per GJ (nominal)'!AN24*0.36)</f>
        <v>2.3723989681857263</v>
      </c>
      <c r="AO24" s="8">
        <f>IF('Quarterly NZD per GJ (nominal)'!AO24="","",'Quarterly NZD per GJ (nominal)'!AO24*0.36)</f>
        <v>2.3723989681857263</v>
      </c>
      <c r="AP24" s="8">
        <f>IF('Quarterly NZD per GJ (nominal)'!AP24="","",'Quarterly NZD per GJ (nominal)'!AP24*0.36)</f>
        <v>2.3723989681857263</v>
      </c>
      <c r="AQ24" s="8">
        <f>IF('Quarterly NZD per GJ (nominal)'!AQ24="","",'Quarterly NZD per GJ (nominal)'!AQ24*0.36)</f>
        <v>2.3723989681857263</v>
      </c>
      <c r="AR24" s="8">
        <f>IF('Quarterly NZD per GJ (nominal)'!AR24="","",'Quarterly NZD per GJ (nominal)'!AR24*0.36)</f>
        <v>2.3723989681857263</v>
      </c>
      <c r="AS24" s="8">
        <f>IF('Quarterly NZD per GJ (nominal)'!AS24="","",'Quarterly NZD per GJ (nominal)'!AS24*0.36)</f>
        <v>1.8806534823731729</v>
      </c>
      <c r="AT24" s="8">
        <f>IF('Quarterly NZD per GJ (nominal)'!AT24="","",'Quarterly NZD per GJ (nominal)'!AT24*0.36)</f>
        <v>1.8806534823731729</v>
      </c>
      <c r="AU24" s="8">
        <f>IF('Quarterly NZD per GJ (nominal)'!AU24="","",'Quarterly NZD per GJ (nominal)'!AU24*0.36)</f>
        <v>1.8806534823731729</v>
      </c>
      <c r="AV24" s="8">
        <f>IF('Quarterly NZD per GJ (nominal)'!AV24="","",'Quarterly NZD per GJ (nominal)'!AV24*0.36)</f>
        <v>1.8986242476354256</v>
      </c>
      <c r="AW24" s="8">
        <f>IF('Quarterly NZD per GJ (nominal)'!AW24="","",'Quarterly NZD per GJ (nominal)'!AW24*0.36)</f>
        <v>1.9872742906276868</v>
      </c>
      <c r="AX24" s="8">
        <f>IF('Quarterly NZD per GJ (nominal)'!AX24="","",'Quarterly NZD per GJ (nominal)'!AX24*0.36)</f>
        <v>2.084780739466896</v>
      </c>
      <c r="AY24" s="8">
        <f>IF('Quarterly NZD per GJ (nominal)'!AY24="","",'Quarterly NZD per GJ (nominal)'!AY24*0.36)</f>
        <v>2.084780739466896</v>
      </c>
      <c r="AZ24" s="8">
        <f>IF('Quarterly NZD per GJ (nominal)'!AZ24="","",'Quarterly NZD per GJ (nominal)'!AZ24*0.36)</f>
        <v>2.084780739466896</v>
      </c>
      <c r="BA24" s="8">
        <f>IF('Quarterly NZD per GJ (nominal)'!BA24="","",'Quarterly NZD per GJ (nominal)'!BA24*0.36)</f>
        <v>2.2684436801375751</v>
      </c>
      <c r="BB24" s="8">
        <f>IF('Quarterly NZD per GJ (nominal)'!BB24="","",'Quarterly NZD per GJ (nominal)'!BB24*0.36)</f>
        <v>2.2684436801375751</v>
      </c>
      <c r="BC24" s="8">
        <f>IF('Quarterly NZD per GJ (nominal)'!BC24="","",'Quarterly NZD per GJ (nominal)'!BC24*0.36)</f>
        <v>2.8178847807394671</v>
      </c>
      <c r="BD24" s="8">
        <f>IF('Quarterly NZD per GJ (nominal)'!BD24="","",'Quarterly NZD per GJ (nominal)'!BD24*0.36)</f>
        <v>2.8178847807394671</v>
      </c>
      <c r="BE24" s="8">
        <f>IF('Quarterly NZD per GJ (nominal)'!BE24="","",'Quarterly NZD per GJ (nominal)'!BE24*0.36)</f>
        <v>2.8178847807394671</v>
      </c>
      <c r="BF24" s="8">
        <f>IF('Quarterly NZD per GJ (nominal)'!BF24="","",'Quarterly NZD per GJ (nominal)'!BF24*0.36)</f>
        <v>2.8178847807394671</v>
      </c>
      <c r="BG24" s="8">
        <f>IF('Quarterly NZD per GJ (nominal)'!BG24="","",'Quarterly NZD per GJ (nominal)'!BG24*0.36)</f>
        <v>3.0527944969905412</v>
      </c>
      <c r="BH24" s="8">
        <f>IF('Quarterly NZD per GJ (nominal)'!BH24="","",'Quarterly NZD per GJ (nominal)'!BH24*0.36)</f>
        <v>3.0527944969905412</v>
      </c>
      <c r="BI24" s="8">
        <f>IF('Quarterly NZD per GJ (nominal)'!BI24="","",'Quarterly NZD per GJ (nominal)'!BI24*0.36)</f>
        <v>3.0527944969905412</v>
      </c>
      <c r="BJ24" s="8">
        <f>IF('Quarterly NZD per GJ (nominal)'!BJ24="","",'Quarterly NZD per GJ (nominal)'!BJ24*0.36)</f>
        <v>3.0527944969905412</v>
      </c>
      <c r="BK24" s="8">
        <f>IF('Quarterly NZD per GJ (nominal)'!BK24="","",'Quarterly NZD per GJ (nominal)'!BK24*0.36)</f>
        <v>2.7215821152192601</v>
      </c>
      <c r="BL24" s="8">
        <f>IF('Quarterly NZD per GJ (nominal)'!BL24="","",'Quarterly NZD per GJ (nominal)'!BL24*0.36)</f>
        <v>2.8980223559759244</v>
      </c>
      <c r="BM24" s="8">
        <f>IF('Quarterly NZD per GJ (nominal)'!BM24="","",'Quarterly NZD per GJ (nominal)'!BM24*0.36)</f>
        <v>2.8980223559759244</v>
      </c>
      <c r="BN24" s="8">
        <f>IF('Quarterly NZD per GJ (nominal)'!BN24="","",'Quarterly NZD per GJ (nominal)'!BN24*0.36)</f>
        <v>3.2214101461736884</v>
      </c>
      <c r="BO24" s="8">
        <f>IF('Quarterly NZD per GJ (nominal)'!BO24="","",'Quarterly NZD per GJ (nominal)'!BO24*0.36)</f>
        <v>3.3193465176268266</v>
      </c>
      <c r="BP24" s="8">
        <f>IF('Quarterly NZD per GJ (nominal)'!BP24="","",'Quarterly NZD per GJ (nominal)'!BP24*0.36)</f>
        <v>3.3193465176268266</v>
      </c>
      <c r="BQ24" s="8">
        <f>IF('Quarterly NZD per GJ (nominal)'!BQ24="","",'Quarterly NZD per GJ (nominal)'!BQ24*0.36)</f>
        <v>3.3193465176268266</v>
      </c>
      <c r="BR24" s="8">
        <f>IF('Quarterly NZD per GJ (nominal)'!BR24="","",'Quarterly NZD per GJ (nominal)'!BR24*0.36)</f>
        <v>3.3193465176268266</v>
      </c>
      <c r="BS24" s="8">
        <f>IF('Quarterly NZD per GJ (nominal)'!BS24="","",'Quarterly NZD per GJ (nominal)'!BS24*0.36)</f>
        <v>3.3905417024935507</v>
      </c>
      <c r="BT24" s="8">
        <f>IF('Quarterly NZD per GJ (nominal)'!BT24="","",'Quarterly NZD per GJ (nominal)'!BT24*0.36)</f>
        <v>3.7840068787618222</v>
      </c>
      <c r="BU24" s="8">
        <f>IF('Quarterly NZD per GJ (nominal)'!BU24="","",'Quarterly NZD per GJ (nominal)'!BU24*0.36)</f>
        <v>3.7840068787618222</v>
      </c>
      <c r="BV24" s="8">
        <f>IF('Quarterly NZD per GJ (nominal)'!BV24="","",'Quarterly NZD per GJ (nominal)'!BV24*0.36)</f>
        <v>3.7841788478073943</v>
      </c>
      <c r="BW24" s="8">
        <f>IF('Quarterly NZD per GJ (nominal)'!BW24="","",'Quarterly NZD per GJ (nominal)'!BW24*0.36)</f>
        <v>3.7841788478073943</v>
      </c>
      <c r="BX24" s="8">
        <f>IF('Quarterly NZD per GJ (nominal)'!BX24="","",'Quarterly NZD per GJ (nominal)'!BX24*0.36)</f>
        <v>3.7841788478073943</v>
      </c>
      <c r="BY24" s="8">
        <f>IF('Quarterly NZD per GJ (nominal)'!BY24="","",'Quarterly NZD per GJ (nominal)'!BY24*0.36)</f>
        <v>3.7841788478073943</v>
      </c>
      <c r="BZ24" s="8">
        <f>IF('Quarterly NZD per GJ (nominal)'!BZ24="","",'Quarterly NZD per GJ (nominal)'!BZ24*0.36)</f>
        <v>3.8357695614789336</v>
      </c>
      <c r="CA24" s="8">
        <f>IF('Quarterly NZD per GJ (nominal)'!CA24="","",'Quarterly NZD per GJ (nominal)'!CA24*0.36)</f>
        <v>3.8357695614789336</v>
      </c>
      <c r="CB24" s="8">
        <f>IF('Quarterly NZD per GJ (nominal)'!CB24="","",'Quarterly NZD per GJ (nominal)'!CB24*0.36)</f>
        <v>3.8357695614789336</v>
      </c>
      <c r="CC24" s="8">
        <f>IF('Quarterly NZD per GJ (nominal)'!CC24="","",'Quarterly NZD per GJ (nominal)'!CC24*0.36)</f>
        <v>4.0687876182287184</v>
      </c>
      <c r="CD24" s="8">
        <f>IF('Quarterly NZD per GJ (nominal)'!CD24="","",'Quarterly NZD per GJ (nominal)'!CD24*0.36)</f>
        <v>4.1220980223559751</v>
      </c>
      <c r="CE24" s="8">
        <f>IF('Quarterly NZD per GJ (nominal)'!CE24="","",'Quarterly NZD per GJ (nominal)'!CE24*0.36)</f>
        <v>4.1478933791917454</v>
      </c>
      <c r="CF24" s="8">
        <f>IF('Quarterly NZD per GJ (nominal)'!CF24="","",'Quarterly NZD per GJ (nominal)'!CF24*0.36)</f>
        <v>4.1478933791917454</v>
      </c>
      <c r="CG24" s="8">
        <f>IF('Quarterly NZD per GJ (nominal)'!CG24="","",'Quarterly NZD per GJ (nominal)'!CG24*0.36)</f>
        <v>4.2923473774720549</v>
      </c>
      <c r="CH24" s="8">
        <f>IF('Quarterly NZD per GJ (nominal)'!CH24="","",'Quarterly NZD per GJ (nominal)'!CH24*0.36)</f>
        <v>4.3946689595872748</v>
      </c>
      <c r="CI24" s="8">
        <f>IF('Quarterly NZD per GJ (nominal)'!CI24="","",'Quarterly NZD per GJ (nominal)'!CI24*0.36)</f>
        <v>4.4041272570937231</v>
      </c>
      <c r="CJ24" s="8">
        <f>IF('Quarterly NZD per GJ (nominal)'!CJ24="","",'Quarterly NZD per GJ (nominal)'!CJ24*0.36)</f>
        <v>4.5803955288048153</v>
      </c>
      <c r="CK24" s="8">
        <f>IF('Quarterly NZD per GJ (nominal)'!CK24="","",'Quarterly NZD per GJ (nominal)'!CK24*0.36)</f>
        <v>4.7798796216680994</v>
      </c>
      <c r="CL24" s="8">
        <f>IF('Quarterly NZD per GJ (nominal)'!CL24="","",'Quarterly NZD per GJ (nominal)'!CL24*0.36)</f>
        <v>4.8029129109917807</v>
      </c>
      <c r="CM24" s="8">
        <f>IF('Quarterly NZD per GJ (nominal)'!CM24="","",'Quarterly NZD per GJ (nominal)'!CM24*0.36)</f>
        <v>4.8970305597197861</v>
      </c>
      <c r="CN24" s="8">
        <f>IF('Quarterly NZD per GJ (nominal)'!CN24="","",'Quarterly NZD per GJ (nominal)'!CN24*0.36)</f>
        <v>5.0194647801205274</v>
      </c>
      <c r="CO24" s="8">
        <f>IF('Quarterly NZD per GJ (nominal)'!CO24="","",'Quarterly NZD per GJ (nominal)'!CO24*0.36)</f>
        <v>5.1184083548086008</v>
      </c>
      <c r="CP24" s="8">
        <f>IF('Quarterly NZD per GJ (nominal)'!CP24="","",'Quarterly NZD per GJ (nominal)'!CP24*0.36)</f>
        <v>5.2241661292967425</v>
      </c>
      <c r="CQ24" s="8">
        <f>IF('Quarterly NZD per GJ (nominal)'!CQ24="","",'Quarterly NZD per GJ (nominal)'!CQ24*0.36)</f>
        <v>5.4892883443912108</v>
      </c>
      <c r="CR24" s="8">
        <f>IF('Quarterly NZD per GJ (nominal)'!CR24="","",'Quarterly NZD per GJ (nominal)'!CR24*0.36)</f>
        <v>5.5073936601014193</v>
      </c>
      <c r="CS24" s="8">
        <f>IF('Quarterly NZD per GJ (nominal)'!CS24="","",'Quarterly NZD per GJ (nominal)'!CS24*0.36)</f>
        <v>5.5073936601014193</v>
      </c>
      <c r="CT24" s="8">
        <f>IF('Quarterly NZD per GJ (nominal)'!CT24="","",'Quarterly NZD per GJ (nominal)'!CT24*0.36)</f>
        <v>5.7904702360316396</v>
      </c>
      <c r="CU24" s="8">
        <f>IF('Quarterly NZD per GJ (nominal)'!CU24="","",'Quarterly NZD per GJ (nominal)'!CU24*0.36)</f>
        <v>5.9723534192432499</v>
      </c>
      <c r="CV24" s="8">
        <f>IF('Quarterly NZD per GJ (nominal)'!CV24="","",'Quarterly NZD per GJ (nominal)'!CV24*0.36)</f>
        <v>6.0447572445584683</v>
      </c>
      <c r="CW24" s="8">
        <f>IF('Quarterly NZD per GJ (nominal)'!CW24="","",'Quarterly NZD per GJ (nominal)'!CW24*0.36)</f>
        <v>6.1219225120700704</v>
      </c>
      <c r="CX24" s="8">
        <f>IF('Quarterly NZD per GJ (nominal)'!CX24="","",'Quarterly NZD per GJ (nominal)'!CX24*0.36)</f>
        <v>6.1289694923384692</v>
      </c>
      <c r="CY24" s="8">
        <f>IF('Quarterly NZD per GJ (nominal)'!CY24="","",'Quarterly NZD per GJ (nominal)'!CY24*0.36)</f>
        <v>6.1430634528752694</v>
      </c>
      <c r="CZ24" s="8">
        <f>IF('Quarterly NZD per GJ (nominal)'!CZ24="","",'Quarterly NZD per GJ (nominal)'!CZ24*0.36)</f>
        <v>5.3088390718008123</v>
      </c>
      <c r="DA24" s="8">
        <f>IF('Quarterly NZD per GJ (nominal)'!DA24="","",'Quarterly NZD per GJ (nominal)'!DA24*0.36)</f>
        <v>5.7031007033921393</v>
      </c>
      <c r="DB24" s="8">
        <f>IF('Quarterly NZD per GJ (nominal)'!DB24="","",'Quarterly NZD per GJ (nominal)'!DB24*0.36)</f>
        <v>6.1567328374482599</v>
      </c>
      <c r="DC24" s="8">
        <f>IF('Quarterly NZD per GJ (nominal)'!DC24="","",'Quarterly NZD per GJ (nominal)'!DC24*0.36)</f>
        <v>5.975321812518132</v>
      </c>
      <c r="DD24" s="8">
        <f>IF('Quarterly NZD per GJ (nominal)'!DD24="","",'Quarterly NZD per GJ (nominal)'!DD24*0.36)</f>
        <v>4.5268323023383559</v>
      </c>
      <c r="DE24" s="8">
        <f>IF('Quarterly NZD per GJ (nominal)'!DE24="","",'Quarterly NZD per GJ (nominal)'!DE24*0.36)</f>
        <v>5.0226157567380953</v>
      </c>
      <c r="DF24" s="8">
        <f>IF('Quarterly NZD per GJ (nominal)'!DF24="","",'Quarterly NZD per GJ (nominal)'!DF24*0.36)</f>
        <v>4.2620188830855836</v>
      </c>
      <c r="DG24" s="8">
        <f>IF('Quarterly NZD per GJ (nominal)'!DG24="","",'Quarterly NZD per GJ (nominal)'!DG24*0.36)</f>
        <v>4.9153184425447201</v>
      </c>
      <c r="DH24" s="8">
        <f>IF('Quarterly NZD per GJ (nominal)'!DH24="","",'Quarterly NZD per GJ (nominal)'!DH24*0.36)</f>
        <v>4.585014420205284</v>
      </c>
      <c r="DI24" s="8">
        <f>IF('Quarterly NZD per GJ (nominal)'!DI24="","",'Quarterly NZD per GJ (nominal)'!DI24*0.36)</f>
        <v>4.9817048147374674</v>
      </c>
      <c r="DJ24" s="8">
        <f>IF('Quarterly NZD per GJ (nominal)'!DJ24="","",'Quarterly NZD per GJ (nominal)'!DJ24*0.36)</f>
        <v>4.3726657292085234</v>
      </c>
      <c r="DK24" s="8">
        <f>IF('Quarterly NZD per GJ (nominal)'!DK24="","",'Quarterly NZD per GJ (nominal)'!DK24*0.36)</f>
        <v>4.9578476334981119</v>
      </c>
      <c r="DL24" s="8">
        <f>IF('Quarterly NZD per GJ (nominal)'!DL24="","",'Quarterly NZD per GJ (nominal)'!DL24*0.36)</f>
        <v>4.8713169047942522</v>
      </c>
      <c r="DM24" s="8">
        <f>IF('Quarterly NZD per GJ (nominal)'!DM24="","",'Quarterly NZD per GJ (nominal)'!DM24*0.36)</f>
        <v>5.6156939312331602</v>
      </c>
      <c r="DN24" s="8">
        <f>IF('Quarterly NZD per GJ (nominal)'!DN24="","",'Quarterly NZD per GJ (nominal)'!DN24*0.36)</f>
        <v>4.5097456911018838</v>
      </c>
      <c r="DO24" s="8">
        <f>IF('Quarterly NZD per GJ (nominal)'!DO24="","",'Quarterly NZD per GJ (nominal)'!DO24*0.36)</f>
        <v>4.3206737738813645</v>
      </c>
      <c r="DP24" s="8">
        <f>IF('Quarterly NZD per GJ (nominal)'!DP24="","",'Quarterly NZD per GJ (nominal)'!DP24*0.36)</f>
        <v>5.7842623574144643</v>
      </c>
      <c r="DQ24" s="8">
        <f>IF('Quarterly NZD per GJ (nominal)'!DQ24="","",'Quarterly NZD per GJ (nominal)'!DQ24*0.36)</f>
        <v>8.349842829076632</v>
      </c>
      <c r="DR24" s="8">
        <f>IF('Quarterly NZD per GJ (nominal)'!DR24="","",'Quarterly NZD per GJ (nominal)'!DR24*0.36)</f>
        <v>5.2248485370051725</v>
      </c>
      <c r="DS24" s="8">
        <f>IF('Quarterly NZD per GJ (nominal)'!DS24="","",'Quarterly NZD per GJ (nominal)'!DS24*0.36)</f>
        <v>8.5779087075167411</v>
      </c>
      <c r="DT24" s="8">
        <f>IF('Quarterly NZD per GJ (nominal)'!DT24="","",'Quarterly NZD per GJ (nominal)'!DT24*0.36)</f>
        <v>11.523729404271167</v>
      </c>
      <c r="DU24" s="8">
        <f>IF('Quarterly NZD per GJ (nominal)'!DU24="","",'Quarterly NZD per GJ (nominal)'!DU24*0.36)</f>
        <v>8.4582150795007554</v>
      </c>
      <c r="DV24" s="8">
        <f>IF('Quarterly NZD per GJ (nominal)'!DV24="","",'Quarterly NZD per GJ (nominal)'!DV24*0.36)</f>
        <v>7.99346942809452</v>
      </c>
      <c r="DW24" s="8">
        <f>IF('Quarterly NZD per GJ (nominal)'!DW24="","",'Quarterly NZD per GJ (nominal)'!DW24*0.36)</f>
        <v>8.9386197254702644</v>
      </c>
      <c r="DX24" s="8">
        <f>IF('Quarterly NZD per GJ (nominal)'!DX24="","",'Quarterly NZD per GJ (nominal)'!DX24*0.36)</f>
        <v>13.09968454258674</v>
      </c>
      <c r="DY24" s="8">
        <f>IF('Quarterly NZD per GJ (nominal)'!DY24="","",'Quarterly NZD per GJ (nominal)'!DY24*0.36)</f>
        <v>9.1403812397147401</v>
      </c>
      <c r="DZ24" s="8">
        <f>IF('Quarterly NZD per GJ (nominal)'!DZ24="","",'Quarterly NZD per GJ (nominal)'!DZ24*0.36)</f>
        <v>9.270724009901004</v>
      </c>
      <c r="EA24" s="8">
        <f>IF('Quarterly NZD per GJ (nominal)'!EA24="","",'Quarterly NZD per GJ (nominal)'!EA24*0.36)</f>
        <v>10.892598084240911</v>
      </c>
      <c r="EB24" s="8">
        <f>IF('Quarterly NZD per GJ (nominal)'!EB24="","",'Quarterly NZD per GJ (nominal)'!EB24*0.36)</f>
        <v>13.00107858412518</v>
      </c>
      <c r="EC24" s="8">
        <f>IF('Quarterly NZD per GJ (nominal)'!EC24="","",'Quarterly NZD per GJ (nominal)'!EC24*0.36)</f>
        <v>8.2646847963788748</v>
      </c>
      <c r="ED24" s="8">
        <f>IF('Quarterly NZD per GJ (nominal)'!ED24="","",'Quarterly NZD per GJ (nominal)'!ED24*0.36)</f>
        <v>9.1542934010532964</v>
      </c>
      <c r="EE24" s="8">
        <f>IF('Quarterly NZD per GJ (nominal)'!EE24="","",'Quarterly NZD per GJ (nominal)'!EE24*0.36)</f>
        <v>13.510328919526007</v>
      </c>
      <c r="EF24" s="8">
        <f>IF('Quarterly NZD per GJ (nominal)'!EF24="","",'Quarterly NZD per GJ (nominal)'!EF24*0.36)</f>
        <v>18.527816702990737</v>
      </c>
      <c r="EG24" s="8">
        <f>IF('Quarterly NZD per GJ (nominal)'!EG24="","",'Quarterly NZD per GJ (nominal)'!EG24*0.36)</f>
        <v>11.205833983667748</v>
      </c>
      <c r="EH24" s="8">
        <f>IF('Quarterly NZD per GJ (nominal)'!EH24="","",'Quarterly NZD per GJ (nominal)'!EH24*0.36)</f>
        <v>9.4096574667230044</v>
      </c>
      <c r="EI24" s="8">
        <f>IF('Quarterly NZD per GJ (nominal)'!EI24="","",'Quarterly NZD per GJ (nominal)'!EI24*0.36)</f>
        <v>18.106113633306084</v>
      </c>
      <c r="EJ24" s="8">
        <f>IF('Quarterly NZD per GJ (nominal)'!EJ24="","",'Quarterly NZD per GJ (nominal)'!EJ24*0.36)</f>
        <v>20.266781940427212</v>
      </c>
      <c r="EK24" s="8">
        <f>IF('Quarterly NZD per GJ (nominal)'!EK24="","",'Quarterly NZD per GJ (nominal)'!EK24*0.36)</f>
        <v>13.316902167602088</v>
      </c>
      <c r="EL24" s="8">
        <f>IF('Quarterly NZD per GJ (nominal)'!EL24="","",'Quarterly NZD per GJ (nominal)'!EL24*0.36)</f>
        <v>12.136797872954027</v>
      </c>
      <c r="EM24" s="8">
        <f>IF('Quarterly NZD per GJ (nominal)'!EM24="","",'Quarterly NZD per GJ (nominal)'!EM24*0.36)</f>
        <v>16.695628977018924</v>
      </c>
      <c r="EN24" s="8">
        <f>IF('Quarterly NZD per GJ (nominal)'!EN24="","",'Quarterly NZD per GJ (nominal)'!EN24*0.36)</f>
        <v>19.466289368623404</v>
      </c>
      <c r="EO24" s="8">
        <f>IF('Quarterly NZD per GJ (nominal)'!EO24="","",'Quarterly NZD per GJ (nominal)'!EO24*0.36)</f>
        <v>10.073005966701972</v>
      </c>
      <c r="EP24" s="8">
        <f>IF('Quarterly NZD per GJ (nominal)'!EP24="","",'Quarterly NZD per GJ (nominal)'!EP24*0.36)</f>
        <v>10.6526666746953</v>
      </c>
      <c r="EQ24" s="8">
        <f>IF('Quarterly NZD per GJ (nominal)'!EQ24="","",'Quarterly NZD per GJ (nominal)'!EQ24*0.36)</f>
        <v>12.311101249804583</v>
      </c>
      <c r="ER24" s="8">
        <f>IF('Quarterly NZD per GJ (nominal)'!ER24="","",'Quarterly NZD per GJ (nominal)'!ER24*0.36)</f>
        <v>14.09102250427512</v>
      </c>
      <c r="ES24" s="8">
        <f>IF('Quarterly NZD per GJ (nominal)'!ES24="","",'Quarterly NZD per GJ (nominal)'!ES24*0.36)</f>
        <v>11.41405061068404</v>
      </c>
      <c r="ET24" s="8">
        <f>IF('Quarterly NZD per GJ (nominal)'!ET24="","",'Quarterly NZD per GJ (nominal)'!ET24*0.36)</f>
        <v>10.558088944904556</v>
      </c>
      <c r="EU24" s="8">
        <f>IF('Quarterly NZD per GJ (nominal)'!EU24="","",'Quarterly NZD per GJ (nominal)'!EU24*0.36)</f>
        <v>13.887815236614466</v>
      </c>
      <c r="EV24" s="8">
        <f>IF('Quarterly NZD per GJ (nominal)'!EV24="","",'Quarterly NZD per GJ (nominal)'!EV24*0.36)</f>
        <v>16.1629277603679</v>
      </c>
      <c r="EW24" s="8">
        <f>IF('Quarterly NZD per GJ (nominal)'!EW24="","",'Quarterly NZD per GJ (nominal)'!EW24*0.36)</f>
        <v>12.827866967242379</v>
      </c>
      <c r="EX24" s="8">
        <f>IF('Quarterly NZD per GJ (nominal)'!EX24="","",'Quarterly NZD per GJ (nominal)'!EX24*0.36)</f>
        <v>11.614099676586445</v>
      </c>
      <c r="EY24" s="8">
        <f>IF('Quarterly NZD per GJ (nominal)'!EY24="","",'Quarterly NZD per GJ (nominal)'!EY24*0.36)</f>
        <v>14.531050588593455</v>
      </c>
      <c r="EZ24" s="8">
        <f>IF('Quarterly NZD per GJ (nominal)'!EZ24="","",'Quarterly NZD per GJ (nominal)'!EZ24*0.36)</f>
        <v>17.218344514174415</v>
      </c>
      <c r="FA24" s="8">
        <f>IF('Quarterly NZD per GJ (nominal)'!FA24="","",'Quarterly NZD per GJ (nominal)'!FA24*0.36)</f>
        <v>12.876956777984327</v>
      </c>
      <c r="FB24" s="8">
        <f>IF('Quarterly NZD per GJ (nominal)'!FB24="","",'Quarterly NZD per GJ (nominal)'!FB24*0.36)</f>
        <v>12.037753399721149</v>
      </c>
      <c r="FC24" s="8">
        <f>IF('Quarterly NZD per GJ (nominal)'!FC24="","",'Quarterly NZD per GJ (nominal)'!FC24*0.36)</f>
        <v>13.673593907355166</v>
      </c>
      <c r="FD24" s="8">
        <f>IF('Quarterly NZD per GJ (nominal)'!FD24="","",'Quarterly NZD per GJ (nominal)'!FD24*0.36)</f>
        <v>19.224819028935755</v>
      </c>
      <c r="FE24" s="8">
        <f>IF('Quarterly NZD per GJ (nominal)'!FE24="","",'Quarterly NZD per GJ (nominal)'!FE24*0.36)</f>
        <v>11.985623115703524</v>
      </c>
      <c r="FF24" s="8">
        <f>IF('Quarterly NZD per GJ (nominal)'!FF24="","",'Quarterly NZD per GJ (nominal)'!FF24*0.36)</f>
        <v>11.98952146074636</v>
      </c>
      <c r="FG24" s="8">
        <f>IF('Quarterly NZD per GJ (nominal)'!FG24="","",'Quarterly NZD per GJ (nominal)'!FG24*0.36)</f>
        <v>15.650259660401652</v>
      </c>
      <c r="FH24" s="8">
        <f>IF('Quarterly NZD per GJ (nominal)'!FH24="","",'Quarterly NZD per GJ (nominal)'!FH24*0.36)</f>
        <v>17.312197348264643</v>
      </c>
      <c r="FI24" s="8">
        <f>IF('Quarterly NZD per GJ (nominal)'!FI24="","",'Quarterly NZD per GJ (nominal)'!FI24*0.36)</f>
        <v>13.290491426376816</v>
      </c>
      <c r="FJ24" s="8">
        <f>IF('Quarterly NZD per GJ (nominal)'!FJ24="","",'Quarterly NZD per GJ (nominal)'!FJ24*0.36)</f>
        <v>11.383958991403548</v>
      </c>
      <c r="FK24" s="8">
        <f>IF('Quarterly NZD per GJ (nominal)'!FK24="","",'Quarterly NZD per GJ (nominal)'!FK24*0.36)</f>
        <v>13.955553425980224</v>
      </c>
      <c r="FL24" s="8">
        <f>IF('Quarterly NZD per GJ (nominal)'!FL24="","",'Quarterly NZD per GJ (nominal)'!FL24*0.36)</f>
        <v>18.776117338623468</v>
      </c>
      <c r="FM24" s="8">
        <f>IF('Quarterly NZD per GJ (nominal)'!FM24="","",'Quarterly NZD per GJ (nominal)'!FM24*0.36)</f>
        <v>13.071843722954485</v>
      </c>
      <c r="FN24" s="8">
        <f>IF('Quarterly NZD per GJ (nominal)'!FN24="","",'Quarterly NZD per GJ (nominal)'!FN24*0.36)</f>
        <v>11.237966073458209</v>
      </c>
      <c r="FO24" s="8">
        <f>IF('Quarterly NZD per GJ (nominal)'!FO24="","",'Quarterly NZD per GJ (nominal)'!FO24*0.36)</f>
        <v>14.227802788084126</v>
      </c>
      <c r="FP24" s="8">
        <f>IF('Quarterly NZD per GJ (nominal)'!FP24="","",'Quarterly NZD per GJ (nominal)'!FP24*0.36)</f>
        <v>19.955155615499017</v>
      </c>
      <c r="FQ24" s="8">
        <f>IF('Quarterly NZD per GJ (nominal)'!FQ24="","",'Quarterly NZD per GJ (nominal)'!FQ24*0.36)</f>
        <v>14.203525702919869</v>
      </c>
      <c r="FR24" s="8">
        <f>IF('Quarterly NZD per GJ (nominal)'!FR24="","",'Quarterly NZD per GJ (nominal)'!FR24*0.36)</f>
        <v>11.49183885626586</v>
      </c>
      <c r="FS24" s="8">
        <f>IF('Quarterly NZD per GJ (nominal)'!FS24="","",'Quarterly NZD per GJ (nominal)'!FS24*0.36)</f>
        <v>14.119997883361847</v>
      </c>
      <c r="FT24" s="8">
        <f>IF('Quarterly NZD per GJ (nominal)'!FT24="","",'Quarterly NZD per GJ (nominal)'!FT24*0.36)</f>
        <v>10.081854933380063</v>
      </c>
      <c r="FU24" s="8">
        <f>IF('Quarterly NZD per GJ (nominal)'!FU24="","",'Quarterly NZD per GJ (nominal)'!FU24*0.36)</f>
        <v>12.932320139682624</v>
      </c>
      <c r="FV24" s="8">
        <f>IF('Quarterly NZD per GJ (nominal)'!FV24="","",'Quarterly NZD per GJ (nominal)'!FV24*0.36)</f>
        <v>12.098634676338239</v>
      </c>
      <c r="FW24" s="8">
        <f>IF('Quarterly NZD per GJ (nominal)'!FW24="","",'Quarterly NZD per GJ (nominal)'!FW24*0.36)</f>
        <v>15.88114323252144</v>
      </c>
      <c r="FX24" s="8">
        <f>IF('Quarterly NZD per GJ (nominal)'!FX24="","",'Quarterly NZD per GJ (nominal)'!FX24*0.36)</f>
        <v>22.230324290345507</v>
      </c>
      <c r="FY24" s="8">
        <f>IF('Quarterly NZD per GJ (nominal)'!FY24="","",'Quarterly NZD per GJ (nominal)'!FY24*0.36)</f>
        <v>13.808171307255696</v>
      </c>
      <c r="FZ24" s="8">
        <f>IF('Quarterly NZD per GJ (nominal)'!FZ24="","",'Quarterly NZD per GJ (nominal)'!FZ24*0.36)</f>
        <v>12.158205135349966</v>
      </c>
      <c r="GA24" s="8">
        <f>IF('Quarterly NZD per GJ (nominal)'!GA24="","",'Quarterly NZD per GJ (nominal)'!GA24*0.36)</f>
        <v>14.601892712728608</v>
      </c>
      <c r="GB24" s="8">
        <f>IF('Quarterly NZD per GJ (nominal)'!GB24="","",'Quarterly NZD per GJ (nominal)'!GB24*0.36)</f>
        <v>20.645740376691336</v>
      </c>
      <c r="GC24" s="8">
        <f>IF('Quarterly NZD per GJ (nominal)'!GC24="","",'Quarterly NZD per GJ (nominal)'!GC24*0.36)</f>
        <v>15.084629701806456</v>
      </c>
      <c r="GD24" s="8">
        <f>IF('Quarterly NZD per GJ (nominal)'!GD24="","",'Quarterly NZD per GJ (nominal)'!GD24*0.36)</f>
        <v>12.265075632346559</v>
      </c>
      <c r="GE24" s="8">
        <f>IF('Quarterly NZD per GJ (nominal)'!GE24="","",'Quarterly NZD per GJ (nominal)'!GE24*0.36)</f>
        <v>13.920300918521567</v>
      </c>
      <c r="GF24" s="8">
        <f>IF('Quarterly NZD per GJ (nominal)'!GF24="","",'Quarterly NZD per GJ (nominal)'!GF24*0.36)</f>
        <v>19.596883797126178</v>
      </c>
    </row>
    <row r="25" spans="1:188" ht="15" x14ac:dyDescent="0.25">
      <c r="A25" s="20" t="s">
        <v>2</v>
      </c>
      <c r="B25" s="21" t="s">
        <v>9</v>
      </c>
      <c r="C25" s="21" t="s">
        <v>14</v>
      </c>
      <c r="D25" s="8" t="str">
        <f>IF('Quarterly NZD per GJ (nominal)'!D25="","",'Quarterly NZD per GJ (nominal)'!D25*0.36)</f>
        <v/>
      </c>
      <c r="E25" s="8" t="str">
        <f>IF('Quarterly NZD per GJ (nominal)'!E25="","",'Quarterly NZD per GJ (nominal)'!E25*0.36)</f>
        <v/>
      </c>
      <c r="F25" s="8" t="str">
        <f>IF('Quarterly NZD per GJ (nominal)'!F25="","",'Quarterly NZD per GJ (nominal)'!F25*0.36)</f>
        <v/>
      </c>
      <c r="G25" s="8" t="str">
        <f>IF('Quarterly NZD per GJ (nominal)'!G25="","",'Quarterly NZD per GJ (nominal)'!G25*0.36)</f>
        <v/>
      </c>
      <c r="H25" s="8" t="str">
        <f>IF('Quarterly NZD per GJ (nominal)'!H25="","",'Quarterly NZD per GJ (nominal)'!H25*0.36)</f>
        <v/>
      </c>
      <c r="I25" s="8" t="str">
        <f>IF('Quarterly NZD per GJ (nominal)'!I25="","",'Quarterly NZD per GJ (nominal)'!I25*0.36)</f>
        <v/>
      </c>
      <c r="J25" s="8" t="str">
        <f>IF('Quarterly NZD per GJ (nominal)'!J25="","",'Quarterly NZD per GJ (nominal)'!J25*0.36)</f>
        <v/>
      </c>
      <c r="K25" s="8" t="str">
        <f>IF('Quarterly NZD per GJ (nominal)'!K25="","",'Quarterly NZD per GJ (nominal)'!K25*0.36)</f>
        <v/>
      </c>
      <c r="L25" s="8" t="str">
        <f>IF('Quarterly NZD per GJ (nominal)'!L25="","",'Quarterly NZD per GJ (nominal)'!L25*0.36)</f>
        <v/>
      </c>
      <c r="M25" s="8" t="str">
        <f>IF('Quarterly NZD per GJ (nominal)'!M25="","",'Quarterly NZD per GJ (nominal)'!M25*0.36)</f>
        <v/>
      </c>
      <c r="N25" s="8" t="str">
        <f>IF('Quarterly NZD per GJ (nominal)'!N25="","",'Quarterly NZD per GJ (nominal)'!N25*0.36)</f>
        <v/>
      </c>
      <c r="O25" s="8" t="str">
        <f>IF('Quarterly NZD per GJ (nominal)'!O25="","",'Quarterly NZD per GJ (nominal)'!O25*0.36)</f>
        <v/>
      </c>
      <c r="P25" s="8" t="str">
        <f>IF('Quarterly NZD per GJ (nominal)'!P25="","",'Quarterly NZD per GJ (nominal)'!P25*0.36)</f>
        <v/>
      </c>
      <c r="Q25" s="8" t="str">
        <f>IF('Quarterly NZD per GJ (nominal)'!Q25="","",'Quarterly NZD per GJ (nominal)'!Q25*0.36)</f>
        <v/>
      </c>
      <c r="R25" s="8" t="str">
        <f>IF('Quarterly NZD per GJ (nominal)'!R25="","",'Quarterly NZD per GJ (nominal)'!R25*0.36)</f>
        <v/>
      </c>
      <c r="S25" s="8" t="str">
        <f>IF('Quarterly NZD per GJ (nominal)'!S25="","",'Quarterly NZD per GJ (nominal)'!S25*0.36)</f>
        <v/>
      </c>
      <c r="T25" s="8" t="str">
        <f>IF('Quarterly NZD per GJ (nominal)'!T25="","",'Quarterly NZD per GJ (nominal)'!T25*0.36)</f>
        <v/>
      </c>
      <c r="U25" s="8" t="str">
        <f>IF('Quarterly NZD per GJ (nominal)'!U25="","",'Quarterly NZD per GJ (nominal)'!U25*0.36)</f>
        <v/>
      </c>
      <c r="V25" s="8" t="str">
        <f>IF('Quarterly NZD per GJ (nominal)'!V25="","",'Quarterly NZD per GJ (nominal)'!V25*0.36)</f>
        <v/>
      </c>
      <c r="W25" s="8" t="str">
        <f>IF('Quarterly NZD per GJ (nominal)'!W25="","",'Quarterly NZD per GJ (nominal)'!W25*0.36)</f>
        <v/>
      </c>
      <c r="X25" s="8">
        <f>IF('Quarterly NZD per GJ (nominal)'!X25="","",'Quarterly NZD per GJ (nominal)'!X25*0.36)</f>
        <v>0.85984522785898521</v>
      </c>
      <c r="Y25" s="8">
        <f>IF('Quarterly NZD per GJ (nominal)'!Y25="","",'Quarterly NZD per GJ (nominal)'!Y25*0.36)</f>
        <v>0.85984522785898521</v>
      </c>
      <c r="Z25" s="8">
        <f>IF('Quarterly NZD per GJ (nominal)'!Z25="","",'Quarterly NZD per GJ (nominal)'!Z25*0.36)</f>
        <v>0.85984522785898521</v>
      </c>
      <c r="AA25" s="8">
        <f>IF('Quarterly NZD per GJ (nominal)'!AA25="","",'Quarterly NZD per GJ (nominal)'!AA25*0.36)</f>
        <v>0.85984522785898521</v>
      </c>
      <c r="AB25" s="8">
        <f>IF('Quarterly NZD per GJ (nominal)'!AB25="","",'Quarterly NZD per GJ (nominal)'!AB25*0.36)</f>
        <v>1.1177987962166809</v>
      </c>
      <c r="AC25" s="8">
        <f>IF('Quarterly NZD per GJ (nominal)'!AC25="","",'Quarterly NZD per GJ (nominal)'!AC25*0.36)</f>
        <v>1.1177987962166809</v>
      </c>
      <c r="AD25" s="8">
        <f>IF('Quarterly NZD per GJ (nominal)'!AD25="","",'Quarterly NZD per GJ (nominal)'!AD25*0.36)</f>
        <v>1.2897678417884779</v>
      </c>
      <c r="AE25" s="8">
        <f>IF('Quarterly NZD per GJ (nominal)'!AE25="","",'Quarterly NZD per GJ (nominal)'!AE25*0.36)</f>
        <v>1.2897678417884779</v>
      </c>
      <c r="AF25" s="8">
        <f>IF('Quarterly NZD per GJ (nominal)'!AF25="","",'Quarterly NZD per GJ (nominal)'!AF25*0.36)</f>
        <v>1.2897678417884779</v>
      </c>
      <c r="AG25" s="8">
        <f>IF('Quarterly NZD per GJ (nominal)'!AG25="","",'Quarterly NZD per GJ (nominal)'!AG25*0.36)</f>
        <v>1.2897678417884779</v>
      </c>
      <c r="AH25" s="8">
        <f>IF('Quarterly NZD per GJ (nominal)'!AH25="","",'Quarterly NZD per GJ (nominal)'!AH25*0.36)</f>
        <v>1.2897678417884779</v>
      </c>
      <c r="AI25" s="8">
        <f>IF('Quarterly NZD per GJ (nominal)'!AI25="","",'Quarterly NZD per GJ (nominal)'!AI25*0.36)</f>
        <v>1.3266552020636284</v>
      </c>
      <c r="AJ25" s="8">
        <f>IF('Quarterly NZD per GJ (nominal)'!AJ25="","",'Quarterly NZD per GJ (nominal)'!AJ25*0.36)</f>
        <v>1.3266552020636284</v>
      </c>
      <c r="AK25" s="8">
        <f>IF('Quarterly NZD per GJ (nominal)'!AK25="","",'Quarterly NZD per GJ (nominal)'!AK25*0.36)</f>
        <v>1.3258813413585553</v>
      </c>
      <c r="AL25" s="8">
        <f>IF('Quarterly NZD per GJ (nominal)'!AL25="","",'Quarterly NZD per GJ (nominal)'!AL25*0.36)</f>
        <v>1.3247635425623385</v>
      </c>
      <c r="AM25" s="8">
        <f>IF('Quarterly NZD per GJ (nominal)'!AM25="","",'Quarterly NZD per GJ (nominal)'!AM25*0.36)</f>
        <v>1.3250214961306963</v>
      </c>
      <c r="AN25" s="8">
        <f>IF('Quarterly NZD per GJ (nominal)'!AN25="","",'Quarterly NZD per GJ (nominal)'!AN25*0.36)</f>
        <v>1.3250214961306963</v>
      </c>
      <c r="AO25" s="8">
        <f>IF('Quarterly NZD per GJ (nominal)'!AO25="","",'Quarterly NZD per GJ (nominal)'!AO25*0.36)</f>
        <v>1.3250214961306963</v>
      </c>
      <c r="AP25" s="8">
        <f>IF('Quarterly NZD per GJ (nominal)'!AP25="","",'Quarterly NZD per GJ (nominal)'!AP25*0.36)</f>
        <v>1.3250214961306963</v>
      </c>
      <c r="AQ25" s="8">
        <f>IF('Quarterly NZD per GJ (nominal)'!AQ25="","",'Quarterly NZD per GJ (nominal)'!AQ25*0.36)</f>
        <v>1.3250214961306963</v>
      </c>
      <c r="AR25" s="8">
        <f>IF('Quarterly NZD per GJ (nominal)'!AR25="","",'Quarterly NZD per GJ (nominal)'!AR25*0.36)</f>
        <v>1.3250214961306963</v>
      </c>
      <c r="AS25" s="8">
        <f>IF('Quarterly NZD per GJ (nominal)'!AS25="","",'Quarterly NZD per GJ (nominal)'!AS25*0.36)</f>
        <v>1.4879621668099741</v>
      </c>
      <c r="AT25" s="8">
        <f>IF('Quarterly NZD per GJ (nominal)'!AT25="","",'Quarterly NZD per GJ (nominal)'!AT25*0.36)</f>
        <v>1.4879621668099741</v>
      </c>
      <c r="AU25" s="8">
        <f>IF('Quarterly NZD per GJ (nominal)'!AU25="","",'Quarterly NZD per GJ (nominal)'!AU25*0.36)</f>
        <v>1.4879621668099741</v>
      </c>
      <c r="AV25" s="8">
        <f>IF('Quarterly NZD per GJ (nominal)'!AV25="","",'Quarterly NZD per GJ (nominal)'!AV25*0.36)</f>
        <v>1.5312123817712811</v>
      </c>
      <c r="AW25" s="8">
        <f>IF('Quarterly NZD per GJ (nominal)'!AW25="","",'Quarterly NZD per GJ (nominal)'!AW25*0.36)</f>
        <v>1.5877042132416164</v>
      </c>
      <c r="AX25" s="8">
        <f>IF('Quarterly NZD per GJ (nominal)'!AX25="","",'Quarterly NZD per GJ (nominal)'!AX25*0.36)</f>
        <v>1.7712811693895099</v>
      </c>
      <c r="AY25" s="8">
        <f>IF('Quarterly NZD per GJ (nominal)'!AY25="","",'Quarterly NZD per GJ (nominal)'!AY25*0.36)</f>
        <v>1.7712811693895099</v>
      </c>
      <c r="AZ25" s="8">
        <f>IF('Quarterly NZD per GJ (nominal)'!AZ25="","",'Quarterly NZD per GJ (nominal)'!AZ25*0.36)</f>
        <v>1.7712811693895099</v>
      </c>
      <c r="BA25" s="8">
        <f>IF('Quarterly NZD per GJ (nominal)'!BA25="","",'Quarterly NZD per GJ (nominal)'!BA25*0.36)</f>
        <v>1.8228718830610489</v>
      </c>
      <c r="BB25" s="8">
        <f>IF('Quarterly NZD per GJ (nominal)'!BB25="","",'Quarterly NZD per GJ (nominal)'!BB25*0.36)</f>
        <v>1.8228718830610489</v>
      </c>
      <c r="BC25" s="8">
        <f>IF('Quarterly NZD per GJ (nominal)'!BC25="","",'Quarterly NZD per GJ (nominal)'!BC25*0.36)</f>
        <v>2.0448682873446415</v>
      </c>
      <c r="BD25" s="8">
        <f>IF('Quarterly NZD per GJ (nominal)'!BD25="","",'Quarterly NZD per GJ (nominal)'!BD25*0.36)</f>
        <v>2.0448682873446415</v>
      </c>
      <c r="BE25" s="8">
        <f>IF('Quarterly NZD per GJ (nominal)'!BE25="","",'Quarterly NZD per GJ (nominal)'!BE25*0.36)</f>
        <v>2.0448682873446415</v>
      </c>
      <c r="BF25" s="8">
        <f>IF('Quarterly NZD per GJ (nominal)'!BF25="","",'Quarterly NZD per GJ (nominal)'!BF25*0.36)</f>
        <v>2.0448682873446415</v>
      </c>
      <c r="BG25" s="8">
        <f>IF('Quarterly NZD per GJ (nominal)'!BG25="","",'Quarterly NZD per GJ (nominal)'!BG25*0.36)</f>
        <v>2.6378488235753923</v>
      </c>
      <c r="BH25" s="8">
        <f>IF('Quarterly NZD per GJ (nominal)'!BH25="","",'Quarterly NZD per GJ (nominal)'!BH25*0.36)</f>
        <v>2.6378488235753923</v>
      </c>
      <c r="BI25" s="8">
        <f>IF('Quarterly NZD per GJ (nominal)'!BI25="","",'Quarterly NZD per GJ (nominal)'!BI25*0.36)</f>
        <v>2.6378488235753923</v>
      </c>
      <c r="BJ25" s="8">
        <f>IF('Quarterly NZD per GJ (nominal)'!BJ25="","",'Quarterly NZD per GJ (nominal)'!BJ25*0.36)</f>
        <v>2.6378488235753923</v>
      </c>
      <c r="BK25" s="8">
        <f>IF('Quarterly NZD per GJ (nominal)'!BK25="","",'Quarterly NZD per GJ (nominal)'!BK25*0.36)</f>
        <v>2.3792699132337991</v>
      </c>
      <c r="BL25" s="8">
        <f>IF('Quarterly NZD per GJ (nominal)'!BL25="","",'Quarterly NZD per GJ (nominal)'!BL25*0.36)</f>
        <v>2.542875009770968</v>
      </c>
      <c r="BM25" s="8">
        <f>IF('Quarterly NZD per GJ (nominal)'!BM25="","",'Quarterly NZD per GJ (nominal)'!BM25*0.36)</f>
        <v>2.542875009770968</v>
      </c>
      <c r="BN25" s="8">
        <f>IF('Quarterly NZD per GJ (nominal)'!BN25="","",'Quarterly NZD per GJ (nominal)'!BN25*0.36)</f>
        <v>2.4389032196426861</v>
      </c>
      <c r="BO25" s="8">
        <f>IF('Quarterly NZD per GJ (nominal)'!BO25="","",'Quarterly NZD per GJ (nominal)'!BO25*0.36)</f>
        <v>2.4664946976210942</v>
      </c>
      <c r="BP25" s="8">
        <f>IF('Quarterly NZD per GJ (nominal)'!BP25="","",'Quarterly NZD per GJ (nominal)'!BP25*0.36)</f>
        <v>2.4664946976210942</v>
      </c>
      <c r="BQ25" s="8">
        <f>IF('Quarterly NZD per GJ (nominal)'!BQ25="","",'Quarterly NZD per GJ (nominal)'!BQ25*0.36)</f>
        <v>2.4664946976210942</v>
      </c>
      <c r="BR25" s="8">
        <f>IF('Quarterly NZD per GJ (nominal)'!BR25="","",'Quarterly NZD per GJ (nominal)'!BR25*0.36)</f>
        <v>2.4664946976210942</v>
      </c>
      <c r="BS25" s="8">
        <f>IF('Quarterly NZD per GJ (nominal)'!BS25="","",'Quarterly NZD per GJ (nominal)'!BS25*0.36)</f>
        <v>2.4723034298270754</v>
      </c>
      <c r="BT25" s="8">
        <f>IF('Quarterly NZD per GJ (nominal)'!BT25="","",'Quarterly NZD per GJ (nominal)'!BT25*0.36)</f>
        <v>2.6261584025986431</v>
      </c>
      <c r="BU25" s="8">
        <f>IF('Quarterly NZD per GJ (nominal)'!BU25="","",'Quarterly NZD per GJ (nominal)'!BU25*0.36)</f>
        <v>2.6261584025986431</v>
      </c>
      <c r="BV25" s="8">
        <f>IF('Quarterly NZD per GJ (nominal)'!BV25="","",'Quarterly NZD per GJ (nominal)'!BV25*0.36)</f>
        <v>2.6261584025986431</v>
      </c>
      <c r="BW25" s="8">
        <f>IF('Quarterly NZD per GJ (nominal)'!BW25="","",'Quarterly NZD per GJ (nominal)'!BW25*0.36)</f>
        <v>2.6261584025986431</v>
      </c>
      <c r="BX25" s="8">
        <f>IF('Quarterly NZD per GJ (nominal)'!BX25="","",'Quarterly NZD per GJ (nominal)'!BX25*0.36)</f>
        <v>2.6261584025986431</v>
      </c>
      <c r="BY25" s="8">
        <f>IF('Quarterly NZD per GJ (nominal)'!BY25="","",'Quarterly NZD per GJ (nominal)'!BY25*0.36)</f>
        <v>2.6261584025986431</v>
      </c>
      <c r="BZ25" s="8">
        <f>IF('Quarterly NZD per GJ (nominal)'!BZ25="","",'Quarterly NZD per GJ (nominal)'!BZ25*0.36)</f>
        <v>2.6299799369446832</v>
      </c>
      <c r="CA25" s="8">
        <f>IF('Quarterly NZD per GJ (nominal)'!CA25="","",'Quarterly NZD per GJ (nominal)'!CA25*0.36)</f>
        <v>2.6299799369446832</v>
      </c>
      <c r="CB25" s="8">
        <f>IF('Quarterly NZD per GJ (nominal)'!CB25="","",'Quarterly NZD per GJ (nominal)'!CB25*0.36)</f>
        <v>2.6299799369446832</v>
      </c>
      <c r="CC25" s="8">
        <f>IF('Quarterly NZD per GJ (nominal)'!CC25="","",'Quarterly NZD per GJ (nominal)'!CC25*0.36)</f>
        <v>2.6070507308684436</v>
      </c>
      <c r="CD25" s="8">
        <f>IF('Quarterly NZD per GJ (nominal)'!CD25="","",'Quarterly NZD per GJ (nominal)'!CD25*0.36)</f>
        <v>2.5932932072227</v>
      </c>
      <c r="CE25" s="8">
        <f>IF('Quarterly NZD per GJ (nominal)'!CE25="","",'Quarterly NZD per GJ (nominal)'!CE25*0.36)</f>
        <v>2.5810642973153715</v>
      </c>
      <c r="CF25" s="8">
        <f>IF('Quarterly NZD per GJ (nominal)'!CF25="","",'Quarterly NZD per GJ (nominal)'!CF25*0.36)</f>
        <v>2.5810642973153715</v>
      </c>
      <c r="CG25" s="8">
        <f>IF('Quarterly NZD per GJ (nominal)'!CG25="","",'Quarterly NZD per GJ (nominal)'!CG25*0.36)</f>
        <v>2.6223368682526034</v>
      </c>
      <c r="CH25" s="8">
        <f>IF('Quarterly NZD per GJ (nominal)'!CH25="","",'Quarterly NZD per GJ (nominal)'!CH25*0.36)</f>
        <v>2.6299799369446832</v>
      </c>
      <c r="CI25" s="8">
        <f>IF('Quarterly NZD per GJ (nominal)'!CI25="","",'Quarterly NZD per GJ (nominal)'!CI25*0.36)</f>
        <v>2.6354829464029805</v>
      </c>
      <c r="CJ25" s="8">
        <f>IF('Quarterly NZD per GJ (nominal)'!CJ25="","",'Quarterly NZD per GJ (nominal)'!CJ25*0.36)</f>
        <v>2.6483233018056751</v>
      </c>
      <c r="CK25" s="8">
        <f>IF('Quarterly NZD per GJ (nominal)'!CK25="","",'Quarterly NZD per GJ (nominal)'!CK25*0.36)</f>
        <v>2.6587943059138244</v>
      </c>
      <c r="CL25" s="8">
        <f>IF('Quarterly NZD per GJ (nominal)'!CL25="","",'Quarterly NZD per GJ (nominal)'!CL25*0.36)</f>
        <v>2.6587669112715906</v>
      </c>
      <c r="CM25" s="8">
        <f>IF('Quarterly NZD per GJ (nominal)'!CM25="","",'Quarterly NZD per GJ (nominal)'!CM25*0.36)</f>
        <v>2.6754005183538303</v>
      </c>
      <c r="CN25" s="8">
        <f>IF('Quarterly NZD per GJ (nominal)'!CN25="","",'Quarterly NZD per GJ (nominal)'!CN25*0.36)</f>
        <v>2.7102942579836502</v>
      </c>
      <c r="CO25" s="8">
        <f>IF('Quarterly NZD per GJ (nominal)'!CO25="","",'Quarterly NZD per GJ (nominal)'!CO25*0.36)</f>
        <v>2.7090520742203195</v>
      </c>
      <c r="CP25" s="8">
        <f>IF('Quarterly NZD per GJ (nominal)'!CP25="","",'Quarterly NZD per GJ (nominal)'!CP25*0.36)</f>
        <v>2.7090991885723197</v>
      </c>
      <c r="CQ25" s="8">
        <f>IF('Quarterly NZD per GJ (nominal)'!CQ25="","",'Quarterly NZD per GJ (nominal)'!CQ25*0.36)</f>
        <v>2.7336417848352004</v>
      </c>
      <c r="CR25" s="8">
        <f>IF('Quarterly NZD per GJ (nominal)'!CR25="","",'Quarterly NZD per GJ (nominal)'!CR25*0.36)</f>
        <v>2.7446485880275198</v>
      </c>
      <c r="CS25" s="8">
        <f>IF('Quarterly NZD per GJ (nominal)'!CS25="","",'Quarterly NZD per GJ (nominal)'!CS25*0.36)</f>
        <v>2.7446485880275198</v>
      </c>
      <c r="CT25" s="8">
        <f>IF('Quarterly NZD per GJ (nominal)'!CT25="","",'Quarterly NZD per GJ (nominal)'!CT25*0.36)</f>
        <v>2.7836927980454402</v>
      </c>
      <c r="CU25" s="8">
        <f>IF('Quarterly NZD per GJ (nominal)'!CU25="","",'Quarterly NZD per GJ (nominal)'!CU25*0.36)</f>
        <v>3.2797431717816958</v>
      </c>
      <c r="CV25" s="8">
        <f>IF('Quarterly NZD per GJ (nominal)'!CV25="","",'Quarterly NZD per GJ (nominal)'!CV25*0.36)</f>
        <v>3.3774218471928954</v>
      </c>
      <c r="CW25" s="8">
        <f>IF('Quarterly NZD per GJ (nominal)'!CW25="","",'Quarterly NZD per GJ (nominal)'!CW25*0.36)</f>
        <v>3.3595089026454716</v>
      </c>
      <c r="CX25" s="8">
        <f>IF('Quarterly NZD per GJ (nominal)'!CX25="","",'Quarterly NZD per GJ (nominal)'!CX25*0.36)</f>
        <v>3.3595089026454716</v>
      </c>
      <c r="CY25" s="8">
        <f>IF('Quarterly NZD per GJ (nominal)'!CY25="","",'Quarterly NZD per GJ (nominal)'!CY25*0.36)</f>
        <v>3.3595089026454716</v>
      </c>
      <c r="CZ25" s="8">
        <f>IF('Quarterly NZD per GJ (nominal)'!CZ25="","",'Quarterly NZD per GJ (nominal)'!CZ25*0.36)</f>
        <v>4.0553782380948604</v>
      </c>
      <c r="DA25" s="8">
        <f>IF('Quarterly NZD per GJ (nominal)'!DA25="","",'Quarterly NZD per GJ (nominal)'!DA25*0.36)</f>
        <v>4.008805288405128</v>
      </c>
      <c r="DB25" s="8">
        <f>IF('Quarterly NZD per GJ (nominal)'!DB25="","",'Quarterly NZD per GJ (nominal)'!DB25*0.36)</f>
        <v>4.574253551608332</v>
      </c>
      <c r="DC25" s="8">
        <f>IF('Quarterly NZD per GJ (nominal)'!DC25="","",'Quarterly NZD per GJ (nominal)'!DC25*0.36)</f>
        <v>4.2183496902854154</v>
      </c>
      <c r="DD25" s="8">
        <f>IF('Quarterly NZD per GJ (nominal)'!DD25="","",'Quarterly NZD per GJ (nominal)'!DD25*0.36)</f>
        <v>3.1921368071079961</v>
      </c>
      <c r="DE25" s="8">
        <f>IF('Quarterly NZD per GJ (nominal)'!DE25="","",'Quarterly NZD per GJ (nominal)'!DE25*0.36)</f>
        <v>3.2381246800694554</v>
      </c>
      <c r="DF25" s="8">
        <f>IF('Quarterly NZD per GJ (nominal)'!DF25="","",'Quarterly NZD per GJ (nominal)'!DF25*0.36)</f>
        <v>3.1259289131345191</v>
      </c>
      <c r="DG25" s="8">
        <f>IF('Quarterly NZD per GJ (nominal)'!DG25="","",'Quarterly NZD per GJ (nominal)'!DG25*0.36)</f>
        <v>3.424027521515645</v>
      </c>
      <c r="DH25" s="8">
        <f>IF('Quarterly NZD per GJ (nominal)'!DH25="","",'Quarterly NZD per GJ (nominal)'!DH25*0.36)</f>
        <v>3.243117766279108</v>
      </c>
      <c r="DI25" s="8">
        <f>IF('Quarterly NZD per GJ (nominal)'!DI25="","",'Quarterly NZD per GJ (nominal)'!DI25*0.36)</f>
        <v>3.0338249756792544</v>
      </c>
      <c r="DJ25" s="8">
        <f>IF('Quarterly NZD per GJ (nominal)'!DJ25="","",'Quarterly NZD per GJ (nominal)'!DJ25*0.36)</f>
        <v>3.2525460495686769</v>
      </c>
      <c r="DK25" s="8">
        <f>IF('Quarterly NZD per GJ (nominal)'!DK25="","",'Quarterly NZD per GJ (nominal)'!DK25*0.36)</f>
        <v>3.3047864083252549</v>
      </c>
      <c r="DL25" s="8">
        <f>IF('Quarterly NZD per GJ (nominal)'!DL25="","",'Quarterly NZD per GJ (nominal)'!DL25*0.36)</f>
        <v>3.5102376009154366</v>
      </c>
      <c r="DM25" s="8">
        <f>IF('Quarterly NZD per GJ (nominal)'!DM25="","",'Quarterly NZD per GJ (nominal)'!DM25*0.36)</f>
        <v>3.1384568198196252</v>
      </c>
      <c r="DN25" s="8">
        <f>IF('Quarterly NZD per GJ (nominal)'!DN25="","",'Quarterly NZD per GJ (nominal)'!DN25*0.36)</f>
        <v>3.3279990726509316</v>
      </c>
      <c r="DO25" s="8">
        <f>IF('Quarterly NZD per GJ (nominal)'!DO25="","",'Quarterly NZD per GJ (nominal)'!DO25*0.36)</f>
        <v>3.5479459729023799</v>
      </c>
      <c r="DP25" s="8">
        <f>IF('Quarterly NZD per GJ (nominal)'!DP25="","",'Quarterly NZD per GJ (nominal)'!DP25*0.36)</f>
        <v>4.1025389149982159</v>
      </c>
      <c r="DQ25" s="8">
        <f>IF('Quarterly NZD per GJ (nominal)'!DQ25="","",'Quarterly NZD per GJ (nominal)'!DQ25*0.36)</f>
        <v>3.9681234380093398</v>
      </c>
      <c r="DR25" s="8">
        <f>IF('Quarterly NZD per GJ (nominal)'!DR25="","",'Quarterly NZD per GJ (nominal)'!DR25*0.36)</f>
        <v>3.3971292645153119</v>
      </c>
      <c r="DS25" s="8">
        <f>IF('Quarterly NZD per GJ (nominal)'!DS25="","",'Quarterly NZD per GJ (nominal)'!DS25*0.36)</f>
        <v>3.5476211035316485</v>
      </c>
      <c r="DT25" s="8">
        <f>IF('Quarterly NZD per GJ (nominal)'!DT25="","",'Quarterly NZD per GJ (nominal)'!DT25*0.36)</f>
        <v>3.4329899110849418</v>
      </c>
      <c r="DU25" s="8">
        <f>IF('Quarterly NZD per GJ (nominal)'!DU25="","",'Quarterly NZD per GJ (nominal)'!DU25*0.36)</f>
        <v>3.2699412037202</v>
      </c>
      <c r="DV25" s="8">
        <f>IF('Quarterly NZD per GJ (nominal)'!DV25="","",'Quarterly NZD per GJ (nominal)'!DV25*0.36)</f>
        <v>3.5801310796826504</v>
      </c>
      <c r="DW25" s="8">
        <f>IF('Quarterly NZD per GJ (nominal)'!DW25="","",'Quarterly NZD per GJ (nominal)'!DW25*0.36)</f>
        <v>3.4563042967832818</v>
      </c>
      <c r="DX25" s="8">
        <f>IF('Quarterly NZD per GJ (nominal)'!DX25="","",'Quarterly NZD per GJ (nominal)'!DX25*0.36)</f>
        <v>4.3039188243527038</v>
      </c>
      <c r="DY25" s="8">
        <f>IF('Quarterly NZD per GJ (nominal)'!DY25="","",'Quarterly NZD per GJ (nominal)'!DY25*0.36)</f>
        <v>3.9328488025735675</v>
      </c>
      <c r="DZ25" s="8">
        <f>IF('Quarterly NZD per GJ (nominal)'!DZ25="","",'Quarterly NZD per GJ (nominal)'!DZ25*0.36)</f>
        <v>4.2703462109955606</v>
      </c>
      <c r="EA25" s="8">
        <f>IF('Quarterly NZD per GJ (nominal)'!EA25="","",'Quarterly NZD per GJ (nominal)'!EA25*0.36)</f>
        <v>4.5079625182050362</v>
      </c>
      <c r="EB25" s="8">
        <f>IF('Quarterly NZD per GJ (nominal)'!EB25="","",'Quarterly NZD per GJ (nominal)'!EB25*0.36)</f>
        <v>5.0602871981921398</v>
      </c>
      <c r="EC25" s="8">
        <f>IF('Quarterly NZD per GJ (nominal)'!EC25="","",'Quarterly NZD per GJ (nominal)'!EC25*0.36)</f>
        <v>4.979803647486384</v>
      </c>
      <c r="ED25" s="8">
        <f>IF('Quarterly NZD per GJ (nominal)'!ED25="","",'Quarterly NZD per GJ (nominal)'!ED25*0.36)</f>
        <v>5.0601177025603921</v>
      </c>
      <c r="EE25" s="8">
        <f>IF('Quarterly NZD per GJ (nominal)'!EE25="","",'Quarterly NZD per GJ (nominal)'!EE25*0.36)</f>
        <v>5.9802416918429042</v>
      </c>
      <c r="EF25" s="8">
        <f>IF('Quarterly NZD per GJ (nominal)'!EF25="","",'Quarterly NZD per GJ (nominal)'!EF25*0.36)</f>
        <v>6.3396586570405686</v>
      </c>
      <c r="EG25" s="8">
        <f>IF('Quarterly NZD per GJ (nominal)'!EG25="","",'Quarterly NZD per GJ (nominal)'!EG25*0.36)</f>
        <v>5.3376902091542879</v>
      </c>
      <c r="EH25" s="8">
        <f>IF('Quarterly NZD per GJ (nominal)'!EH25="","",'Quarterly NZD per GJ (nominal)'!EH25*0.36)</f>
        <v>5.2857761896292397</v>
      </c>
      <c r="EI25" s="8">
        <f>IF('Quarterly NZD per GJ (nominal)'!EI25="","",'Quarterly NZD per GJ (nominal)'!EI25*0.36)</f>
        <v>6.9333557429694599</v>
      </c>
      <c r="EJ25" s="8">
        <f>IF('Quarterly NZD per GJ (nominal)'!EJ25="","",'Quarterly NZD per GJ (nominal)'!EJ25*0.36)</f>
        <v>6.2926444949307845</v>
      </c>
      <c r="EK25" s="8">
        <f>IF('Quarterly NZD per GJ (nominal)'!EK25="","",'Quarterly NZD per GJ (nominal)'!EK25*0.36)</f>
        <v>5.6749199419476</v>
      </c>
      <c r="EL25" s="8">
        <f>IF('Quarterly NZD per GJ (nominal)'!EL25="","",'Quarterly NZD per GJ (nominal)'!EL25*0.36)</f>
        <v>5.6606272516546916</v>
      </c>
      <c r="EM25" s="8">
        <f>IF('Quarterly NZD per GJ (nominal)'!EM25="","",'Quarterly NZD per GJ (nominal)'!EM25*0.36)</f>
        <v>6.9050848278227042</v>
      </c>
      <c r="EN25" s="8">
        <f>IF('Quarterly NZD per GJ (nominal)'!EN25="","",'Quarterly NZD per GJ (nominal)'!EN25*0.36)</f>
        <v>6.3698662263159003</v>
      </c>
      <c r="EO25" s="8">
        <f>IF('Quarterly NZD per GJ (nominal)'!EO25="","",'Quarterly NZD per GJ (nominal)'!EO25*0.36)</f>
        <v>5.5976440455038512</v>
      </c>
      <c r="EP25" s="8">
        <f>IF('Quarterly NZD per GJ (nominal)'!EP25="","",'Quarterly NZD per GJ (nominal)'!EP25*0.36)</f>
        <v>5.7796915715143564</v>
      </c>
      <c r="EQ25" s="8">
        <f>IF('Quarterly NZD per GJ (nominal)'!EQ25="","",'Quarterly NZD per GJ (nominal)'!EQ25*0.36)</f>
        <v>5.9837838993664922</v>
      </c>
      <c r="ER25" s="8">
        <f>IF('Quarterly NZD per GJ (nominal)'!ER25="","",'Quarterly NZD per GJ (nominal)'!ER25*0.36)</f>
        <v>5.9494175917532273</v>
      </c>
      <c r="ES25" s="8">
        <f>IF('Quarterly NZD per GJ (nominal)'!ES25="","",'Quarterly NZD per GJ (nominal)'!ES25*0.36)</f>
        <v>5.4923144259254757</v>
      </c>
      <c r="ET25" s="8">
        <f>IF('Quarterly NZD per GJ (nominal)'!ET25="","",'Quarterly NZD per GJ (nominal)'!ET25*0.36)</f>
        <v>5.8405470588835557</v>
      </c>
      <c r="EU25" s="8">
        <f>IF('Quarterly NZD per GJ (nominal)'!EU25="","",'Quarterly NZD per GJ (nominal)'!EU25*0.36)</f>
        <v>5.4448480367704075</v>
      </c>
      <c r="EV25" s="8">
        <f>IF('Quarterly NZD per GJ (nominal)'!EV25="","",'Quarterly NZD per GJ (nominal)'!EV25*0.36)</f>
        <v>6.0887330088673677</v>
      </c>
      <c r="EW25" s="8">
        <f>IF('Quarterly NZD per GJ (nominal)'!EW25="","",'Quarterly NZD per GJ (nominal)'!EW25*0.36)</f>
        <v>5.8172793169678556</v>
      </c>
      <c r="EX25" s="8">
        <f>IF('Quarterly NZD per GJ (nominal)'!EX25="","",'Quarterly NZD per GJ (nominal)'!EX25*0.36)</f>
        <v>6.3436632285090235</v>
      </c>
      <c r="EY25" s="8">
        <f>IF('Quarterly NZD per GJ (nominal)'!EY25="","",'Quarterly NZD per GJ (nominal)'!EY25*0.36)</f>
        <v>6.0948611340575392</v>
      </c>
      <c r="EZ25" s="8">
        <f>IF('Quarterly NZD per GJ (nominal)'!EZ25="","",'Quarterly NZD per GJ (nominal)'!EZ25*0.36)</f>
        <v>5.9795765091028796</v>
      </c>
      <c r="FA25" s="8">
        <f>IF('Quarterly NZD per GJ (nominal)'!FA25="","",'Quarterly NZD per GJ (nominal)'!FA25*0.36)</f>
        <v>5.5628336972761918</v>
      </c>
      <c r="FB25" s="8">
        <f>IF('Quarterly NZD per GJ (nominal)'!FB25="","",'Quarterly NZD per GJ (nominal)'!FB25*0.36)</f>
        <v>5.6540634551783633</v>
      </c>
      <c r="FC25" s="8">
        <f>IF('Quarterly NZD per GJ (nominal)'!FC25="","",'Quarterly NZD per GJ (nominal)'!FC25*0.36)</f>
        <v>5.6674060521566041</v>
      </c>
      <c r="FD25" s="8">
        <f>IF('Quarterly NZD per GJ (nominal)'!FD25="","",'Quarterly NZD per GJ (nominal)'!FD25*0.36)</f>
        <v>6.0043949410139277</v>
      </c>
      <c r="FE25" s="8">
        <f>IF('Quarterly NZD per GJ (nominal)'!FE25="","",'Quarterly NZD per GJ (nominal)'!FE25*0.36)</f>
        <v>5.9566075993758592</v>
      </c>
      <c r="FF25" s="8">
        <f>IF('Quarterly NZD per GJ (nominal)'!FF25="","",'Quarterly NZD per GJ (nominal)'!FF25*0.36)</f>
        <v>6.0177839335863474</v>
      </c>
      <c r="FG25" s="8">
        <f>IF('Quarterly NZD per GJ (nominal)'!FG25="","",'Quarterly NZD per GJ (nominal)'!FG25*0.36)</f>
        <v>7.5263634170855633</v>
      </c>
      <c r="FH25" s="8">
        <f>IF('Quarterly NZD per GJ (nominal)'!FH25="","",'Quarterly NZD per GJ (nominal)'!FH25*0.36)</f>
        <v>5.6043192066439671</v>
      </c>
      <c r="FI25" s="8">
        <f>IF('Quarterly NZD per GJ (nominal)'!FI25="","",'Quarterly NZD per GJ (nominal)'!FI25*0.36)</f>
        <v>5.2314666413059072</v>
      </c>
      <c r="FJ25" s="8">
        <f>IF('Quarterly NZD per GJ (nominal)'!FJ25="","",'Quarterly NZD per GJ (nominal)'!FJ25*0.36)</f>
        <v>5.2123945151706472</v>
      </c>
      <c r="FK25" s="8">
        <f>IF('Quarterly NZD per GJ (nominal)'!FK25="","",'Quarterly NZD per GJ (nominal)'!FK25*0.36)</f>
        <v>5.7568148526807361</v>
      </c>
      <c r="FL25" s="8">
        <f>IF('Quarterly NZD per GJ (nominal)'!FL25="","",'Quarterly NZD per GJ (nominal)'!FL25*0.36)</f>
        <v>5.6654065193961243</v>
      </c>
      <c r="FM25" s="8">
        <f>IF('Quarterly NZD per GJ (nominal)'!FM25="","",'Quarterly NZD per GJ (nominal)'!FM25*0.36)</f>
        <v>5.1157616245706876</v>
      </c>
      <c r="FN25" s="8">
        <f>IF('Quarterly NZD per GJ (nominal)'!FN25="","",'Quarterly NZD per GJ (nominal)'!FN25*0.36)</f>
        <v>5.1901006575898441</v>
      </c>
      <c r="FO25" s="8">
        <f>IF('Quarterly NZD per GJ (nominal)'!FO25="","",'Quarterly NZD per GJ (nominal)'!FO25*0.36)</f>
        <v>5.6388692733603838</v>
      </c>
      <c r="FP25" s="8">
        <f>IF('Quarterly NZD per GJ (nominal)'!FP25="","",'Quarterly NZD per GJ (nominal)'!FP25*0.36)</f>
        <v>5.7642677304766563</v>
      </c>
      <c r="FQ25" s="8">
        <f>IF('Quarterly NZD per GJ (nominal)'!FQ25="","",'Quarterly NZD per GJ (nominal)'!FQ25*0.36)</f>
        <v>5.2262532997698958</v>
      </c>
      <c r="FR25" s="8">
        <f>IF('Quarterly NZD per GJ (nominal)'!FR25="","",'Quarterly NZD per GJ (nominal)'!FR25*0.36)</f>
        <v>5.1308620545477233</v>
      </c>
      <c r="FS25" s="8">
        <f>IF('Quarterly NZD per GJ (nominal)'!FS25="","",'Quarterly NZD per GJ (nominal)'!FS25*0.36)</f>
        <v>6.3990676712016716</v>
      </c>
      <c r="FT25" s="8">
        <f>IF('Quarterly NZD per GJ (nominal)'!FT25="","",'Quarterly NZD per GJ (nominal)'!FT25*0.36)</f>
        <v>6.0450512280019559</v>
      </c>
      <c r="FU25" s="8">
        <f>IF('Quarterly NZD per GJ (nominal)'!FU25="","",'Quarterly NZD per GJ (nominal)'!FU25*0.36)</f>
        <v>5.1568758813033719</v>
      </c>
      <c r="FV25" s="8">
        <f>IF('Quarterly NZD per GJ (nominal)'!FV25="","",'Quarterly NZD per GJ (nominal)'!FV25*0.36)</f>
        <v>5.2590597522533997</v>
      </c>
      <c r="FW25" s="8">
        <f>IF('Quarterly NZD per GJ (nominal)'!FW25="","",'Quarterly NZD per GJ (nominal)'!FW25*0.36)</f>
        <v>5.6800753694332915</v>
      </c>
      <c r="FX25" s="8">
        <f>IF('Quarterly NZD per GJ (nominal)'!FX25="","",'Quarterly NZD per GJ (nominal)'!FX25*0.36)</f>
        <v>5.6905688607245999</v>
      </c>
      <c r="FY25" s="8">
        <f>IF('Quarterly NZD per GJ (nominal)'!FY25="","",'Quarterly NZD per GJ (nominal)'!FY25*0.36)</f>
        <v>4.8049423066099441</v>
      </c>
      <c r="FZ25" s="8">
        <f>IF('Quarterly NZD per GJ (nominal)'!FZ25="","",'Quarterly NZD per GJ (nominal)'!FZ25*0.36)</f>
        <v>4.9236440450929919</v>
      </c>
      <c r="GA25" s="8">
        <f>IF('Quarterly NZD per GJ (nominal)'!GA25="","",'Quarterly NZD per GJ (nominal)'!GA25*0.36)</f>
        <v>4.9797610585394398</v>
      </c>
      <c r="GB25" s="8">
        <f>IF('Quarterly NZD per GJ (nominal)'!GB25="","",'Quarterly NZD per GJ (nominal)'!GB25*0.36)</f>
        <v>4.4943698387122915</v>
      </c>
      <c r="GC25" s="8">
        <f>IF('Quarterly NZD per GJ (nominal)'!GC25="","",'Quarterly NZD per GJ (nominal)'!GC25*0.36)</f>
        <v>4.6249267130628837</v>
      </c>
      <c r="GD25" s="8">
        <f>IF('Quarterly NZD per GJ (nominal)'!GD25="","",'Quarterly NZD per GJ (nominal)'!GD25*0.36)</f>
        <v>4.2373470506062318</v>
      </c>
      <c r="GE25" s="8">
        <f>IF('Quarterly NZD per GJ (nominal)'!GE25="","",'Quarterly NZD per GJ (nominal)'!GE25*0.36)</f>
        <v>4.0216124291424125</v>
      </c>
      <c r="GF25" s="8">
        <f>IF('Quarterly NZD per GJ (nominal)'!GF25="","",'Quarterly NZD per GJ (nominal)'!GF25*0.36)</f>
        <v>4.1696645504359324</v>
      </c>
    </row>
    <row r="26" spans="1:188" ht="15" x14ac:dyDescent="0.25">
      <c r="A26" s="20" t="s">
        <v>3</v>
      </c>
      <c r="B26" s="21" t="s">
        <v>9</v>
      </c>
      <c r="C26" s="21" t="s">
        <v>14</v>
      </c>
      <c r="D26" s="8" t="str">
        <f>IF('Quarterly NZD per GJ (nominal)'!D26="","",'Quarterly NZD per GJ (nominal)'!D26*0.36)</f>
        <v/>
      </c>
      <c r="E26" s="8" t="str">
        <f>IF('Quarterly NZD per GJ (nominal)'!E26="","",'Quarterly NZD per GJ (nominal)'!E26*0.36)</f>
        <v/>
      </c>
      <c r="F26" s="8" t="str">
        <f>IF('Quarterly NZD per GJ (nominal)'!F26="","",'Quarterly NZD per GJ (nominal)'!F26*0.36)</f>
        <v/>
      </c>
      <c r="G26" s="8" t="str">
        <f>IF('Quarterly NZD per GJ (nominal)'!G26="","",'Quarterly NZD per GJ (nominal)'!G26*0.36)</f>
        <v/>
      </c>
      <c r="H26" s="8" t="str">
        <f>IF('Quarterly NZD per GJ (nominal)'!H26="","",'Quarterly NZD per GJ (nominal)'!H26*0.36)</f>
        <v/>
      </c>
      <c r="I26" s="8" t="str">
        <f>IF('Quarterly NZD per GJ (nominal)'!I26="","",'Quarterly NZD per GJ (nominal)'!I26*0.36)</f>
        <v/>
      </c>
      <c r="J26" s="8" t="str">
        <f>IF('Quarterly NZD per GJ (nominal)'!J26="","",'Quarterly NZD per GJ (nominal)'!J26*0.36)</f>
        <v/>
      </c>
      <c r="K26" s="8" t="str">
        <f>IF('Quarterly NZD per GJ (nominal)'!K26="","",'Quarterly NZD per GJ (nominal)'!K26*0.36)</f>
        <v/>
      </c>
      <c r="L26" s="8" t="str">
        <f>IF('Quarterly NZD per GJ (nominal)'!L26="","",'Quarterly NZD per GJ (nominal)'!L26*0.36)</f>
        <v/>
      </c>
      <c r="M26" s="8" t="str">
        <f>IF('Quarterly NZD per GJ (nominal)'!M26="","",'Quarterly NZD per GJ (nominal)'!M26*0.36)</f>
        <v/>
      </c>
      <c r="N26" s="8" t="str">
        <f>IF('Quarterly NZD per GJ (nominal)'!N26="","",'Quarterly NZD per GJ (nominal)'!N26*0.36)</f>
        <v/>
      </c>
      <c r="O26" s="8" t="str">
        <f>IF('Quarterly NZD per GJ (nominal)'!O26="","",'Quarterly NZD per GJ (nominal)'!O26*0.36)</f>
        <v/>
      </c>
      <c r="P26" s="8" t="str">
        <f>IF('Quarterly NZD per GJ (nominal)'!P26="","",'Quarterly NZD per GJ (nominal)'!P26*0.36)</f>
        <v/>
      </c>
      <c r="Q26" s="8" t="str">
        <f>IF('Quarterly NZD per GJ (nominal)'!Q26="","",'Quarterly NZD per GJ (nominal)'!Q26*0.36)</f>
        <v/>
      </c>
      <c r="R26" s="8" t="str">
        <f>IF('Quarterly NZD per GJ (nominal)'!R26="","",'Quarterly NZD per GJ (nominal)'!R26*0.36)</f>
        <v/>
      </c>
      <c r="S26" s="8" t="str">
        <f>IF('Quarterly NZD per GJ (nominal)'!S26="","",'Quarterly NZD per GJ (nominal)'!S26*0.36)</f>
        <v/>
      </c>
      <c r="T26" s="8" t="str">
        <f>IF('Quarterly NZD per GJ (nominal)'!T26="","",'Quarterly NZD per GJ (nominal)'!T26*0.36)</f>
        <v/>
      </c>
      <c r="U26" s="8" t="str">
        <f>IF('Quarterly NZD per GJ (nominal)'!U26="","",'Quarterly NZD per GJ (nominal)'!U26*0.36)</f>
        <v/>
      </c>
      <c r="V26" s="8" t="str">
        <f>IF('Quarterly NZD per GJ (nominal)'!V26="","",'Quarterly NZD per GJ (nominal)'!V26*0.36)</f>
        <v/>
      </c>
      <c r="W26" s="8" t="str">
        <f>IF('Quarterly NZD per GJ (nominal)'!W26="","",'Quarterly NZD per GJ (nominal)'!W26*0.36)</f>
        <v/>
      </c>
      <c r="X26" s="8" t="str">
        <f>IF('Quarterly NZD per GJ (nominal)'!X26="","",'Quarterly NZD per GJ (nominal)'!X26*0.36)</f>
        <v/>
      </c>
      <c r="Y26" s="8" t="str">
        <f>IF('Quarterly NZD per GJ (nominal)'!Y26="","",'Quarterly NZD per GJ (nominal)'!Y26*0.36)</f>
        <v/>
      </c>
      <c r="Z26" s="8" t="str">
        <f>IF('Quarterly NZD per GJ (nominal)'!Z26="","",'Quarterly NZD per GJ (nominal)'!Z26*0.36)</f>
        <v/>
      </c>
      <c r="AA26" s="8" t="str">
        <f>IF('Quarterly NZD per GJ (nominal)'!AA26="","",'Quarterly NZD per GJ (nominal)'!AA26*0.36)</f>
        <v/>
      </c>
      <c r="AB26" s="8" t="str">
        <f>IF('Quarterly NZD per GJ (nominal)'!AB26="","",'Quarterly NZD per GJ (nominal)'!AB26*0.36)</f>
        <v/>
      </c>
      <c r="AC26" s="8" t="str">
        <f>IF('Quarterly NZD per GJ (nominal)'!AC26="","",'Quarterly NZD per GJ (nominal)'!AC26*0.36)</f>
        <v/>
      </c>
      <c r="AD26" s="8" t="str">
        <f>IF('Quarterly NZD per GJ (nominal)'!AD26="","",'Quarterly NZD per GJ (nominal)'!AD26*0.36)</f>
        <v/>
      </c>
      <c r="AE26" s="8" t="str">
        <f>IF('Quarterly NZD per GJ (nominal)'!AE26="","",'Quarterly NZD per GJ (nominal)'!AE26*0.36)</f>
        <v/>
      </c>
      <c r="AF26" s="8" t="str">
        <f>IF('Quarterly NZD per GJ (nominal)'!AF26="","",'Quarterly NZD per GJ (nominal)'!AF26*0.36)</f>
        <v/>
      </c>
      <c r="AG26" s="8" t="str">
        <f>IF('Quarterly NZD per GJ (nominal)'!AG26="","",'Quarterly NZD per GJ (nominal)'!AG26*0.36)</f>
        <v/>
      </c>
      <c r="AH26" s="8" t="str">
        <f>IF('Quarterly NZD per GJ (nominal)'!AH26="","",'Quarterly NZD per GJ (nominal)'!AH26*0.36)</f>
        <v/>
      </c>
      <c r="AI26" s="8" t="str">
        <f>IF('Quarterly NZD per GJ (nominal)'!AI26="","",'Quarterly NZD per GJ (nominal)'!AI26*0.36)</f>
        <v/>
      </c>
      <c r="AJ26" s="8" t="str">
        <f>IF('Quarterly NZD per GJ (nominal)'!AJ26="","",'Quarterly NZD per GJ (nominal)'!AJ26*0.36)</f>
        <v/>
      </c>
      <c r="AK26" s="8" t="str">
        <f>IF('Quarterly NZD per GJ (nominal)'!AK26="","",'Quarterly NZD per GJ (nominal)'!AK26*0.36)</f>
        <v/>
      </c>
      <c r="AL26" s="8" t="str">
        <f>IF('Quarterly NZD per GJ (nominal)'!AL26="","",'Quarterly NZD per GJ (nominal)'!AL26*0.36)</f>
        <v/>
      </c>
      <c r="AM26" s="8" t="str">
        <f>IF('Quarterly NZD per GJ (nominal)'!AM26="","",'Quarterly NZD per GJ (nominal)'!AM26*0.36)</f>
        <v/>
      </c>
      <c r="AN26" s="8" t="str">
        <f>IF('Quarterly NZD per GJ (nominal)'!AN26="","",'Quarterly NZD per GJ (nominal)'!AN26*0.36)</f>
        <v/>
      </c>
      <c r="AO26" s="8" t="str">
        <f>IF('Quarterly NZD per GJ (nominal)'!AO26="","",'Quarterly NZD per GJ (nominal)'!AO26*0.36)</f>
        <v/>
      </c>
      <c r="AP26" s="8" t="str">
        <f>IF('Quarterly NZD per GJ (nominal)'!AP26="","",'Quarterly NZD per GJ (nominal)'!AP26*0.36)</f>
        <v/>
      </c>
      <c r="AQ26" s="8" t="str">
        <f>IF('Quarterly NZD per GJ (nominal)'!AQ26="","",'Quarterly NZD per GJ (nominal)'!AQ26*0.36)</f>
        <v/>
      </c>
      <c r="AR26" s="8" t="str">
        <f>IF('Quarterly NZD per GJ (nominal)'!AR26="","",'Quarterly NZD per GJ (nominal)'!AR26*0.36)</f>
        <v/>
      </c>
      <c r="AS26" s="8" t="str">
        <f>IF('Quarterly NZD per GJ (nominal)'!AS26="","",'Quarterly NZD per GJ (nominal)'!AS26*0.36)</f>
        <v/>
      </c>
      <c r="AT26" s="8" t="str">
        <f>IF('Quarterly NZD per GJ (nominal)'!AT26="","",'Quarterly NZD per GJ (nominal)'!AT26*0.36)</f>
        <v/>
      </c>
      <c r="AU26" s="8" t="str">
        <f>IF('Quarterly NZD per GJ (nominal)'!AU26="","",'Quarterly NZD per GJ (nominal)'!AU26*0.36)</f>
        <v/>
      </c>
      <c r="AV26" s="8" t="str">
        <f>IF('Quarterly NZD per GJ (nominal)'!AV26="","",'Quarterly NZD per GJ (nominal)'!AV26*0.36)</f>
        <v/>
      </c>
      <c r="AW26" s="8" t="str">
        <f>IF('Quarterly NZD per GJ (nominal)'!AW26="","",'Quarterly NZD per GJ (nominal)'!AW26*0.36)</f>
        <v/>
      </c>
      <c r="AX26" s="8" t="str">
        <f>IF('Quarterly NZD per GJ (nominal)'!AX26="","",'Quarterly NZD per GJ (nominal)'!AX26*0.36)</f>
        <v/>
      </c>
      <c r="AY26" s="8" t="str">
        <f>IF('Quarterly NZD per GJ (nominal)'!AY26="","",'Quarterly NZD per GJ (nominal)'!AY26*0.36)</f>
        <v/>
      </c>
      <c r="AZ26" s="8" t="str">
        <f>IF('Quarterly NZD per GJ (nominal)'!AZ26="","",'Quarterly NZD per GJ (nominal)'!AZ26*0.36)</f>
        <v/>
      </c>
      <c r="BA26" s="8" t="str">
        <f>IF('Quarterly NZD per GJ (nominal)'!BA26="","",'Quarterly NZD per GJ (nominal)'!BA26*0.36)</f>
        <v/>
      </c>
      <c r="BB26" s="8" t="str">
        <f>IF('Quarterly NZD per GJ (nominal)'!BB26="","",'Quarterly NZD per GJ (nominal)'!BB26*0.36)</f>
        <v/>
      </c>
      <c r="BC26" s="8" t="str">
        <f>IF('Quarterly NZD per GJ (nominal)'!BC26="","",'Quarterly NZD per GJ (nominal)'!BC26*0.36)</f>
        <v/>
      </c>
      <c r="BD26" s="8" t="str">
        <f>IF('Quarterly NZD per GJ (nominal)'!BD26="","",'Quarterly NZD per GJ (nominal)'!BD26*0.36)</f>
        <v/>
      </c>
      <c r="BE26" s="8" t="str">
        <f>IF('Quarterly NZD per GJ (nominal)'!BE26="","",'Quarterly NZD per GJ (nominal)'!BE26*0.36)</f>
        <v/>
      </c>
      <c r="BF26" s="8" t="str">
        <f>IF('Quarterly NZD per GJ (nominal)'!BF26="","",'Quarterly NZD per GJ (nominal)'!BF26*0.36)</f>
        <v/>
      </c>
      <c r="BG26" s="8" t="str">
        <f>IF('Quarterly NZD per GJ (nominal)'!BG26="","",'Quarterly NZD per GJ (nominal)'!BG26*0.36)</f>
        <v/>
      </c>
      <c r="BH26" s="8" t="str">
        <f>IF('Quarterly NZD per GJ (nominal)'!BH26="","",'Quarterly NZD per GJ (nominal)'!BH26*0.36)</f>
        <v/>
      </c>
      <c r="BI26" s="8" t="str">
        <f>IF('Quarterly NZD per GJ (nominal)'!BI26="","",'Quarterly NZD per GJ (nominal)'!BI26*0.36)</f>
        <v/>
      </c>
      <c r="BJ26" s="8" t="str">
        <f>IF('Quarterly NZD per GJ (nominal)'!BJ26="","",'Quarterly NZD per GJ (nominal)'!BJ26*0.36)</f>
        <v/>
      </c>
      <c r="BK26" s="8" t="str">
        <f>IF('Quarterly NZD per GJ (nominal)'!BK26="","",'Quarterly NZD per GJ (nominal)'!BK26*0.36)</f>
        <v/>
      </c>
      <c r="BL26" s="8" t="str">
        <f>IF('Quarterly NZD per GJ (nominal)'!BL26="","",'Quarterly NZD per GJ (nominal)'!BL26*0.36)</f>
        <v/>
      </c>
      <c r="BM26" s="8" t="str">
        <f>IF('Quarterly NZD per GJ (nominal)'!BM26="","",'Quarterly NZD per GJ (nominal)'!BM26*0.36)</f>
        <v/>
      </c>
      <c r="BN26" s="8" t="str">
        <f>IF('Quarterly NZD per GJ (nominal)'!BN26="","",'Quarterly NZD per GJ (nominal)'!BN26*0.36)</f>
        <v/>
      </c>
      <c r="BO26" s="8" t="str">
        <f>IF('Quarterly NZD per GJ (nominal)'!BO26="","",'Quarterly NZD per GJ (nominal)'!BO26*0.36)</f>
        <v/>
      </c>
      <c r="BP26" s="8" t="str">
        <f>IF('Quarterly NZD per GJ (nominal)'!BP26="","",'Quarterly NZD per GJ (nominal)'!BP26*0.36)</f>
        <v/>
      </c>
      <c r="BQ26" s="8" t="str">
        <f>IF('Quarterly NZD per GJ (nominal)'!BQ26="","",'Quarterly NZD per GJ (nominal)'!BQ26*0.36)</f>
        <v/>
      </c>
      <c r="BR26" s="8" t="str">
        <f>IF('Quarterly NZD per GJ (nominal)'!BR26="","",'Quarterly NZD per GJ (nominal)'!BR26*0.36)</f>
        <v/>
      </c>
      <c r="BS26" s="8" t="str">
        <f>IF('Quarterly NZD per GJ (nominal)'!BS26="","",'Quarterly NZD per GJ (nominal)'!BS26*0.36)</f>
        <v/>
      </c>
      <c r="BT26" s="8" t="str">
        <f>IF('Quarterly NZD per GJ (nominal)'!BT26="","",'Quarterly NZD per GJ (nominal)'!BT26*0.36)</f>
        <v/>
      </c>
      <c r="BU26" s="8" t="str">
        <f>IF('Quarterly NZD per GJ (nominal)'!BU26="","",'Quarterly NZD per GJ (nominal)'!BU26*0.36)</f>
        <v/>
      </c>
      <c r="BV26" s="8" t="str">
        <f>IF('Quarterly NZD per GJ (nominal)'!BV26="","",'Quarterly NZD per GJ (nominal)'!BV26*0.36)</f>
        <v/>
      </c>
      <c r="BW26" s="8" t="str">
        <f>IF('Quarterly NZD per GJ (nominal)'!BW26="","",'Quarterly NZD per GJ (nominal)'!BW26*0.36)</f>
        <v/>
      </c>
      <c r="BX26" s="8" t="str">
        <f>IF('Quarterly NZD per GJ (nominal)'!BX26="","",'Quarterly NZD per GJ (nominal)'!BX26*0.36)</f>
        <v/>
      </c>
      <c r="BY26" s="8" t="str">
        <f>IF('Quarterly NZD per GJ (nominal)'!BY26="","",'Quarterly NZD per GJ (nominal)'!BY26*0.36)</f>
        <v/>
      </c>
      <c r="BZ26" s="8" t="str">
        <f>IF('Quarterly NZD per GJ (nominal)'!BZ26="","",'Quarterly NZD per GJ (nominal)'!BZ26*0.36)</f>
        <v/>
      </c>
      <c r="CA26" s="8" t="str">
        <f>IF('Quarterly NZD per GJ (nominal)'!CA26="","",'Quarterly NZD per GJ (nominal)'!CA26*0.36)</f>
        <v/>
      </c>
      <c r="CB26" s="8" t="str">
        <f>IF('Quarterly NZD per GJ (nominal)'!CB26="","",'Quarterly NZD per GJ (nominal)'!CB26*0.36)</f>
        <v/>
      </c>
      <c r="CC26" s="8" t="str">
        <f>IF('Quarterly NZD per GJ (nominal)'!CC26="","",'Quarterly NZD per GJ (nominal)'!CC26*0.36)</f>
        <v/>
      </c>
      <c r="CD26" s="8" t="str">
        <f>IF('Quarterly NZD per GJ (nominal)'!CD26="","",'Quarterly NZD per GJ (nominal)'!CD26*0.36)</f>
        <v/>
      </c>
      <c r="CE26" s="8" t="str">
        <f>IF('Quarterly NZD per GJ (nominal)'!CE26="","",'Quarterly NZD per GJ (nominal)'!CE26*0.36)</f>
        <v/>
      </c>
      <c r="CF26" s="8" t="str">
        <f>IF('Quarterly NZD per GJ (nominal)'!CF26="","",'Quarterly NZD per GJ (nominal)'!CF26*0.36)</f>
        <v/>
      </c>
      <c r="CG26" s="8" t="str">
        <f>IF('Quarterly NZD per GJ (nominal)'!CG26="","",'Quarterly NZD per GJ (nominal)'!CG26*0.36)</f>
        <v/>
      </c>
      <c r="CH26" s="8" t="str">
        <f>IF('Quarterly NZD per GJ (nominal)'!CH26="","",'Quarterly NZD per GJ (nominal)'!CH26*0.36)</f>
        <v/>
      </c>
      <c r="CI26" s="8" t="str">
        <f>IF('Quarterly NZD per GJ (nominal)'!CI26="","",'Quarterly NZD per GJ (nominal)'!CI26*0.36)</f>
        <v/>
      </c>
      <c r="CJ26" s="8" t="str">
        <f>IF('Quarterly NZD per GJ (nominal)'!CJ26="","",'Quarterly NZD per GJ (nominal)'!CJ26*0.36)</f>
        <v/>
      </c>
      <c r="CK26" s="8" t="str">
        <f>IF('Quarterly NZD per GJ (nominal)'!CK26="","",'Quarterly NZD per GJ (nominal)'!CK26*0.36)</f>
        <v/>
      </c>
      <c r="CL26" s="8" t="str">
        <f>IF('Quarterly NZD per GJ (nominal)'!CL26="","",'Quarterly NZD per GJ (nominal)'!CL26*0.36)</f>
        <v/>
      </c>
      <c r="CM26" s="8" t="str">
        <f>IF('Quarterly NZD per GJ (nominal)'!CM26="","",'Quarterly NZD per GJ (nominal)'!CM26*0.36)</f>
        <v/>
      </c>
      <c r="CN26" s="8" t="str">
        <f>IF('Quarterly NZD per GJ (nominal)'!CN26="","",'Quarterly NZD per GJ (nominal)'!CN26*0.36)</f>
        <v/>
      </c>
      <c r="CO26" s="8" t="str">
        <f>IF('Quarterly NZD per GJ (nominal)'!CO26="","",'Quarterly NZD per GJ (nominal)'!CO26*0.36)</f>
        <v/>
      </c>
      <c r="CP26" s="8" t="str">
        <f>IF('Quarterly NZD per GJ (nominal)'!CP26="","",'Quarterly NZD per GJ (nominal)'!CP26*0.36)</f>
        <v/>
      </c>
      <c r="CQ26" s="8" t="str">
        <f>IF('Quarterly NZD per GJ (nominal)'!CQ26="","",'Quarterly NZD per GJ (nominal)'!CQ26*0.36)</f>
        <v/>
      </c>
      <c r="CR26" s="8" t="str">
        <f>IF('Quarterly NZD per GJ (nominal)'!CR26="","",'Quarterly NZD per GJ (nominal)'!CR26*0.36)</f>
        <v/>
      </c>
      <c r="CS26" s="8" t="str">
        <f>IF('Quarterly NZD per GJ (nominal)'!CS26="","",'Quarterly NZD per GJ (nominal)'!CS26*0.36)</f>
        <v/>
      </c>
      <c r="CT26" s="8" t="str">
        <f>IF('Quarterly NZD per GJ (nominal)'!CT26="","",'Quarterly NZD per GJ (nominal)'!CT26*0.36)</f>
        <v/>
      </c>
      <c r="CU26" s="8" t="str">
        <f>IF('Quarterly NZD per GJ (nominal)'!CU26="","",'Quarterly NZD per GJ (nominal)'!CU26*0.36)</f>
        <v/>
      </c>
      <c r="CV26" s="8" t="str">
        <f>IF('Quarterly NZD per GJ (nominal)'!CV26="","",'Quarterly NZD per GJ (nominal)'!CV26*0.36)</f>
        <v/>
      </c>
      <c r="CW26" s="8" t="str">
        <f>IF('Quarterly NZD per GJ (nominal)'!CW26="","",'Quarterly NZD per GJ (nominal)'!CW26*0.36)</f>
        <v/>
      </c>
      <c r="CX26" s="8" t="str">
        <f>IF('Quarterly NZD per GJ (nominal)'!CX26="","",'Quarterly NZD per GJ (nominal)'!CX26*0.36)</f>
        <v/>
      </c>
      <c r="CY26" s="8" t="str">
        <f>IF('Quarterly NZD per GJ (nominal)'!CY26="","",'Quarterly NZD per GJ (nominal)'!CY26*0.36)</f>
        <v/>
      </c>
      <c r="CZ26" s="8">
        <f>IF('Quarterly NZD per GJ (nominal)'!CZ26="","",'Quarterly NZD per GJ (nominal)'!CZ26*0.36)</f>
        <v>1.2485437029137592</v>
      </c>
      <c r="DA26" s="8">
        <f>IF('Quarterly NZD per GJ (nominal)'!DA26="","",'Quarterly NZD per GJ (nominal)'!DA26*0.36)</f>
        <v>1.3997283053111855</v>
      </c>
      <c r="DB26" s="8">
        <f>IF('Quarterly NZD per GJ (nominal)'!DB26="","",'Quarterly NZD per GJ (nominal)'!DB26*0.36)</f>
        <v>1.4356460560487581</v>
      </c>
      <c r="DC26" s="8">
        <f>IF('Quarterly NZD per GJ (nominal)'!DC26="","",'Quarterly NZD per GJ (nominal)'!DC26*0.36)</f>
        <v>1.2254814218201795</v>
      </c>
      <c r="DD26" s="8">
        <f>IF('Quarterly NZD per GJ (nominal)'!DD26="","",'Quarterly NZD per GJ (nominal)'!DD26*0.36)</f>
        <v>1.3410520056275761</v>
      </c>
      <c r="DE26" s="8">
        <f>IF('Quarterly NZD per GJ (nominal)'!DE26="","",'Quarterly NZD per GJ (nominal)'!DE26*0.36)</f>
        <v>1.340167312375254</v>
      </c>
      <c r="DF26" s="8">
        <f>IF('Quarterly NZD per GJ (nominal)'!DF26="","",'Quarterly NZD per GJ (nominal)'!DF26*0.36)</f>
        <v>1.1671317745358543</v>
      </c>
      <c r="DG26" s="8">
        <f>IF('Quarterly NZD per GJ (nominal)'!DG26="","",'Quarterly NZD per GJ (nominal)'!DG26*0.36)</f>
        <v>1.2491129096014608</v>
      </c>
      <c r="DH26" s="8">
        <f>IF('Quarterly NZD per GJ (nominal)'!DH26="","",'Quarterly NZD per GJ (nominal)'!DH26*0.36)</f>
        <v>1.2360581290391941</v>
      </c>
      <c r="DI26" s="8">
        <f>IF('Quarterly NZD per GJ (nominal)'!DI26="","",'Quarterly NZD per GJ (nominal)'!DI26*0.36)</f>
        <v>1.2882770242680133</v>
      </c>
      <c r="DJ26" s="8">
        <f>IF('Quarterly NZD per GJ (nominal)'!DJ26="","",'Quarterly NZD per GJ (nominal)'!DJ26*0.36)</f>
        <v>1.325584223876934</v>
      </c>
      <c r="DK26" s="8">
        <f>IF('Quarterly NZD per GJ (nominal)'!DK26="","",'Quarterly NZD per GJ (nominal)'!DK26*0.36)</f>
        <v>1.4154536410026011</v>
      </c>
      <c r="DL26" s="8">
        <f>IF('Quarterly NZD per GJ (nominal)'!DL26="","",'Quarterly NZD per GJ (nominal)'!DL26*0.36)</f>
        <v>1.4588366389878096</v>
      </c>
      <c r="DM26" s="8">
        <f>IF('Quarterly NZD per GJ (nominal)'!DM26="","",'Quarterly NZD per GJ (nominal)'!DM26*0.36)</f>
        <v>1.1304602249528266</v>
      </c>
      <c r="DN26" s="8">
        <f>IF('Quarterly NZD per GJ (nominal)'!DN26="","",'Quarterly NZD per GJ (nominal)'!DN26*0.36)</f>
        <v>1.3137856545826152</v>
      </c>
      <c r="DO26" s="8">
        <f>IF('Quarterly NZD per GJ (nominal)'!DO26="","",'Quarterly NZD per GJ (nominal)'!DO26*0.36)</f>
        <v>1.4182605106091495</v>
      </c>
      <c r="DP26" s="8">
        <f>IF('Quarterly NZD per GJ (nominal)'!DP26="","",'Quarterly NZD per GJ (nominal)'!DP26*0.36)</f>
        <v>1.6286917327551791</v>
      </c>
      <c r="DQ26" s="8">
        <f>IF('Quarterly NZD per GJ (nominal)'!DQ26="","",'Quarterly NZD per GJ (nominal)'!DQ26*0.36)</f>
        <v>1.6820720071291944</v>
      </c>
      <c r="DR26" s="8">
        <f>IF('Quarterly NZD per GJ (nominal)'!DR26="","",'Quarterly NZD per GJ (nominal)'!DR26*0.36)</f>
        <v>1.6292397886581744</v>
      </c>
      <c r="DS26" s="8">
        <f>IF('Quarterly NZD per GJ (nominal)'!DS26="","",'Quarterly NZD per GJ (nominal)'!DS26*0.36)</f>
        <v>1.6843051185586377</v>
      </c>
      <c r="DT26" s="8">
        <f>IF('Quarterly NZD per GJ (nominal)'!DT26="","",'Quarterly NZD per GJ (nominal)'!DT26*0.36)</f>
        <v>1.355949966998016</v>
      </c>
      <c r="DU26" s="8">
        <f>IF('Quarterly NZD per GJ (nominal)'!DU26="","",'Quarterly NZD per GJ (nominal)'!DU26*0.36)</f>
        <v>1.6164133899637068</v>
      </c>
      <c r="DV26" s="8">
        <f>IF('Quarterly NZD per GJ (nominal)'!DV26="","",'Quarterly NZD per GJ (nominal)'!DV26*0.36)</f>
        <v>1.9418502001143527</v>
      </c>
      <c r="DW26" s="8">
        <f>IF('Quarterly NZD per GJ (nominal)'!DW26="","",'Quarterly NZD per GJ (nominal)'!DW26*0.36)</f>
        <v>2.1263914388291183</v>
      </c>
      <c r="DX26" s="8">
        <f>IF('Quarterly NZD per GJ (nominal)'!DX26="","",'Quarterly NZD per GJ (nominal)'!DX26*0.36)</f>
        <v>2.2328537028678754</v>
      </c>
      <c r="DY26" s="8">
        <f>IF('Quarterly NZD per GJ (nominal)'!DY26="","",'Quarterly NZD per GJ (nominal)'!DY26*0.36)</f>
        <v>2.5347564398815163</v>
      </c>
      <c r="DZ26" s="8">
        <f>IF('Quarterly NZD per GJ (nominal)'!DZ26="","",'Quarterly NZD per GJ (nominal)'!DZ26*0.36)</f>
        <v>2.5771029260074596</v>
      </c>
      <c r="EA26" s="8">
        <f>IF('Quarterly NZD per GJ (nominal)'!EA26="","",'Quarterly NZD per GJ (nominal)'!EA26*0.36)</f>
        <v>2.7300915102923677</v>
      </c>
      <c r="EB26" s="8">
        <f>IF('Quarterly NZD per GJ (nominal)'!EB26="","",'Quarterly NZD per GJ (nominal)'!EB26*0.36)</f>
        <v>2.9266958059943042</v>
      </c>
      <c r="EC26" s="8">
        <f>IF('Quarterly NZD per GJ (nominal)'!EC26="","",'Quarterly NZD per GJ (nominal)'!EC26*0.36)</f>
        <v>3.0227135349279242</v>
      </c>
      <c r="ED26" s="8">
        <f>IF('Quarterly NZD per GJ (nominal)'!ED26="","",'Quarterly NZD per GJ (nominal)'!ED26*0.36)</f>
        <v>2.9023855753250083</v>
      </c>
      <c r="EE26" s="8">
        <f>IF('Quarterly NZD per GJ (nominal)'!EE26="","",'Quarterly NZD per GJ (nominal)'!EE26*0.36)</f>
        <v>2.7268423784374427</v>
      </c>
      <c r="EF26" s="8">
        <f>IF('Quarterly NZD per GJ (nominal)'!EF26="","",'Quarterly NZD per GJ (nominal)'!EF26*0.36)</f>
        <v>2.8050707015789795</v>
      </c>
      <c r="EG26" s="8">
        <f>IF('Quarterly NZD per GJ (nominal)'!EG26="","",'Quarterly NZD per GJ (nominal)'!EG26*0.36)</f>
        <v>3.3976880000097371</v>
      </c>
      <c r="EH26" s="8">
        <f>IF('Quarterly NZD per GJ (nominal)'!EH26="","",'Quarterly NZD per GJ (nominal)'!EH26*0.36)</f>
        <v>3.2338526035735509</v>
      </c>
      <c r="EI26" s="8">
        <f>IF('Quarterly NZD per GJ (nominal)'!EI26="","",'Quarterly NZD per GJ (nominal)'!EI26*0.36)</f>
        <v>3.0081477223834918</v>
      </c>
      <c r="EJ26" s="8">
        <f>IF('Quarterly NZD per GJ (nominal)'!EJ26="","",'Quarterly NZD per GJ (nominal)'!EJ26*0.36)</f>
        <v>2.8759217447749896</v>
      </c>
      <c r="EK26" s="8">
        <f>IF('Quarterly NZD per GJ (nominal)'!EK26="","",'Quarterly NZD per GJ (nominal)'!EK26*0.36)</f>
        <v>2.8686130985625158</v>
      </c>
      <c r="EL26" s="8">
        <f>IF('Quarterly NZD per GJ (nominal)'!EL26="","",'Quarterly NZD per GJ (nominal)'!EL26*0.36)</f>
        <v>3.0507454870917337</v>
      </c>
      <c r="EM26" s="8">
        <f>IF('Quarterly NZD per GJ (nominal)'!EM26="","",'Quarterly NZD per GJ (nominal)'!EM26*0.36)</f>
        <v>3.1923616036572247</v>
      </c>
      <c r="EN26" s="8">
        <f>IF('Quarterly NZD per GJ (nominal)'!EN26="","",'Quarterly NZD per GJ (nominal)'!EN26*0.36)</f>
        <v>2.993422574135765</v>
      </c>
      <c r="EO26" s="8">
        <f>IF('Quarterly NZD per GJ (nominal)'!EO26="","",'Quarterly NZD per GJ (nominal)'!EO26*0.36)</f>
        <v>3.5900202223615136</v>
      </c>
      <c r="EP26" s="8">
        <f>IF('Quarterly NZD per GJ (nominal)'!EP26="","",'Quarterly NZD per GJ (nominal)'!EP26*0.36)</f>
        <v>3.3784791990634759</v>
      </c>
      <c r="EQ26" s="8">
        <f>IF('Quarterly NZD per GJ (nominal)'!EQ26="","",'Quarterly NZD per GJ (nominal)'!EQ26*0.36)</f>
        <v>3.2571729422513211</v>
      </c>
      <c r="ER26" s="8">
        <f>IF('Quarterly NZD per GJ (nominal)'!ER26="","",'Quarterly NZD per GJ (nominal)'!ER26*0.36)</f>
        <v>3.0459528421772002</v>
      </c>
      <c r="ES26" s="8">
        <f>IF('Quarterly NZD per GJ (nominal)'!ES26="","",'Quarterly NZD per GJ (nominal)'!ES26*0.36)</f>
        <v>2.9101945225087977</v>
      </c>
      <c r="ET26" s="8">
        <f>IF('Quarterly NZD per GJ (nominal)'!ET26="","",'Quarterly NZD per GJ (nominal)'!ET26*0.36)</f>
        <v>2.9412709120598222</v>
      </c>
      <c r="EU26" s="8">
        <f>IF('Quarterly NZD per GJ (nominal)'!EU26="","",'Quarterly NZD per GJ (nominal)'!EU26*0.36)</f>
        <v>2.7349909826499395</v>
      </c>
      <c r="EV26" s="8">
        <f>IF('Quarterly NZD per GJ (nominal)'!EV26="","",'Quarterly NZD per GJ (nominal)'!EV26*0.36)</f>
        <v>2.745182207980807</v>
      </c>
      <c r="EW26" s="8">
        <f>IF('Quarterly NZD per GJ (nominal)'!EW26="","",'Quarterly NZD per GJ (nominal)'!EW26*0.36)</f>
        <v>2.6152206335033146</v>
      </c>
      <c r="EX26" s="8">
        <f>IF('Quarterly NZD per GJ (nominal)'!EX26="","",'Quarterly NZD per GJ (nominal)'!EX26*0.36)</f>
        <v>2.7593491015150953</v>
      </c>
      <c r="EY26" s="8">
        <f>IF('Quarterly NZD per GJ (nominal)'!EY26="","",'Quarterly NZD per GJ (nominal)'!EY26*0.36)</f>
        <v>2.8155359215307012</v>
      </c>
      <c r="EZ26" s="8">
        <f>IF('Quarterly NZD per GJ (nominal)'!EZ26="","",'Quarterly NZD per GJ (nominal)'!EZ26*0.36)</f>
        <v>2.7704175594020062</v>
      </c>
      <c r="FA26" s="8">
        <f>IF('Quarterly NZD per GJ (nominal)'!FA26="","",'Quarterly NZD per GJ (nominal)'!FA26*0.36)</f>
        <v>2.8769121788432543</v>
      </c>
      <c r="FB26" s="8">
        <f>IF('Quarterly NZD per GJ (nominal)'!FB26="","",'Quarterly NZD per GJ (nominal)'!FB26*0.36)</f>
        <v>2.8573488244540224</v>
      </c>
      <c r="FC26" s="8">
        <f>IF('Quarterly NZD per GJ (nominal)'!FC26="","",'Quarterly NZD per GJ (nominal)'!FC26*0.36)</f>
        <v>2.7562358021340239</v>
      </c>
      <c r="FD26" s="8">
        <f>IF('Quarterly NZD per GJ (nominal)'!FD26="","",'Quarterly NZD per GJ (nominal)'!FD26*0.36)</f>
        <v>2.9443716194718417</v>
      </c>
      <c r="FE26" s="8">
        <f>IF('Quarterly NZD per GJ (nominal)'!FE26="","",'Quarterly NZD per GJ (nominal)'!FE26*0.36)</f>
        <v>2.822818688984952</v>
      </c>
      <c r="FF26" s="8">
        <f>IF('Quarterly NZD per GJ (nominal)'!FF26="","",'Quarterly NZD per GJ (nominal)'!FF26*0.36)</f>
        <v>2.9337739201495907</v>
      </c>
      <c r="FG26" s="8">
        <f>IF('Quarterly NZD per GJ (nominal)'!FG26="","",'Quarterly NZD per GJ (nominal)'!FG26*0.36)</f>
        <v>2.8783175118042634</v>
      </c>
      <c r="FH26" s="8">
        <f>IF('Quarterly NZD per GJ (nominal)'!FH26="","",'Quarterly NZD per GJ (nominal)'!FH26*0.36)</f>
        <v>2.9749787718494973</v>
      </c>
      <c r="FI26" s="8">
        <f>IF('Quarterly NZD per GJ (nominal)'!FI26="","",'Quarterly NZD per GJ (nominal)'!FI26*0.36)</f>
        <v>2.4812257514847729</v>
      </c>
      <c r="FJ26" s="8">
        <f>IF('Quarterly NZD per GJ (nominal)'!FJ26="","",'Quarterly NZD per GJ (nominal)'!FJ26*0.36)</f>
        <v>2.6234526588871177</v>
      </c>
      <c r="FK26" s="8">
        <f>IF('Quarterly NZD per GJ (nominal)'!FK26="","",'Quarterly NZD per GJ (nominal)'!FK26*0.36)</f>
        <v>2.6563268554363511</v>
      </c>
      <c r="FL26" s="8">
        <f>IF('Quarterly NZD per GJ (nominal)'!FL26="","",'Quarterly NZD per GJ (nominal)'!FL26*0.36)</f>
        <v>2.4692568948325944</v>
      </c>
      <c r="FM26" s="8">
        <f>IF('Quarterly NZD per GJ (nominal)'!FM26="","",'Quarterly NZD per GJ (nominal)'!FM26*0.36)</f>
        <v>2.6405238283962551</v>
      </c>
      <c r="FN26" s="8">
        <f>IF('Quarterly NZD per GJ (nominal)'!FN26="","",'Quarterly NZD per GJ (nominal)'!FN26*0.36)</f>
        <v>2.6573496695802934</v>
      </c>
      <c r="FO26" s="8">
        <f>IF('Quarterly NZD per GJ (nominal)'!FO26="","",'Quarterly NZD per GJ (nominal)'!FO26*0.36)</f>
        <v>2.3724298424708818</v>
      </c>
      <c r="FP26" s="8">
        <f>IF('Quarterly NZD per GJ (nominal)'!FP26="","",'Quarterly NZD per GJ (nominal)'!FP26*0.36)</f>
        <v>2.198196699877724</v>
      </c>
      <c r="FQ26" s="8">
        <f>IF('Quarterly NZD per GJ (nominal)'!FQ26="","",'Quarterly NZD per GJ (nominal)'!FQ26*0.36)</f>
        <v>2.1472091129432629</v>
      </c>
      <c r="FR26" s="8">
        <f>IF('Quarterly NZD per GJ (nominal)'!FR26="","",'Quarterly NZD per GJ (nominal)'!FR26*0.36)</f>
        <v>2.1412191373248493</v>
      </c>
      <c r="FS26" s="8">
        <f>IF('Quarterly NZD per GJ (nominal)'!FS26="","",'Quarterly NZD per GJ (nominal)'!FS26*0.36)</f>
        <v>2.3665821881332967</v>
      </c>
      <c r="FT26" s="8">
        <f>IF('Quarterly NZD per GJ (nominal)'!FT26="","",'Quarterly NZD per GJ (nominal)'!FT26*0.36)</f>
        <v>2.52014463840605</v>
      </c>
      <c r="FU26" s="8">
        <f>IF('Quarterly NZD per GJ (nominal)'!FU26="","",'Quarterly NZD per GJ (nominal)'!FU26*0.36)</f>
        <v>2.46306210130395</v>
      </c>
      <c r="FV26" s="8">
        <f>IF('Quarterly NZD per GJ (nominal)'!FV26="","",'Quarterly NZD per GJ (nominal)'!FV26*0.36)</f>
        <v>2.4488455897297259</v>
      </c>
      <c r="FW26" s="8">
        <f>IF('Quarterly NZD per GJ (nominal)'!FW26="","",'Quarterly NZD per GJ (nominal)'!FW26*0.36)</f>
        <v>2.6096259693093478</v>
      </c>
      <c r="FX26" s="8">
        <f>IF('Quarterly NZD per GJ (nominal)'!FX26="","",'Quarterly NZD per GJ (nominal)'!FX26*0.36)</f>
        <v>2.5495879465033848</v>
      </c>
      <c r="FY26" s="8">
        <f>IF('Quarterly NZD per GJ (nominal)'!FY26="","",'Quarterly NZD per GJ (nominal)'!FY26*0.36)</f>
        <v>2.9425231364122477</v>
      </c>
      <c r="FZ26" s="8">
        <f>IF('Quarterly NZD per GJ (nominal)'!FZ26="","",'Quarterly NZD per GJ (nominal)'!FZ26*0.36)</f>
        <v>2.6141931885117131</v>
      </c>
      <c r="GA26" s="8">
        <f>IF('Quarterly NZD per GJ (nominal)'!GA26="","",'Quarterly NZD per GJ (nominal)'!GA26*0.36)</f>
        <v>2.584174576215517</v>
      </c>
      <c r="GB26" s="8">
        <f>IF('Quarterly NZD per GJ (nominal)'!GB26="","",'Quarterly NZD per GJ (nominal)'!GB26*0.36)</f>
        <v>2.2994240332163653</v>
      </c>
      <c r="GC26" s="8">
        <f>IF('Quarterly NZD per GJ (nominal)'!GC26="","",'Quarterly NZD per GJ (nominal)'!GC26*0.36)</f>
        <v>2.4254962259386752</v>
      </c>
      <c r="GD26" s="8">
        <f>IF('Quarterly NZD per GJ (nominal)'!GD26="","",'Quarterly NZD per GJ (nominal)'!GD26*0.36)</f>
        <v>2.4076334128348331</v>
      </c>
      <c r="GE26" s="8">
        <f>IF('Quarterly NZD per GJ (nominal)'!GE26="","",'Quarterly NZD per GJ (nominal)'!GE26*0.36)</f>
        <v>2.5285375710452409</v>
      </c>
      <c r="GF26" s="8">
        <f>IF('Quarterly NZD per GJ (nominal)'!GF26="","",'Quarterly NZD per GJ (nominal)'!GF26*0.36)</f>
        <v>2.4723928291206994</v>
      </c>
    </row>
    <row r="27" spans="1:188" ht="15" x14ac:dyDescent="0.25">
      <c r="A27" s="20" t="s">
        <v>16</v>
      </c>
      <c r="B27" s="21" t="s">
        <v>9</v>
      </c>
      <c r="C27" s="21" t="s">
        <v>14</v>
      </c>
      <c r="D27" s="8" t="str">
        <f>IF('Quarterly NZD per GJ (nominal)'!D27="","",'Quarterly NZD per GJ (nominal)'!D27*0.36)</f>
        <v/>
      </c>
      <c r="E27" s="8" t="str">
        <f>IF('Quarterly NZD per GJ (nominal)'!E27="","",'Quarterly NZD per GJ (nominal)'!E27*0.36)</f>
        <v/>
      </c>
      <c r="F27" s="8" t="str">
        <f>IF('Quarterly NZD per GJ (nominal)'!F27="","",'Quarterly NZD per GJ (nominal)'!F27*0.36)</f>
        <v/>
      </c>
      <c r="G27" s="8" t="str">
        <f>IF('Quarterly NZD per GJ (nominal)'!G27="","",'Quarterly NZD per GJ (nominal)'!G27*0.36)</f>
        <v/>
      </c>
      <c r="H27" s="8" t="str">
        <f>IF('Quarterly NZD per GJ (nominal)'!H27="","",'Quarterly NZD per GJ (nominal)'!H27*0.36)</f>
        <v/>
      </c>
      <c r="I27" s="8" t="str">
        <f>IF('Quarterly NZD per GJ (nominal)'!I27="","",'Quarterly NZD per GJ (nominal)'!I27*0.36)</f>
        <v/>
      </c>
      <c r="J27" s="8" t="str">
        <f>IF('Quarterly NZD per GJ (nominal)'!J27="","",'Quarterly NZD per GJ (nominal)'!J27*0.36)</f>
        <v/>
      </c>
      <c r="K27" s="8" t="str">
        <f>IF('Quarterly NZD per GJ (nominal)'!K27="","",'Quarterly NZD per GJ (nominal)'!K27*0.36)</f>
        <v/>
      </c>
      <c r="L27" s="8" t="str">
        <f>IF('Quarterly NZD per GJ (nominal)'!L27="","",'Quarterly NZD per GJ (nominal)'!L27*0.36)</f>
        <v/>
      </c>
      <c r="M27" s="8" t="str">
        <f>IF('Quarterly NZD per GJ (nominal)'!M27="","",'Quarterly NZD per GJ (nominal)'!M27*0.36)</f>
        <v/>
      </c>
      <c r="N27" s="8" t="str">
        <f>IF('Quarterly NZD per GJ (nominal)'!N27="","",'Quarterly NZD per GJ (nominal)'!N27*0.36)</f>
        <v/>
      </c>
      <c r="O27" s="8" t="str">
        <f>IF('Quarterly NZD per GJ (nominal)'!O27="","",'Quarterly NZD per GJ (nominal)'!O27*0.36)</f>
        <v/>
      </c>
      <c r="P27" s="8" t="str">
        <f>IF('Quarterly NZD per GJ (nominal)'!P27="","",'Quarterly NZD per GJ (nominal)'!P27*0.36)</f>
        <v/>
      </c>
      <c r="Q27" s="8" t="str">
        <f>IF('Quarterly NZD per GJ (nominal)'!Q27="","",'Quarterly NZD per GJ (nominal)'!Q27*0.36)</f>
        <v/>
      </c>
      <c r="R27" s="8" t="str">
        <f>IF('Quarterly NZD per GJ (nominal)'!R27="","",'Quarterly NZD per GJ (nominal)'!R27*0.36)</f>
        <v/>
      </c>
      <c r="S27" s="8" t="str">
        <f>IF('Quarterly NZD per GJ (nominal)'!S27="","",'Quarterly NZD per GJ (nominal)'!S27*0.36)</f>
        <v/>
      </c>
      <c r="T27" s="8" t="str">
        <f>IF('Quarterly NZD per GJ (nominal)'!T27="","",'Quarterly NZD per GJ (nominal)'!T27*0.36)</f>
        <v/>
      </c>
      <c r="U27" s="8" t="str">
        <f>IF('Quarterly NZD per GJ (nominal)'!U27="","",'Quarterly NZD per GJ (nominal)'!U27*0.36)</f>
        <v/>
      </c>
      <c r="V27" s="8" t="str">
        <f>IF('Quarterly NZD per GJ (nominal)'!V27="","",'Quarterly NZD per GJ (nominal)'!V27*0.36)</f>
        <v/>
      </c>
      <c r="W27" s="8" t="str">
        <f>IF('Quarterly NZD per GJ (nominal)'!W27="","",'Quarterly NZD per GJ (nominal)'!W27*0.36)</f>
        <v/>
      </c>
      <c r="X27" s="8" t="str">
        <f>IF('Quarterly NZD per GJ (nominal)'!X27="","",'Quarterly NZD per GJ (nominal)'!X27*0.36)</f>
        <v/>
      </c>
      <c r="Y27" s="8" t="str">
        <f>IF('Quarterly NZD per GJ (nominal)'!Y27="","",'Quarterly NZD per GJ (nominal)'!Y27*0.36)</f>
        <v/>
      </c>
      <c r="Z27" s="8" t="str">
        <f>IF('Quarterly NZD per GJ (nominal)'!Z27="","",'Quarterly NZD per GJ (nominal)'!Z27*0.36)</f>
        <v/>
      </c>
      <c r="AA27" s="8" t="str">
        <f>IF('Quarterly NZD per GJ (nominal)'!AA27="","",'Quarterly NZD per GJ (nominal)'!AA27*0.36)</f>
        <v/>
      </c>
      <c r="AB27" s="8" t="str">
        <f>IF('Quarterly NZD per GJ (nominal)'!AB27="","",'Quarterly NZD per GJ (nominal)'!AB27*0.36)</f>
        <v/>
      </c>
      <c r="AC27" s="8" t="str">
        <f>IF('Quarterly NZD per GJ (nominal)'!AC27="","",'Quarterly NZD per GJ (nominal)'!AC27*0.36)</f>
        <v/>
      </c>
      <c r="AD27" s="8" t="str">
        <f>IF('Quarterly NZD per GJ (nominal)'!AD27="","",'Quarterly NZD per GJ (nominal)'!AD27*0.36)</f>
        <v/>
      </c>
      <c r="AE27" s="8" t="str">
        <f>IF('Quarterly NZD per GJ (nominal)'!AE27="","",'Quarterly NZD per GJ (nominal)'!AE27*0.36)</f>
        <v/>
      </c>
      <c r="AF27" s="8" t="str">
        <f>IF('Quarterly NZD per GJ (nominal)'!AF27="","",'Quarterly NZD per GJ (nominal)'!AF27*0.36)</f>
        <v/>
      </c>
      <c r="AG27" s="8" t="str">
        <f>IF('Quarterly NZD per GJ (nominal)'!AG27="","",'Quarterly NZD per GJ (nominal)'!AG27*0.36)</f>
        <v/>
      </c>
      <c r="AH27" s="8" t="str">
        <f>IF('Quarterly NZD per GJ (nominal)'!AH27="","",'Quarterly NZD per GJ (nominal)'!AH27*0.36)</f>
        <v/>
      </c>
      <c r="AI27" s="8" t="str">
        <f>IF('Quarterly NZD per GJ (nominal)'!AI27="","",'Quarterly NZD per GJ (nominal)'!AI27*0.36)</f>
        <v/>
      </c>
      <c r="AJ27" s="8" t="str">
        <f>IF('Quarterly NZD per GJ (nominal)'!AJ27="","",'Quarterly NZD per GJ (nominal)'!AJ27*0.36)</f>
        <v/>
      </c>
      <c r="AK27" s="8" t="str">
        <f>IF('Quarterly NZD per GJ (nominal)'!AK27="","",'Quarterly NZD per GJ (nominal)'!AK27*0.36)</f>
        <v/>
      </c>
      <c r="AL27" s="8" t="str">
        <f>IF('Quarterly NZD per GJ (nominal)'!AL27="","",'Quarterly NZD per GJ (nominal)'!AL27*0.36)</f>
        <v/>
      </c>
      <c r="AM27" s="8" t="str">
        <f>IF('Quarterly NZD per GJ (nominal)'!AM27="","",'Quarterly NZD per GJ (nominal)'!AM27*0.36)</f>
        <v/>
      </c>
      <c r="AN27" s="8" t="str">
        <f>IF('Quarterly NZD per GJ (nominal)'!AN27="","",'Quarterly NZD per GJ (nominal)'!AN27*0.36)</f>
        <v/>
      </c>
      <c r="AO27" s="8" t="str">
        <f>IF('Quarterly NZD per GJ (nominal)'!AO27="","",'Quarterly NZD per GJ (nominal)'!AO27*0.36)</f>
        <v/>
      </c>
      <c r="AP27" s="8" t="str">
        <f>IF('Quarterly NZD per GJ (nominal)'!AP27="","",'Quarterly NZD per GJ (nominal)'!AP27*0.36)</f>
        <v/>
      </c>
      <c r="AQ27" s="8" t="str">
        <f>IF('Quarterly NZD per GJ (nominal)'!AQ27="","",'Quarterly NZD per GJ (nominal)'!AQ27*0.36)</f>
        <v/>
      </c>
      <c r="AR27" s="8" t="str">
        <f>IF('Quarterly NZD per GJ (nominal)'!AR27="","",'Quarterly NZD per GJ (nominal)'!AR27*0.36)</f>
        <v/>
      </c>
      <c r="AS27" s="8" t="str">
        <f>IF('Quarterly NZD per GJ (nominal)'!AS27="","",'Quarterly NZD per GJ (nominal)'!AS27*0.36)</f>
        <v/>
      </c>
      <c r="AT27" s="8" t="str">
        <f>IF('Quarterly NZD per GJ (nominal)'!AT27="","",'Quarterly NZD per GJ (nominal)'!AT27*0.36)</f>
        <v/>
      </c>
      <c r="AU27" s="8" t="str">
        <f>IF('Quarterly NZD per GJ (nominal)'!AU27="","",'Quarterly NZD per GJ (nominal)'!AU27*0.36)</f>
        <v/>
      </c>
      <c r="AV27" s="8" t="str">
        <f>IF('Quarterly NZD per GJ (nominal)'!AV27="","",'Quarterly NZD per GJ (nominal)'!AV27*0.36)</f>
        <v/>
      </c>
      <c r="AW27" s="8" t="str">
        <f>IF('Quarterly NZD per GJ (nominal)'!AW27="","",'Quarterly NZD per GJ (nominal)'!AW27*0.36)</f>
        <v/>
      </c>
      <c r="AX27" s="8" t="str">
        <f>IF('Quarterly NZD per GJ (nominal)'!AX27="","",'Quarterly NZD per GJ (nominal)'!AX27*0.36)</f>
        <v/>
      </c>
      <c r="AY27" s="8" t="str">
        <f>IF('Quarterly NZD per GJ (nominal)'!AY27="","",'Quarterly NZD per GJ (nominal)'!AY27*0.36)</f>
        <v/>
      </c>
      <c r="AZ27" s="8" t="str">
        <f>IF('Quarterly NZD per GJ (nominal)'!AZ27="","",'Quarterly NZD per GJ (nominal)'!AZ27*0.36)</f>
        <v/>
      </c>
      <c r="BA27" s="8" t="str">
        <f>IF('Quarterly NZD per GJ (nominal)'!BA27="","",'Quarterly NZD per GJ (nominal)'!BA27*0.36)</f>
        <v/>
      </c>
      <c r="BB27" s="8" t="str">
        <f>IF('Quarterly NZD per GJ (nominal)'!BB27="","",'Quarterly NZD per GJ (nominal)'!BB27*0.36)</f>
        <v/>
      </c>
      <c r="BC27" s="8" t="str">
        <f>IF('Quarterly NZD per GJ (nominal)'!BC27="","",'Quarterly NZD per GJ (nominal)'!BC27*0.36)</f>
        <v/>
      </c>
      <c r="BD27" s="8" t="str">
        <f>IF('Quarterly NZD per GJ (nominal)'!BD27="","",'Quarterly NZD per GJ (nominal)'!BD27*0.36)</f>
        <v/>
      </c>
      <c r="BE27" s="8" t="str">
        <f>IF('Quarterly NZD per GJ (nominal)'!BE27="","",'Quarterly NZD per GJ (nominal)'!BE27*0.36)</f>
        <v/>
      </c>
      <c r="BF27" s="8" t="str">
        <f>IF('Quarterly NZD per GJ (nominal)'!BF27="","",'Quarterly NZD per GJ (nominal)'!BF27*0.36)</f>
        <v/>
      </c>
      <c r="BG27" s="8" t="str">
        <f>IF('Quarterly NZD per GJ (nominal)'!BG27="","",'Quarterly NZD per GJ (nominal)'!BG27*0.36)</f>
        <v/>
      </c>
      <c r="BH27" s="8" t="str">
        <f>IF('Quarterly NZD per GJ (nominal)'!BH27="","",'Quarterly NZD per GJ (nominal)'!BH27*0.36)</f>
        <v/>
      </c>
      <c r="BI27" s="8" t="str">
        <f>IF('Quarterly NZD per GJ (nominal)'!BI27="","",'Quarterly NZD per GJ (nominal)'!BI27*0.36)</f>
        <v/>
      </c>
      <c r="BJ27" s="8" t="str">
        <f>IF('Quarterly NZD per GJ (nominal)'!BJ27="","",'Quarterly NZD per GJ (nominal)'!BJ27*0.36)</f>
        <v/>
      </c>
      <c r="BK27" s="8" t="str">
        <f>IF('Quarterly NZD per GJ (nominal)'!BK27="","",'Quarterly NZD per GJ (nominal)'!BK27*0.36)</f>
        <v/>
      </c>
      <c r="BL27" s="8" t="str">
        <f>IF('Quarterly NZD per GJ (nominal)'!BL27="","",'Quarterly NZD per GJ (nominal)'!BL27*0.36)</f>
        <v/>
      </c>
      <c r="BM27" s="8" t="str">
        <f>IF('Quarterly NZD per GJ (nominal)'!BM27="","",'Quarterly NZD per GJ (nominal)'!BM27*0.36)</f>
        <v/>
      </c>
      <c r="BN27" s="8" t="str">
        <f>IF('Quarterly NZD per GJ (nominal)'!BN27="","",'Quarterly NZD per GJ (nominal)'!BN27*0.36)</f>
        <v/>
      </c>
      <c r="BO27" s="8" t="str">
        <f>IF('Quarterly NZD per GJ (nominal)'!BO27="","",'Quarterly NZD per GJ (nominal)'!BO27*0.36)</f>
        <v/>
      </c>
      <c r="BP27" s="8" t="str">
        <f>IF('Quarterly NZD per GJ (nominal)'!BP27="","",'Quarterly NZD per GJ (nominal)'!BP27*0.36)</f>
        <v/>
      </c>
      <c r="BQ27" s="8" t="str">
        <f>IF('Quarterly NZD per GJ (nominal)'!BQ27="","",'Quarterly NZD per GJ (nominal)'!BQ27*0.36)</f>
        <v/>
      </c>
      <c r="BR27" s="8" t="str">
        <f>IF('Quarterly NZD per GJ (nominal)'!BR27="","",'Quarterly NZD per GJ (nominal)'!BR27*0.36)</f>
        <v/>
      </c>
      <c r="BS27" s="8" t="str">
        <f>IF('Quarterly NZD per GJ (nominal)'!BS27="","",'Quarterly NZD per GJ (nominal)'!BS27*0.36)</f>
        <v/>
      </c>
      <c r="BT27" s="8" t="str">
        <f>IF('Quarterly NZD per GJ (nominal)'!BT27="","",'Quarterly NZD per GJ (nominal)'!BT27*0.36)</f>
        <v/>
      </c>
      <c r="BU27" s="8" t="str">
        <f>IF('Quarterly NZD per GJ (nominal)'!BU27="","",'Quarterly NZD per GJ (nominal)'!BU27*0.36)</f>
        <v/>
      </c>
      <c r="BV27" s="8" t="str">
        <f>IF('Quarterly NZD per GJ (nominal)'!BV27="","",'Quarterly NZD per GJ (nominal)'!BV27*0.36)</f>
        <v/>
      </c>
      <c r="BW27" s="8" t="str">
        <f>IF('Quarterly NZD per GJ (nominal)'!BW27="","",'Quarterly NZD per GJ (nominal)'!BW27*0.36)</f>
        <v/>
      </c>
      <c r="BX27" s="8" t="str">
        <f>IF('Quarterly NZD per GJ (nominal)'!BX27="","",'Quarterly NZD per GJ (nominal)'!BX27*0.36)</f>
        <v/>
      </c>
      <c r="BY27" s="8" t="str">
        <f>IF('Quarterly NZD per GJ (nominal)'!BY27="","",'Quarterly NZD per GJ (nominal)'!BY27*0.36)</f>
        <v/>
      </c>
      <c r="BZ27" s="8" t="str">
        <f>IF('Quarterly NZD per GJ (nominal)'!BZ27="","",'Quarterly NZD per GJ (nominal)'!BZ27*0.36)</f>
        <v/>
      </c>
      <c r="CA27" s="8" t="str">
        <f>IF('Quarterly NZD per GJ (nominal)'!CA27="","",'Quarterly NZD per GJ (nominal)'!CA27*0.36)</f>
        <v/>
      </c>
      <c r="CB27" s="8" t="str">
        <f>IF('Quarterly NZD per GJ (nominal)'!CB27="","",'Quarterly NZD per GJ (nominal)'!CB27*0.36)</f>
        <v/>
      </c>
      <c r="CC27" s="8" t="str">
        <f>IF('Quarterly NZD per GJ (nominal)'!CC27="","",'Quarterly NZD per GJ (nominal)'!CC27*0.36)</f>
        <v/>
      </c>
      <c r="CD27" s="8" t="str">
        <f>IF('Quarterly NZD per GJ (nominal)'!CD27="","",'Quarterly NZD per GJ (nominal)'!CD27*0.36)</f>
        <v/>
      </c>
      <c r="CE27" s="8" t="str">
        <f>IF('Quarterly NZD per GJ (nominal)'!CE27="","",'Quarterly NZD per GJ (nominal)'!CE27*0.36)</f>
        <v/>
      </c>
      <c r="CF27" s="8" t="str">
        <f>IF('Quarterly NZD per GJ (nominal)'!CF27="","",'Quarterly NZD per GJ (nominal)'!CF27*0.36)</f>
        <v/>
      </c>
      <c r="CG27" s="8" t="str">
        <f>IF('Quarterly NZD per GJ (nominal)'!CG27="","",'Quarterly NZD per GJ (nominal)'!CG27*0.36)</f>
        <v/>
      </c>
      <c r="CH27" s="8" t="str">
        <f>IF('Quarterly NZD per GJ (nominal)'!CH27="","",'Quarterly NZD per GJ (nominal)'!CH27*0.36)</f>
        <v/>
      </c>
      <c r="CI27" s="8" t="str">
        <f>IF('Quarterly NZD per GJ (nominal)'!CI27="","",'Quarterly NZD per GJ (nominal)'!CI27*0.36)</f>
        <v/>
      </c>
      <c r="CJ27" s="8" t="str">
        <f>IF('Quarterly NZD per GJ (nominal)'!CJ27="","",'Quarterly NZD per GJ (nominal)'!CJ27*0.36)</f>
        <v/>
      </c>
      <c r="CK27" s="8" t="str">
        <f>IF('Quarterly NZD per GJ (nominal)'!CK27="","",'Quarterly NZD per GJ (nominal)'!CK27*0.36)</f>
        <v/>
      </c>
      <c r="CL27" s="8" t="str">
        <f>IF('Quarterly NZD per GJ (nominal)'!CL27="","",'Quarterly NZD per GJ (nominal)'!CL27*0.36)</f>
        <v/>
      </c>
      <c r="CM27" s="8" t="str">
        <f>IF('Quarterly NZD per GJ (nominal)'!CM27="","",'Quarterly NZD per GJ (nominal)'!CM27*0.36)</f>
        <v/>
      </c>
      <c r="CN27" s="8" t="str">
        <f>IF('Quarterly NZD per GJ (nominal)'!CN27="","",'Quarterly NZD per GJ (nominal)'!CN27*0.36)</f>
        <v/>
      </c>
      <c r="CO27" s="8" t="str">
        <f>IF('Quarterly NZD per GJ (nominal)'!CO27="","",'Quarterly NZD per GJ (nominal)'!CO27*0.36)</f>
        <v/>
      </c>
      <c r="CP27" s="8" t="str">
        <f>IF('Quarterly NZD per GJ (nominal)'!CP27="","",'Quarterly NZD per GJ (nominal)'!CP27*0.36)</f>
        <v/>
      </c>
      <c r="CQ27" s="8" t="str">
        <f>IF('Quarterly NZD per GJ (nominal)'!CQ27="","",'Quarterly NZD per GJ (nominal)'!CQ27*0.36)</f>
        <v/>
      </c>
      <c r="CR27" s="8" t="str">
        <f>IF('Quarterly NZD per GJ (nominal)'!CR27="","",'Quarterly NZD per GJ (nominal)'!CR27*0.36)</f>
        <v/>
      </c>
      <c r="CS27" s="8" t="str">
        <f>IF('Quarterly NZD per GJ (nominal)'!CS27="","",'Quarterly NZD per GJ (nominal)'!CS27*0.36)</f>
        <v/>
      </c>
      <c r="CT27" s="8" t="str">
        <f>IF('Quarterly NZD per GJ (nominal)'!CT27="","",'Quarterly NZD per GJ (nominal)'!CT27*0.36)</f>
        <v/>
      </c>
      <c r="CU27" s="8" t="str">
        <f>IF('Quarterly NZD per GJ (nominal)'!CU27="","",'Quarterly NZD per GJ (nominal)'!CU27*0.36)</f>
        <v/>
      </c>
      <c r="CV27" s="8" t="str">
        <f>IF('Quarterly NZD per GJ (nominal)'!CV27="","",'Quarterly NZD per GJ (nominal)'!CV27*0.36)</f>
        <v/>
      </c>
      <c r="CW27" s="8" t="str">
        <f>IF('Quarterly NZD per GJ (nominal)'!CW27="","",'Quarterly NZD per GJ (nominal)'!CW27*0.36)</f>
        <v/>
      </c>
      <c r="CX27" s="8" t="str">
        <f>IF('Quarterly NZD per GJ (nominal)'!CX27="","",'Quarterly NZD per GJ (nominal)'!CX27*0.36)</f>
        <v/>
      </c>
      <c r="CY27" s="8" t="str">
        <f>IF('Quarterly NZD per GJ (nominal)'!CY27="","",'Quarterly NZD per GJ (nominal)'!CY27*0.36)</f>
        <v/>
      </c>
      <c r="CZ27" s="8">
        <f>IF('Quarterly NZD per GJ (nominal)'!CZ27="","",'Quarterly NZD per GJ (nominal)'!CZ27*0.36)</f>
        <v>1.0388535847868412</v>
      </c>
      <c r="DA27" s="8">
        <f>IF('Quarterly NZD per GJ (nominal)'!DA27="","",'Quarterly NZD per GJ (nominal)'!DA27*0.36)</f>
        <v>1.0572493595423904</v>
      </c>
      <c r="DB27" s="8">
        <f>IF('Quarterly NZD per GJ (nominal)'!DB27="","",'Quarterly NZD per GJ (nominal)'!DB27*0.36)</f>
        <v>0.97147776154307042</v>
      </c>
      <c r="DC27" s="8">
        <f>IF('Quarterly NZD per GJ (nominal)'!DC27="","",'Quarterly NZD per GJ (nominal)'!DC27*0.36)</f>
        <v>1.017942153415009</v>
      </c>
      <c r="DD27" s="8">
        <f>IF('Quarterly NZD per GJ (nominal)'!DD27="","",'Quarterly NZD per GJ (nominal)'!DD27*0.36)</f>
        <v>1.0336476847275431</v>
      </c>
      <c r="DE27" s="8">
        <f>IF('Quarterly NZD per GJ (nominal)'!DE27="","",'Quarterly NZD per GJ (nominal)'!DE27*0.36)</f>
        <v>0.97896994872208909</v>
      </c>
      <c r="DF27" s="8">
        <f>IF('Quarterly NZD per GJ (nominal)'!DF27="","",'Quarterly NZD per GJ (nominal)'!DF27*0.36)</f>
        <v>0.9290865814525584</v>
      </c>
      <c r="DG27" s="8">
        <f>IF('Quarterly NZD per GJ (nominal)'!DG27="","",'Quarterly NZD per GJ (nominal)'!DG27*0.36)</f>
        <v>0.99916509312339841</v>
      </c>
      <c r="DH27" s="8">
        <f>IF('Quarterly NZD per GJ (nominal)'!DH27="","",'Quarterly NZD per GJ (nominal)'!DH27*0.36)</f>
        <v>0.97275979274611324</v>
      </c>
      <c r="DI27" s="8">
        <f>IF('Quarterly NZD per GJ (nominal)'!DI27="","",'Quarterly NZD per GJ (nominal)'!DI27*0.36)</f>
        <v>0.97244304791830194</v>
      </c>
      <c r="DJ27" s="8">
        <f>IF('Quarterly NZD per GJ (nominal)'!DJ27="","",'Quarterly NZD per GJ (nominal)'!DJ27*0.36)</f>
        <v>0.96100306136030889</v>
      </c>
      <c r="DK27" s="8">
        <f>IF('Quarterly NZD per GJ (nominal)'!DK27="","",'Quarterly NZD per GJ (nominal)'!DK27*0.36)</f>
        <v>1.0845680677184015</v>
      </c>
      <c r="DL27" s="8">
        <f>IF('Quarterly NZD per GJ (nominal)'!DL27="","",'Quarterly NZD per GJ (nominal)'!DL27*0.36)</f>
        <v>1.0888652020427063</v>
      </c>
      <c r="DM27" s="8">
        <f>IF('Quarterly NZD per GJ (nominal)'!DM27="","",'Quarterly NZD per GJ (nominal)'!DM27*0.36)</f>
        <v>1.028298625923906</v>
      </c>
      <c r="DN27" s="8">
        <f>IF('Quarterly NZD per GJ (nominal)'!DN27="","",'Quarterly NZD per GJ (nominal)'!DN27*0.36)</f>
        <v>1.0924508378605859</v>
      </c>
      <c r="DO27" s="8">
        <f>IF('Quarterly NZD per GJ (nominal)'!DO27="","",'Quarterly NZD per GJ (nominal)'!DO27*0.36)</f>
        <v>1.0888918152350076</v>
      </c>
      <c r="DP27" s="8">
        <f>IF('Quarterly NZD per GJ (nominal)'!DP27="","",'Quarterly NZD per GJ (nominal)'!DP27*0.36)</f>
        <v>1.1311760303559466</v>
      </c>
      <c r="DQ27" s="8">
        <f>IF('Quarterly NZD per GJ (nominal)'!DQ27="","",'Quarterly NZD per GJ (nominal)'!DQ27*0.36)</f>
        <v>1.1250242676825049</v>
      </c>
      <c r="DR27" s="8">
        <f>IF('Quarterly NZD per GJ (nominal)'!DR27="","",'Quarterly NZD per GJ (nominal)'!DR27*0.36)</f>
        <v>1.1491167937386133</v>
      </c>
      <c r="DS27" s="8">
        <f>IF('Quarterly NZD per GJ (nominal)'!DS27="","",'Quarterly NZD per GJ (nominal)'!DS27*0.36)</f>
        <v>1.3098690364826953</v>
      </c>
      <c r="DT27" s="8">
        <f>IF('Quarterly NZD per GJ (nominal)'!DT27="","",'Quarterly NZD per GJ (nominal)'!DT27*0.36)</f>
        <v>1.4116589253832104</v>
      </c>
      <c r="DU27" s="8">
        <f>IF('Quarterly NZD per GJ (nominal)'!DU27="","",'Quarterly NZD per GJ (nominal)'!DU27*0.36)</f>
        <v>1.2383050951356516</v>
      </c>
      <c r="DV27" s="8">
        <f>IF('Quarterly NZD per GJ (nominal)'!DV27="","",'Quarterly NZD per GJ (nominal)'!DV27*0.36)</f>
        <v>1.2131825527489535</v>
      </c>
      <c r="DW27" s="8">
        <f>IF('Quarterly NZD per GJ (nominal)'!DW27="","",'Quarterly NZD per GJ (nominal)'!DW27*0.36)</f>
        <v>1.3383474288091775</v>
      </c>
      <c r="DX27" s="8">
        <f>IF('Quarterly NZD per GJ (nominal)'!DX27="","",'Quarterly NZD per GJ (nominal)'!DX27*0.36)</f>
        <v>1.3133169223445809</v>
      </c>
      <c r="DY27" s="8">
        <f>IF('Quarterly NZD per GJ (nominal)'!DY27="","",'Quarterly NZD per GJ (nominal)'!DY27*0.36)</f>
        <v>1.242873493314048</v>
      </c>
      <c r="DZ27" s="8">
        <f>IF('Quarterly NZD per GJ (nominal)'!DZ27="","",'Quarterly NZD per GJ (nominal)'!DZ27*0.36)</f>
        <v>1.1977340698153114</v>
      </c>
      <c r="EA27" s="8">
        <f>IF('Quarterly NZD per GJ (nominal)'!EA27="","",'Quarterly NZD per GJ (nominal)'!EA27*0.36)</f>
        <v>1.5642099142510606</v>
      </c>
      <c r="EB27" s="8">
        <f>IF('Quarterly NZD per GJ (nominal)'!EB27="","",'Quarterly NZD per GJ (nominal)'!EB27*0.36)</f>
        <v>1.5725715080469802</v>
      </c>
      <c r="EC27" s="8">
        <f>IF('Quarterly NZD per GJ (nominal)'!EC27="","",'Quarterly NZD per GJ (nominal)'!EC27*0.36)</f>
        <v>1.5968159104394375</v>
      </c>
      <c r="ED27" s="8">
        <f>IF('Quarterly NZD per GJ (nominal)'!ED27="","",'Quarterly NZD per GJ (nominal)'!ED27*0.36)</f>
        <v>1.6473050274446279</v>
      </c>
      <c r="EE27" s="8">
        <f>IF('Quarterly NZD per GJ (nominal)'!EE27="","",'Quarterly NZD per GJ (nominal)'!EE27*0.36)</f>
        <v>1.7934743289076345</v>
      </c>
      <c r="EF27" s="8">
        <f>IF('Quarterly NZD per GJ (nominal)'!EF27="","",'Quarterly NZD per GJ (nominal)'!EF27*0.36)</f>
        <v>1.8568891768478253</v>
      </c>
      <c r="EG27" s="8">
        <f>IF('Quarterly NZD per GJ (nominal)'!EG27="","",'Quarterly NZD per GJ (nominal)'!EG27*0.36)</f>
        <v>1.8995157423770794</v>
      </c>
      <c r="EH27" s="8">
        <f>IF('Quarterly NZD per GJ (nominal)'!EH27="","",'Quarterly NZD per GJ (nominal)'!EH27*0.36)</f>
        <v>1.951515252292626</v>
      </c>
      <c r="EI27" s="8">
        <f>IF('Quarterly NZD per GJ (nominal)'!EI27="","",'Quarterly NZD per GJ (nominal)'!EI27*0.36)</f>
        <v>1.8441847860915133</v>
      </c>
      <c r="EJ27" s="8">
        <f>IF('Quarterly NZD per GJ (nominal)'!EJ27="","",'Quarterly NZD per GJ (nominal)'!EJ27*0.36)</f>
        <v>1.7863333881556571</v>
      </c>
      <c r="EK27" s="8">
        <f>IF('Quarterly NZD per GJ (nominal)'!EK27="","",'Quarterly NZD per GJ (nominal)'!EK27*0.36)</f>
        <v>1.8302430797141831</v>
      </c>
      <c r="EL27" s="8">
        <f>IF('Quarterly NZD per GJ (nominal)'!EL27="","",'Quarterly NZD per GJ (nominal)'!EL27*0.36)</f>
        <v>2.0043493582943483</v>
      </c>
      <c r="EM27" s="8">
        <f>IF('Quarterly NZD per GJ (nominal)'!EM27="","",'Quarterly NZD per GJ (nominal)'!EM27*0.36)</f>
        <v>2.0775452014340927</v>
      </c>
      <c r="EN27" s="8">
        <f>IF('Quarterly NZD per GJ (nominal)'!EN27="","",'Quarterly NZD per GJ (nominal)'!EN27*0.36)</f>
        <v>2.4262136626150834</v>
      </c>
      <c r="EO27" s="8">
        <f>IF('Quarterly NZD per GJ (nominal)'!EO27="","",'Quarterly NZD per GJ (nominal)'!EO27*0.36)</f>
        <v>2.5442256871224718</v>
      </c>
      <c r="EP27" s="8">
        <f>IF('Quarterly NZD per GJ (nominal)'!EP27="","",'Quarterly NZD per GJ (nominal)'!EP27*0.36)</f>
        <v>2.4954223724775395</v>
      </c>
      <c r="EQ27" s="8">
        <f>IF('Quarterly NZD per GJ (nominal)'!EQ27="","",'Quarterly NZD per GJ (nominal)'!EQ27*0.36)</f>
        <v>2.4769371116077559</v>
      </c>
      <c r="ER27" s="8">
        <f>IF('Quarterly NZD per GJ (nominal)'!ER27="","",'Quarterly NZD per GJ (nominal)'!ER27*0.36)</f>
        <v>2.5914212928987661</v>
      </c>
      <c r="ES27" s="8">
        <f>IF('Quarterly NZD per GJ (nominal)'!ES27="","",'Quarterly NZD per GJ (nominal)'!ES27*0.36)</f>
        <v>2.3047856150583992</v>
      </c>
      <c r="ET27" s="8">
        <f>IF('Quarterly NZD per GJ (nominal)'!ET27="","",'Quarterly NZD per GJ (nominal)'!ET27*0.36)</f>
        <v>2.6725858628590653</v>
      </c>
      <c r="EU27" s="8">
        <f>IF('Quarterly NZD per GJ (nominal)'!EU27="","",'Quarterly NZD per GJ (nominal)'!EU27*0.36)</f>
        <v>2.7395009857501345</v>
      </c>
      <c r="EV27" s="8">
        <f>IF('Quarterly NZD per GJ (nominal)'!EV27="","",'Quarterly NZD per GJ (nominal)'!EV27*0.36)</f>
        <v>2.6280730475869283</v>
      </c>
      <c r="EW27" s="8">
        <f>IF('Quarterly NZD per GJ (nominal)'!EW27="","",'Quarterly NZD per GJ (nominal)'!EW27*0.36)</f>
        <v>2.5926354672930287</v>
      </c>
      <c r="EX27" s="8">
        <f>IF('Quarterly NZD per GJ (nominal)'!EX27="","",'Quarterly NZD per GJ (nominal)'!EX27*0.36)</f>
        <v>2.6357129111808866</v>
      </c>
      <c r="EY27" s="8">
        <f>IF('Quarterly NZD per GJ (nominal)'!EY27="","",'Quarterly NZD per GJ (nominal)'!EY27*0.36)</f>
        <v>2.2574704605450404</v>
      </c>
      <c r="EZ27" s="8">
        <f>IF('Quarterly NZD per GJ (nominal)'!EZ27="","",'Quarterly NZD per GJ (nominal)'!EZ27*0.36)</f>
        <v>2.3703307765188368</v>
      </c>
      <c r="FA27" s="8">
        <f>IF('Quarterly NZD per GJ (nominal)'!FA27="","",'Quarterly NZD per GJ (nominal)'!FA27*0.36)</f>
        <v>2.4434653571938618</v>
      </c>
      <c r="FB27" s="8">
        <f>IF('Quarterly NZD per GJ (nominal)'!FB27="","",'Quarterly NZD per GJ (nominal)'!FB27*0.36)</f>
        <v>2.4218564284920525</v>
      </c>
      <c r="FC27" s="8">
        <f>IF('Quarterly NZD per GJ (nominal)'!FC27="","",'Quarterly NZD per GJ (nominal)'!FC27*0.36)</f>
        <v>2.2380084673233585</v>
      </c>
      <c r="FD27" s="8">
        <f>IF('Quarterly NZD per GJ (nominal)'!FD27="","",'Quarterly NZD per GJ (nominal)'!FD27*0.36)</f>
        <v>2.4789700680417468</v>
      </c>
      <c r="FE27" s="8">
        <f>IF('Quarterly NZD per GJ (nominal)'!FE27="","",'Quarterly NZD per GJ (nominal)'!FE27*0.36)</f>
        <v>2.4898794841403462</v>
      </c>
      <c r="FF27" s="8">
        <f>IF('Quarterly NZD per GJ (nominal)'!FF27="","",'Quarterly NZD per GJ (nominal)'!FF27*0.36)</f>
        <v>2.5385554587863917</v>
      </c>
      <c r="FG27" s="8">
        <f>IF('Quarterly NZD per GJ (nominal)'!FG27="","",'Quarterly NZD per GJ (nominal)'!FG27*0.36)</f>
        <v>2.5799656243368023</v>
      </c>
      <c r="FH27" s="8">
        <f>IF('Quarterly NZD per GJ (nominal)'!FH27="","",'Quarterly NZD per GJ (nominal)'!FH27*0.36)</f>
        <v>2.4664522481836308</v>
      </c>
      <c r="FI27" s="8">
        <f>IF('Quarterly NZD per GJ (nominal)'!FI27="","",'Quarterly NZD per GJ (nominal)'!FI27*0.36)</f>
        <v>2.3247081956626667</v>
      </c>
      <c r="FJ27" s="8">
        <f>IF('Quarterly NZD per GJ (nominal)'!FJ27="","",'Quarterly NZD per GJ (nominal)'!FJ27*0.36)</f>
        <v>2.5705678634330975</v>
      </c>
      <c r="FK27" s="8">
        <f>IF('Quarterly NZD per GJ (nominal)'!FK27="","",'Quarterly NZD per GJ (nominal)'!FK27*0.36)</f>
        <v>2.480403443562313</v>
      </c>
      <c r="FL27" s="8">
        <f>IF('Quarterly NZD per GJ (nominal)'!FL27="","",'Quarterly NZD per GJ (nominal)'!FL27*0.36)</f>
        <v>2.2236004080113938</v>
      </c>
      <c r="FM27" s="8">
        <f>IF('Quarterly NZD per GJ (nominal)'!FM27="","",'Quarterly NZD per GJ (nominal)'!FM27*0.36)</f>
        <v>2.3014591404477227</v>
      </c>
      <c r="FN27" s="8">
        <f>IF('Quarterly NZD per GJ (nominal)'!FN27="","",'Quarterly NZD per GJ (nominal)'!FN27*0.36)</f>
        <v>2.3079828971818976</v>
      </c>
      <c r="FO27" s="8">
        <f>IF('Quarterly NZD per GJ (nominal)'!FO27="","",'Quarterly NZD per GJ (nominal)'!FO27*0.36)</f>
        <v>2.0517153387561722</v>
      </c>
      <c r="FP27" s="8">
        <f>IF('Quarterly NZD per GJ (nominal)'!FP27="","",'Quarterly NZD per GJ (nominal)'!FP27*0.36)</f>
        <v>2.1154432752680181</v>
      </c>
      <c r="FQ27" s="8">
        <f>IF('Quarterly NZD per GJ (nominal)'!FQ27="","",'Quarterly NZD per GJ (nominal)'!FQ27*0.36)</f>
        <v>2.1073592054078354</v>
      </c>
      <c r="FR27" s="8">
        <f>IF('Quarterly NZD per GJ (nominal)'!FR27="","",'Quarterly NZD per GJ (nominal)'!FR27*0.36)</f>
        <v>2.0839390629734482</v>
      </c>
      <c r="FS27" s="8">
        <f>IF('Quarterly NZD per GJ (nominal)'!FS27="","",'Quarterly NZD per GJ (nominal)'!FS27*0.36)</f>
        <v>1.9272402839887703</v>
      </c>
      <c r="FT27" s="8">
        <f>IF('Quarterly NZD per GJ (nominal)'!FT27="","",'Quarterly NZD per GJ (nominal)'!FT27*0.36)</f>
        <v>2.360627533761912</v>
      </c>
      <c r="FU27" s="8">
        <f>IF('Quarterly NZD per GJ (nominal)'!FU27="","",'Quarterly NZD per GJ (nominal)'!FU27*0.36)</f>
        <v>1.9904603894377342</v>
      </c>
      <c r="FV27" s="8">
        <f>IF('Quarterly NZD per GJ (nominal)'!FV27="","",'Quarterly NZD per GJ (nominal)'!FV27*0.36)</f>
        <v>2.2372306983953711</v>
      </c>
      <c r="FW27" s="8">
        <f>IF('Quarterly NZD per GJ (nominal)'!FW27="","",'Quarterly NZD per GJ (nominal)'!FW27*0.36)</f>
        <v>2.3190002824709084</v>
      </c>
      <c r="FX27" s="8">
        <f>IF('Quarterly NZD per GJ (nominal)'!FX27="","",'Quarterly NZD per GJ (nominal)'!FX27*0.36)</f>
        <v>2.2052138543158031</v>
      </c>
      <c r="FY27" s="8">
        <f>IF('Quarterly NZD per GJ (nominal)'!FY27="","",'Quarterly NZD per GJ (nominal)'!FY27*0.36)</f>
        <v>2.2484765861495277</v>
      </c>
      <c r="FZ27" s="8">
        <f>IF('Quarterly NZD per GJ (nominal)'!FZ27="","",'Quarterly NZD per GJ (nominal)'!FZ27*0.36)</f>
        <v>2.4677218639427148</v>
      </c>
      <c r="GA27" s="8">
        <f>IF('Quarterly NZD per GJ (nominal)'!GA27="","",'Quarterly NZD per GJ (nominal)'!GA27*0.36)</f>
        <v>2.5661054018472802</v>
      </c>
      <c r="GB27" s="8">
        <f>IF('Quarterly NZD per GJ (nominal)'!GB27="","",'Quarterly NZD per GJ (nominal)'!GB27*0.36)</f>
        <v>2.3715108178710622</v>
      </c>
      <c r="GC27" s="8">
        <f>IF('Quarterly NZD per GJ (nominal)'!GC27="","",'Quarterly NZD per GJ (nominal)'!GC27*0.36)</f>
        <v>2.4897646969832699</v>
      </c>
      <c r="GD27" s="8">
        <f>IF('Quarterly NZD per GJ (nominal)'!GD27="","",'Quarterly NZD per GJ (nominal)'!GD27*0.36)</f>
        <v>2.3824397050197912</v>
      </c>
      <c r="GE27" s="8">
        <f>IF('Quarterly NZD per GJ (nominal)'!GE27="","",'Quarterly NZD per GJ (nominal)'!GE27*0.36)</f>
        <v>2.5000435940559442</v>
      </c>
      <c r="GF27" s="8">
        <f>IF('Quarterly NZD per GJ (nominal)'!GF27="","",'Quarterly NZD per GJ (nominal)'!GF27*0.36)</f>
        <v>2.4294101197075091</v>
      </c>
    </row>
    <row r="28" spans="1:188" ht="15" x14ac:dyDescent="0.25">
      <c r="A28" s="4"/>
      <c r="B28" s="4"/>
      <c r="C28" s="4"/>
    </row>
    <row r="29" spans="1:188" ht="15" x14ac:dyDescent="0.25">
      <c r="A29" s="53" t="s">
        <v>113</v>
      </c>
      <c r="B29" s="4"/>
      <c r="C29" s="4"/>
    </row>
    <row r="30" spans="1:188" ht="17.25" x14ac:dyDescent="0.25">
      <c r="A30" s="24" t="s">
        <v>122</v>
      </c>
      <c r="B30" s="4" t="s">
        <v>9</v>
      </c>
      <c r="C30" s="4" t="s">
        <v>13</v>
      </c>
      <c r="FE30" s="1">
        <v>27.909213250029499</v>
      </c>
      <c r="FF30" s="1">
        <v>26.780274188955602</v>
      </c>
      <c r="FG30" s="1">
        <v>28.2100441888551</v>
      </c>
      <c r="FH30" s="1">
        <v>28.948027176272699</v>
      </c>
      <c r="FI30" s="1">
        <v>28.593080065291801</v>
      </c>
      <c r="FJ30" s="1">
        <v>27.810742956193501</v>
      </c>
      <c r="FK30" s="1">
        <v>28.8657641396962</v>
      </c>
      <c r="FL30" s="1">
        <v>29.6075114728398</v>
      </c>
      <c r="FM30" s="1">
        <v>28.177496729418799</v>
      </c>
      <c r="FN30" s="1">
        <v>27.123733501108099</v>
      </c>
      <c r="FO30" s="1">
        <v>28.220364877516399</v>
      </c>
      <c r="FP30" s="1">
        <v>29.577989858117402</v>
      </c>
      <c r="FQ30" s="1">
        <v>28.955691307548001</v>
      </c>
      <c r="FR30" s="1">
        <v>27.7124275013275</v>
      </c>
      <c r="FS30" s="1">
        <v>28.812062438363402</v>
      </c>
      <c r="FT30" s="1">
        <v>29.877425684743699</v>
      </c>
      <c r="FU30" s="1">
        <v>28.9292858877455</v>
      </c>
      <c r="FV30" s="1">
        <v>27.938250886457698</v>
      </c>
      <c r="FW30" s="1">
        <v>29.218778797884401</v>
      </c>
      <c r="FX30" s="1">
        <v>30.383209316103699</v>
      </c>
      <c r="FY30" s="1">
        <v>29.140914743929098</v>
      </c>
      <c r="FZ30" s="1">
        <v>28.067740720252001</v>
      </c>
      <c r="GA30" s="1">
        <v>29.2051765841668</v>
      </c>
      <c r="GB30" s="1">
        <v>30.540491626211299</v>
      </c>
      <c r="GC30" s="1">
        <v>29.394211680033301</v>
      </c>
      <c r="GD30" s="1">
        <v>27.9062830837245</v>
      </c>
      <c r="GE30" s="1">
        <v>29.131632366958598</v>
      </c>
      <c r="GF30" s="1">
        <v>30.749703336864201</v>
      </c>
    </row>
    <row r="31" spans="1:188" ht="15" x14ac:dyDescent="0.25">
      <c r="A31" s="53"/>
      <c r="B31" s="4"/>
      <c r="C31" s="4"/>
    </row>
    <row r="32" spans="1:188" ht="15" x14ac:dyDescent="0.25">
      <c r="A32" s="24" t="s">
        <v>17</v>
      </c>
      <c r="B32" s="6"/>
      <c r="C32" s="6"/>
    </row>
    <row r="33" spans="1:188" ht="17.25" x14ac:dyDescent="0.25">
      <c r="A33" s="25" t="s">
        <v>87</v>
      </c>
      <c r="B33" s="6"/>
      <c r="C33" s="6"/>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row>
    <row r="34" spans="1:188" ht="17.25" x14ac:dyDescent="0.25">
      <c r="A34" s="25" t="s">
        <v>18</v>
      </c>
      <c r="B34" s="6"/>
      <c r="C34" s="6"/>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row>
    <row r="35" spans="1:188" ht="17.25" x14ac:dyDescent="0.25">
      <c r="A35" s="25" t="s">
        <v>20</v>
      </c>
      <c r="B35" s="6"/>
      <c r="C35" s="6"/>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row>
    <row r="36" spans="1:188" ht="17.25" x14ac:dyDescent="0.25">
      <c r="A36" s="25" t="s">
        <v>19</v>
      </c>
      <c r="B36" s="6"/>
      <c r="C36" s="6"/>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row>
    <row r="37" spans="1:188" ht="17.25" x14ac:dyDescent="0.25">
      <c r="A37" s="61" t="s">
        <v>116</v>
      </c>
      <c r="B37" s="6"/>
      <c r="C37" s="6"/>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row>
    <row r="38" spans="1:188" ht="17.25" x14ac:dyDescent="0.25">
      <c r="A38" s="63" t="s">
        <v>120</v>
      </c>
      <c r="B38" s="6"/>
      <c r="C38" s="6"/>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row>
    <row r="39" spans="1:188" ht="15" x14ac:dyDescent="0.25">
      <c r="A39" s="5"/>
      <c r="B39" s="6"/>
      <c r="C39" s="6"/>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row>
    <row r="40" spans="1:188" x14ac:dyDescent="0.3">
      <c r="A40" s="121"/>
      <c r="B40" s="124"/>
      <c r="C40" s="124"/>
      <c r="D40" s="125"/>
      <c r="E40" s="125"/>
      <c r="F40" s="125"/>
      <c r="G40" s="125"/>
      <c r="H40" s="125"/>
      <c r="I40" s="125"/>
      <c r="J40" s="125"/>
      <c r="K40" s="125"/>
      <c r="L40" s="125"/>
      <c r="M40" s="125"/>
      <c r="N40" s="125"/>
      <c r="O40" s="125"/>
      <c r="P40" s="125"/>
      <c r="Q40" s="125"/>
      <c r="R40" s="125"/>
      <c r="S40" s="125"/>
      <c r="T40" s="125"/>
      <c r="U40" s="125"/>
      <c r="V40" s="125"/>
      <c r="W40" s="125"/>
      <c r="X40" s="125"/>
      <c r="Y40" s="125"/>
      <c r="Z40" s="125"/>
      <c r="AA40" s="125"/>
      <c r="AB40" s="125"/>
      <c r="AC40" s="125"/>
      <c r="AD40" s="125"/>
      <c r="AE40" s="125"/>
      <c r="AF40" s="125"/>
      <c r="AG40" s="125"/>
      <c r="AH40" s="125"/>
      <c r="AI40" s="125"/>
      <c r="AJ40" s="125"/>
      <c r="AK40" s="125"/>
      <c r="AL40" s="125"/>
      <c r="AM40" s="125"/>
      <c r="AN40" s="125"/>
      <c r="AO40" s="126"/>
      <c r="AP40" s="126"/>
      <c r="AQ40" s="126"/>
      <c r="AR40" s="126"/>
      <c r="AS40" s="126"/>
      <c r="AT40" s="126"/>
      <c r="AU40" s="126"/>
      <c r="AV40" s="126"/>
      <c r="AW40" s="126"/>
      <c r="AX40" s="126"/>
      <c r="AY40" s="126"/>
      <c r="AZ40" s="126"/>
      <c r="BA40" s="126"/>
      <c r="BB40" s="126"/>
      <c r="BC40" s="126"/>
      <c r="BD40" s="126"/>
      <c r="BE40" s="126"/>
      <c r="BF40" s="126"/>
      <c r="BG40" s="126"/>
      <c r="BH40" s="126"/>
      <c r="BI40" s="126"/>
      <c r="BJ40" s="126"/>
      <c r="BK40" s="126"/>
      <c r="BL40" s="126"/>
      <c r="BM40" s="126"/>
      <c r="BN40" s="126"/>
      <c r="BO40" s="126"/>
      <c r="BP40" s="126"/>
      <c r="BQ40" s="126"/>
      <c r="BR40" s="126"/>
      <c r="BS40" s="126"/>
      <c r="BT40" s="126"/>
      <c r="BU40" s="126"/>
      <c r="BV40" s="126"/>
      <c r="BW40" s="126"/>
      <c r="BX40" s="126"/>
      <c r="BY40" s="126"/>
      <c r="BZ40" s="126"/>
      <c r="CA40" s="126"/>
      <c r="CB40" s="126"/>
      <c r="CC40" s="126"/>
      <c r="CD40" s="126"/>
      <c r="CE40" s="126"/>
      <c r="CF40" s="126"/>
      <c r="CG40" s="126"/>
      <c r="CH40" s="126"/>
      <c r="CI40" s="126"/>
      <c r="CJ40" s="126"/>
      <c r="CK40" s="126"/>
      <c r="CL40" s="126"/>
      <c r="CM40" s="126"/>
      <c r="CN40" s="126"/>
      <c r="CO40" s="126"/>
      <c r="CP40" s="126"/>
      <c r="CQ40" s="126"/>
      <c r="CR40" s="126"/>
      <c r="CS40" s="126"/>
      <c r="CT40" s="126"/>
      <c r="CU40" s="126"/>
      <c r="CV40" s="126"/>
      <c r="CW40" s="126"/>
      <c r="CX40" s="126"/>
      <c r="CY40" s="126"/>
      <c r="CZ40" s="126"/>
      <c r="DA40" s="126"/>
      <c r="DB40" s="126"/>
      <c r="DC40" s="126"/>
      <c r="DD40" s="126"/>
      <c r="DE40" s="126"/>
      <c r="DF40" s="126"/>
      <c r="DG40" s="126"/>
      <c r="DH40" s="126"/>
      <c r="DI40" s="126"/>
      <c r="DJ40" s="126"/>
      <c r="DK40" s="126"/>
      <c r="DL40" s="126"/>
      <c r="DM40" s="126"/>
      <c r="DN40" s="126"/>
      <c r="DO40" s="126"/>
      <c r="DP40" s="126"/>
      <c r="DQ40" s="126"/>
      <c r="DR40" s="126"/>
      <c r="DS40" s="126"/>
      <c r="DT40" s="126"/>
      <c r="DU40" s="126"/>
      <c r="DV40" s="126"/>
      <c r="DW40" s="126"/>
      <c r="DX40" s="126"/>
      <c r="DY40" s="126"/>
      <c r="DZ40" s="126"/>
      <c r="EA40" s="126"/>
      <c r="EB40" s="126"/>
      <c r="EC40" s="126"/>
      <c r="ED40" s="126"/>
      <c r="EE40" s="126"/>
      <c r="EF40" s="126"/>
      <c r="EG40" s="126"/>
      <c r="EH40" s="126"/>
      <c r="EI40" s="126"/>
      <c r="EJ40" s="126"/>
      <c r="EK40" s="126"/>
      <c r="EL40" s="126"/>
      <c r="EM40" s="126"/>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row>
    <row r="41" spans="1:188" ht="15.6" x14ac:dyDescent="0.3">
      <c r="A41" s="130"/>
      <c r="B41" s="124"/>
      <c r="C41" s="124"/>
      <c r="D41" s="125"/>
      <c r="E41" s="125"/>
      <c r="F41" s="125"/>
      <c r="G41" s="125"/>
      <c r="H41" s="125"/>
      <c r="I41" s="125"/>
      <c r="J41" s="125"/>
      <c r="K41" s="125"/>
      <c r="L41" s="125"/>
      <c r="M41" s="125"/>
      <c r="N41" s="125"/>
      <c r="O41" s="125"/>
      <c r="P41" s="125"/>
      <c r="Q41" s="125"/>
      <c r="R41" s="125"/>
      <c r="S41" s="125"/>
      <c r="T41" s="125"/>
      <c r="U41" s="125"/>
      <c r="V41" s="125"/>
      <c r="W41" s="125"/>
      <c r="X41" s="125"/>
      <c r="Y41" s="125"/>
      <c r="Z41" s="125"/>
      <c r="AA41" s="125"/>
      <c r="AB41" s="125"/>
      <c r="AC41" s="125"/>
      <c r="AD41" s="125"/>
      <c r="AE41" s="125"/>
      <c r="AF41" s="125"/>
      <c r="AG41" s="125"/>
      <c r="AH41" s="125"/>
      <c r="AI41" s="125"/>
      <c r="AJ41" s="125"/>
      <c r="AK41" s="125"/>
      <c r="AL41" s="125"/>
      <c r="AM41" s="125"/>
      <c r="AN41" s="125"/>
      <c r="AO41" s="126"/>
      <c r="AP41" s="126"/>
      <c r="AQ41" s="126"/>
      <c r="AR41" s="126"/>
      <c r="AS41" s="126"/>
      <c r="AT41" s="126"/>
      <c r="AU41" s="126"/>
      <c r="AV41" s="126"/>
      <c r="AW41" s="126"/>
      <c r="AX41" s="126"/>
      <c r="AY41" s="126"/>
      <c r="AZ41" s="126"/>
      <c r="BA41" s="126"/>
      <c r="BB41" s="126"/>
      <c r="BC41" s="126"/>
      <c r="BD41" s="126"/>
      <c r="BE41" s="126"/>
      <c r="BF41" s="126"/>
      <c r="BG41" s="126"/>
      <c r="BH41" s="126"/>
      <c r="BI41" s="126"/>
      <c r="BJ41" s="126"/>
      <c r="BK41" s="126"/>
      <c r="BL41" s="126"/>
      <c r="BM41" s="126"/>
      <c r="BN41" s="126"/>
      <c r="BO41" s="126"/>
      <c r="BP41" s="126"/>
      <c r="BQ41" s="126"/>
      <c r="BR41" s="126"/>
      <c r="BS41" s="126"/>
      <c r="BT41" s="126"/>
      <c r="BU41" s="126"/>
      <c r="BV41" s="126"/>
      <c r="BW41" s="126"/>
      <c r="BX41" s="126"/>
      <c r="BY41" s="126"/>
      <c r="BZ41" s="126"/>
      <c r="CA41" s="126"/>
      <c r="CB41" s="126"/>
      <c r="CC41" s="126"/>
      <c r="CD41" s="126"/>
      <c r="CE41" s="126"/>
      <c r="CF41" s="126"/>
      <c r="CG41" s="126"/>
      <c r="CH41" s="126"/>
      <c r="CI41" s="126"/>
      <c r="CJ41" s="126"/>
      <c r="CK41" s="126"/>
      <c r="CL41" s="126"/>
      <c r="CM41" s="126"/>
      <c r="CN41" s="126"/>
      <c r="CO41" s="126"/>
      <c r="CP41" s="126"/>
      <c r="CQ41" s="126"/>
      <c r="CR41" s="126"/>
      <c r="CS41" s="126"/>
      <c r="CT41" s="126"/>
      <c r="CU41" s="126"/>
      <c r="CV41" s="126"/>
      <c r="CW41" s="126"/>
      <c r="CX41" s="126"/>
      <c r="CY41" s="126"/>
      <c r="CZ41" s="126"/>
      <c r="DA41" s="126"/>
      <c r="DB41" s="126"/>
      <c r="DC41" s="126"/>
      <c r="DD41" s="126"/>
      <c r="DE41" s="126"/>
      <c r="DF41" s="126"/>
      <c r="DG41" s="126"/>
      <c r="DH41" s="126"/>
      <c r="DI41" s="126"/>
      <c r="DJ41" s="126"/>
      <c r="DK41" s="126"/>
      <c r="DL41" s="126"/>
      <c r="DM41" s="126"/>
      <c r="DN41" s="126"/>
      <c r="DO41" s="126"/>
      <c r="DP41" s="126"/>
      <c r="DQ41" s="126"/>
      <c r="DR41" s="126"/>
      <c r="DS41" s="126"/>
      <c r="DT41" s="126"/>
      <c r="DU41" s="126"/>
      <c r="DV41" s="126"/>
      <c r="DW41" s="126"/>
      <c r="DX41" s="126"/>
      <c r="DY41" s="126"/>
      <c r="DZ41" s="126"/>
      <c r="EA41" s="126"/>
      <c r="EB41" s="126"/>
      <c r="EC41" s="126"/>
      <c r="ED41" s="126"/>
      <c r="EE41" s="126"/>
      <c r="EF41" s="126"/>
      <c r="EG41" s="126"/>
      <c r="EH41" s="126"/>
      <c r="EI41" s="126"/>
      <c r="EJ41" s="126"/>
      <c r="EK41" s="126"/>
      <c r="EL41" s="126"/>
      <c r="EM41" s="126"/>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row>
    <row r="42" spans="1:188" x14ac:dyDescent="0.3">
      <c r="A42" s="122"/>
      <c r="B42" s="127"/>
      <c r="C42" s="127"/>
      <c r="D42" s="125"/>
      <c r="E42" s="125"/>
      <c r="F42" s="125"/>
      <c r="G42" s="125"/>
      <c r="H42" s="125"/>
      <c r="I42" s="125"/>
      <c r="J42" s="125"/>
      <c r="K42" s="125"/>
      <c r="L42" s="125"/>
      <c r="M42" s="125"/>
      <c r="N42" s="125"/>
      <c r="O42" s="125"/>
      <c r="P42" s="125"/>
      <c r="Q42" s="125"/>
      <c r="R42" s="125"/>
      <c r="S42" s="125"/>
      <c r="T42" s="125"/>
      <c r="U42" s="125"/>
      <c r="V42" s="125"/>
      <c r="W42" s="125"/>
      <c r="X42" s="125"/>
      <c r="Y42" s="125"/>
      <c r="Z42" s="125"/>
      <c r="AA42" s="125"/>
      <c r="AB42" s="125"/>
      <c r="AC42" s="125"/>
      <c r="AD42" s="125"/>
      <c r="AE42" s="125"/>
      <c r="AF42" s="125"/>
      <c r="AG42" s="125"/>
      <c r="AH42" s="125"/>
      <c r="AI42" s="125"/>
      <c r="AJ42" s="125"/>
      <c r="AK42" s="125"/>
      <c r="AL42" s="125"/>
      <c r="AM42" s="125"/>
      <c r="AN42" s="125"/>
      <c r="AO42" s="126"/>
      <c r="AP42" s="126"/>
      <c r="AQ42" s="126"/>
      <c r="AR42" s="126"/>
      <c r="AS42" s="126"/>
      <c r="AT42" s="126"/>
      <c r="AU42" s="126"/>
      <c r="AV42" s="126"/>
      <c r="AW42" s="126"/>
      <c r="AX42" s="126"/>
      <c r="AY42" s="126"/>
      <c r="AZ42" s="126"/>
      <c r="BA42" s="126"/>
      <c r="BB42" s="126"/>
      <c r="BC42" s="126"/>
      <c r="BD42" s="126"/>
      <c r="BE42" s="126"/>
      <c r="BF42" s="126"/>
      <c r="BG42" s="126"/>
      <c r="BH42" s="126"/>
      <c r="BI42" s="126"/>
      <c r="BJ42" s="126"/>
      <c r="BK42" s="126"/>
      <c r="BL42" s="126"/>
      <c r="BM42" s="126"/>
      <c r="BN42" s="126"/>
      <c r="BO42" s="126"/>
      <c r="BP42" s="126"/>
      <c r="BQ42" s="126"/>
      <c r="BR42" s="126"/>
      <c r="BS42" s="126"/>
      <c r="BT42" s="126"/>
      <c r="BU42" s="126"/>
      <c r="BV42" s="126"/>
      <c r="BW42" s="126"/>
      <c r="BX42" s="126"/>
      <c r="BY42" s="126"/>
      <c r="BZ42" s="126"/>
      <c r="CA42" s="126"/>
      <c r="CB42" s="126"/>
      <c r="CC42" s="126"/>
      <c r="CD42" s="126"/>
      <c r="CE42" s="126"/>
      <c r="CF42" s="126"/>
      <c r="CG42" s="126"/>
      <c r="CH42" s="126"/>
      <c r="CI42" s="126"/>
      <c r="CJ42" s="126"/>
      <c r="CK42" s="126"/>
      <c r="CL42" s="126"/>
      <c r="CM42" s="126"/>
      <c r="CN42" s="126"/>
      <c r="CO42" s="126"/>
      <c r="CP42" s="126"/>
      <c r="CQ42" s="126"/>
      <c r="CR42" s="126"/>
      <c r="CS42" s="126"/>
      <c r="CT42" s="126"/>
      <c r="CU42" s="126"/>
      <c r="CV42" s="126"/>
      <c r="CW42" s="126"/>
      <c r="CX42" s="126"/>
      <c r="CY42" s="126"/>
      <c r="CZ42" s="126"/>
      <c r="DA42" s="126"/>
      <c r="DB42" s="126"/>
      <c r="DC42" s="126"/>
      <c r="DD42" s="126"/>
      <c r="DE42" s="126"/>
      <c r="DF42" s="126"/>
      <c r="DG42" s="126"/>
      <c r="DH42" s="126"/>
      <c r="DI42" s="126"/>
      <c r="DJ42" s="126"/>
      <c r="DK42" s="126"/>
      <c r="DL42" s="126"/>
      <c r="DM42" s="126"/>
      <c r="DN42" s="126"/>
      <c r="DO42" s="126"/>
      <c r="DP42" s="126"/>
      <c r="DQ42" s="126"/>
      <c r="DR42" s="126"/>
      <c r="DS42" s="126"/>
      <c r="DT42" s="126"/>
      <c r="DU42" s="126"/>
      <c r="DV42" s="126"/>
      <c r="DW42" s="126"/>
      <c r="DX42" s="126"/>
      <c r="DY42" s="126"/>
      <c r="DZ42" s="126"/>
      <c r="EA42" s="126"/>
      <c r="EB42" s="126"/>
      <c r="EC42" s="126"/>
      <c r="ED42" s="126"/>
      <c r="EE42" s="126"/>
      <c r="EF42" s="126"/>
      <c r="EG42" s="126"/>
      <c r="EH42" s="126"/>
      <c r="EI42" s="126"/>
      <c r="EJ42" s="126"/>
      <c r="EK42" s="126"/>
      <c r="EL42" s="126"/>
      <c r="EM42" s="126"/>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row>
    <row r="43" spans="1:188" x14ac:dyDescent="0.3">
      <c r="A43" s="123"/>
      <c r="B43" s="127"/>
      <c r="C43" s="127"/>
      <c r="D43" s="125"/>
      <c r="E43" s="125"/>
      <c r="F43" s="125"/>
      <c r="G43" s="125"/>
      <c r="H43" s="125"/>
      <c r="I43" s="125"/>
      <c r="J43" s="125"/>
      <c r="K43" s="125"/>
      <c r="L43" s="125"/>
      <c r="M43" s="125"/>
      <c r="N43" s="125"/>
      <c r="O43" s="125"/>
      <c r="P43" s="125"/>
      <c r="Q43" s="125"/>
      <c r="R43" s="125"/>
      <c r="S43" s="125"/>
      <c r="T43" s="125"/>
      <c r="U43" s="125"/>
      <c r="V43" s="125"/>
      <c r="W43" s="125"/>
      <c r="X43" s="125"/>
      <c r="Y43" s="125"/>
      <c r="Z43" s="125"/>
      <c r="AA43" s="125"/>
      <c r="AB43" s="125"/>
      <c r="AC43" s="125"/>
      <c r="AD43" s="125"/>
      <c r="AE43" s="125"/>
      <c r="AF43" s="125"/>
      <c r="AG43" s="125"/>
      <c r="AH43" s="125"/>
      <c r="AI43" s="125"/>
      <c r="AJ43" s="125"/>
      <c r="AK43" s="125"/>
      <c r="AL43" s="125"/>
      <c r="AM43" s="125"/>
      <c r="AN43" s="125"/>
      <c r="AO43" s="126"/>
      <c r="AP43" s="126"/>
      <c r="AQ43" s="126"/>
      <c r="AR43" s="126"/>
      <c r="AS43" s="126"/>
      <c r="AT43" s="126"/>
      <c r="AU43" s="126"/>
      <c r="AV43" s="126"/>
      <c r="AW43" s="126"/>
      <c r="AX43" s="126"/>
      <c r="AY43" s="126"/>
      <c r="AZ43" s="126"/>
      <c r="BA43" s="126"/>
      <c r="BB43" s="126"/>
      <c r="BC43" s="126"/>
      <c r="BD43" s="126"/>
      <c r="BE43" s="126"/>
      <c r="BF43" s="126"/>
      <c r="BG43" s="126"/>
      <c r="BH43" s="126"/>
      <c r="BI43" s="126"/>
      <c r="BJ43" s="126"/>
      <c r="BK43" s="126"/>
      <c r="BL43" s="126"/>
      <c r="BM43" s="126"/>
      <c r="BN43" s="126"/>
      <c r="BO43" s="126"/>
      <c r="BP43" s="126"/>
      <c r="BQ43" s="126"/>
      <c r="BR43" s="126"/>
      <c r="BS43" s="126"/>
      <c r="BT43" s="126"/>
      <c r="BU43" s="126"/>
      <c r="BV43" s="126"/>
      <c r="BW43" s="126"/>
      <c r="BX43" s="126"/>
      <c r="BY43" s="126"/>
      <c r="BZ43" s="126"/>
      <c r="CA43" s="126"/>
      <c r="CB43" s="126"/>
      <c r="CC43" s="126"/>
      <c r="CD43" s="126"/>
      <c r="CE43" s="126"/>
      <c r="CF43" s="126"/>
      <c r="CG43" s="126"/>
      <c r="CH43" s="126"/>
      <c r="CI43" s="126"/>
      <c r="CJ43" s="126"/>
      <c r="CK43" s="126"/>
      <c r="CL43" s="126"/>
      <c r="CM43" s="126"/>
      <c r="CN43" s="126"/>
      <c r="CO43" s="126"/>
      <c r="CP43" s="126"/>
      <c r="CQ43" s="126"/>
      <c r="CR43" s="126"/>
      <c r="CS43" s="126"/>
      <c r="CT43" s="126"/>
      <c r="CU43" s="126"/>
      <c r="CV43" s="126"/>
      <c r="CW43" s="126"/>
      <c r="CX43" s="126"/>
      <c r="CY43" s="126"/>
      <c r="CZ43" s="126"/>
      <c r="DA43" s="126"/>
      <c r="DB43" s="126"/>
      <c r="DC43" s="126"/>
      <c r="DD43" s="126"/>
      <c r="DE43" s="126"/>
      <c r="DF43" s="126"/>
      <c r="DG43" s="126"/>
      <c r="DH43" s="126"/>
      <c r="DI43" s="126"/>
      <c r="DJ43" s="126"/>
      <c r="DK43" s="126"/>
      <c r="DL43" s="126"/>
      <c r="DM43" s="126"/>
      <c r="DN43" s="126"/>
      <c r="DO43" s="126"/>
      <c r="DP43" s="126"/>
      <c r="DQ43" s="126"/>
      <c r="DR43" s="126"/>
      <c r="DS43" s="126"/>
      <c r="DT43" s="126"/>
      <c r="DU43" s="126"/>
      <c r="DV43" s="126"/>
      <c r="DW43" s="126"/>
      <c r="DX43" s="126"/>
      <c r="DY43" s="126"/>
      <c r="DZ43" s="126"/>
      <c r="EA43" s="126"/>
      <c r="EB43" s="126"/>
      <c r="EC43" s="126"/>
      <c r="ED43" s="126"/>
      <c r="EE43" s="126"/>
      <c r="EF43" s="126"/>
      <c r="EG43" s="126"/>
      <c r="EH43" s="126"/>
      <c r="EI43" s="126"/>
      <c r="EJ43" s="126"/>
      <c r="EK43" s="126"/>
      <c r="EL43" s="126"/>
      <c r="EM43" s="126"/>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row>
    <row r="44" spans="1:188" x14ac:dyDescent="0.3">
      <c r="A44" s="123"/>
      <c r="B44" s="127"/>
      <c r="C44" s="127"/>
      <c r="D44" s="125"/>
      <c r="E44" s="125"/>
      <c r="F44" s="125"/>
      <c r="G44" s="125"/>
      <c r="H44" s="125"/>
      <c r="I44" s="125"/>
      <c r="J44" s="125"/>
      <c r="K44" s="125"/>
      <c r="L44" s="125"/>
      <c r="M44" s="125"/>
      <c r="N44" s="125"/>
      <c r="O44" s="125"/>
      <c r="P44" s="125"/>
      <c r="Q44" s="125"/>
      <c r="R44" s="125"/>
      <c r="S44" s="125"/>
      <c r="T44" s="125"/>
      <c r="U44" s="125"/>
      <c r="V44" s="125"/>
      <c r="W44" s="125"/>
      <c r="X44" s="125"/>
      <c r="Y44" s="125"/>
      <c r="Z44" s="125"/>
      <c r="AA44" s="125"/>
      <c r="AB44" s="125"/>
      <c r="AC44" s="125"/>
      <c r="AD44" s="125"/>
      <c r="AE44" s="125"/>
      <c r="AF44" s="125"/>
      <c r="AG44" s="125"/>
      <c r="AH44" s="125"/>
      <c r="AI44" s="125"/>
      <c r="AJ44" s="125"/>
      <c r="AK44" s="125"/>
      <c r="AL44" s="125"/>
      <c r="AM44" s="125"/>
      <c r="AN44" s="125"/>
      <c r="AO44" s="126"/>
      <c r="AP44" s="126"/>
      <c r="AQ44" s="126"/>
      <c r="AR44" s="126"/>
      <c r="AS44" s="126"/>
      <c r="AT44" s="126"/>
      <c r="AU44" s="126"/>
      <c r="AV44" s="126"/>
      <c r="AW44" s="126"/>
      <c r="AX44" s="126"/>
      <c r="AY44" s="126"/>
      <c r="AZ44" s="126"/>
      <c r="BA44" s="126"/>
      <c r="BB44" s="126"/>
      <c r="BC44" s="126"/>
      <c r="BD44" s="126"/>
      <c r="BE44" s="126"/>
      <c r="BF44" s="126"/>
      <c r="BG44" s="126"/>
      <c r="BH44" s="126"/>
      <c r="BI44" s="126"/>
      <c r="BJ44" s="126"/>
      <c r="BK44" s="126"/>
      <c r="BL44" s="126"/>
      <c r="BM44" s="126"/>
      <c r="BN44" s="126"/>
      <c r="BO44" s="126"/>
      <c r="BP44" s="126"/>
      <c r="BQ44" s="126"/>
      <c r="BR44" s="126"/>
      <c r="BS44" s="126"/>
      <c r="BT44" s="126"/>
      <c r="BU44" s="126"/>
      <c r="BV44" s="126"/>
      <c r="BW44" s="126"/>
      <c r="BX44" s="126"/>
      <c r="BY44" s="126"/>
      <c r="BZ44" s="126"/>
      <c r="CA44" s="126"/>
      <c r="CB44" s="126"/>
      <c r="CC44" s="126"/>
      <c r="CD44" s="126"/>
      <c r="CE44" s="126"/>
      <c r="CF44" s="126"/>
      <c r="CG44" s="126"/>
      <c r="CH44" s="126"/>
      <c r="CI44" s="126"/>
      <c r="CJ44" s="126"/>
      <c r="CK44" s="126"/>
      <c r="CL44" s="126"/>
      <c r="CM44" s="126"/>
      <c r="CN44" s="126"/>
      <c r="CO44" s="126"/>
      <c r="CP44" s="126"/>
      <c r="CQ44" s="126"/>
      <c r="CR44" s="126"/>
      <c r="CS44" s="126"/>
      <c r="CT44" s="126"/>
      <c r="CU44" s="126"/>
      <c r="CV44" s="126"/>
      <c r="CW44" s="126"/>
      <c r="CX44" s="126"/>
      <c r="CY44" s="126"/>
      <c r="CZ44" s="126"/>
      <c r="DA44" s="126"/>
      <c r="DB44" s="126"/>
      <c r="DC44" s="126"/>
      <c r="DD44" s="126"/>
      <c r="DE44" s="126"/>
      <c r="DF44" s="126"/>
      <c r="DG44" s="126"/>
      <c r="DH44" s="126"/>
      <c r="DI44" s="126"/>
      <c r="DJ44" s="126"/>
      <c r="DK44" s="126"/>
      <c r="DL44" s="126"/>
      <c r="DM44" s="126"/>
      <c r="DN44" s="126"/>
      <c r="DO44" s="126"/>
      <c r="DP44" s="126"/>
      <c r="DQ44" s="126"/>
      <c r="DR44" s="126"/>
      <c r="DS44" s="126"/>
      <c r="DT44" s="126"/>
      <c r="DU44" s="126"/>
      <c r="DV44" s="126"/>
      <c r="DW44" s="126"/>
      <c r="DX44" s="126"/>
      <c r="DY44" s="126"/>
      <c r="DZ44" s="126"/>
      <c r="EA44" s="126"/>
      <c r="EB44" s="126"/>
      <c r="EC44" s="126"/>
      <c r="ED44" s="126"/>
      <c r="EE44" s="126"/>
      <c r="EF44" s="126"/>
      <c r="EG44" s="126"/>
      <c r="EH44" s="126"/>
      <c r="EI44" s="126"/>
      <c r="EJ44" s="126"/>
      <c r="EK44" s="126"/>
      <c r="EL44" s="126"/>
      <c r="EM44" s="126"/>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row>
    <row r="45" spans="1:188" x14ac:dyDescent="0.3">
      <c r="A45" s="123"/>
      <c r="B45" s="127"/>
      <c r="C45" s="127"/>
      <c r="D45" s="125"/>
      <c r="E45" s="125"/>
      <c r="F45" s="125"/>
      <c r="G45" s="125"/>
      <c r="H45" s="125"/>
      <c r="I45" s="125"/>
      <c r="J45" s="125"/>
      <c r="K45" s="125"/>
      <c r="L45" s="125"/>
      <c r="M45" s="125"/>
      <c r="N45" s="125"/>
      <c r="O45" s="125"/>
      <c r="P45" s="125"/>
      <c r="Q45" s="125"/>
      <c r="R45" s="125"/>
      <c r="S45" s="125"/>
      <c r="T45" s="125"/>
      <c r="U45" s="125"/>
      <c r="V45" s="125"/>
      <c r="W45" s="125"/>
      <c r="X45" s="125"/>
      <c r="Y45" s="125"/>
      <c r="Z45" s="125"/>
      <c r="AA45" s="125"/>
      <c r="AB45" s="125"/>
      <c r="AC45" s="125"/>
      <c r="AD45" s="125"/>
      <c r="AE45" s="125"/>
      <c r="AF45" s="125"/>
      <c r="AG45" s="125"/>
      <c r="AH45" s="125"/>
      <c r="AI45" s="125"/>
      <c r="AJ45" s="125"/>
      <c r="AK45" s="125"/>
      <c r="AL45" s="125"/>
      <c r="AM45" s="125"/>
      <c r="AN45" s="125"/>
      <c r="AO45" s="126"/>
      <c r="AP45" s="126"/>
      <c r="AQ45" s="126"/>
      <c r="AR45" s="126"/>
      <c r="AS45" s="126"/>
      <c r="AT45" s="126"/>
      <c r="AU45" s="126"/>
      <c r="AV45" s="126"/>
      <c r="AW45" s="126"/>
      <c r="AX45" s="126"/>
      <c r="AY45" s="126"/>
      <c r="AZ45" s="126"/>
      <c r="BA45" s="126"/>
      <c r="BB45" s="126"/>
      <c r="BC45" s="126"/>
      <c r="BD45" s="126"/>
      <c r="BE45" s="126"/>
      <c r="BF45" s="126"/>
      <c r="BG45" s="126"/>
      <c r="BH45" s="126"/>
      <c r="BI45" s="126"/>
      <c r="BJ45" s="126"/>
      <c r="BK45" s="126"/>
      <c r="BL45" s="126"/>
      <c r="BM45" s="126"/>
      <c r="BN45" s="126"/>
      <c r="BO45" s="126"/>
      <c r="BP45" s="126"/>
      <c r="BQ45" s="126"/>
      <c r="BR45" s="126"/>
      <c r="BS45" s="126"/>
      <c r="BT45" s="126"/>
      <c r="BU45" s="126"/>
      <c r="BV45" s="126"/>
      <c r="BW45" s="126"/>
      <c r="BX45" s="126"/>
      <c r="BY45" s="126"/>
      <c r="BZ45" s="126"/>
      <c r="CA45" s="126"/>
      <c r="CB45" s="126"/>
      <c r="CC45" s="126"/>
      <c r="CD45" s="126"/>
      <c r="CE45" s="126"/>
      <c r="CF45" s="126"/>
      <c r="CG45" s="126"/>
      <c r="CH45" s="126"/>
      <c r="CI45" s="126"/>
      <c r="CJ45" s="126"/>
      <c r="CK45" s="126"/>
      <c r="CL45" s="126"/>
      <c r="CM45" s="126"/>
      <c r="CN45" s="126"/>
      <c r="CO45" s="126"/>
      <c r="CP45" s="126"/>
      <c r="CQ45" s="126"/>
      <c r="CR45" s="126"/>
      <c r="CS45" s="126"/>
      <c r="CT45" s="126"/>
      <c r="CU45" s="126"/>
      <c r="CV45" s="126"/>
      <c r="CW45" s="126"/>
      <c r="CX45" s="126"/>
      <c r="CY45" s="126"/>
      <c r="CZ45" s="126"/>
      <c r="DA45" s="126"/>
      <c r="DB45" s="126"/>
      <c r="DC45" s="126"/>
      <c r="DD45" s="126"/>
      <c r="DE45" s="126"/>
      <c r="DF45" s="126"/>
      <c r="DG45" s="126"/>
      <c r="DH45" s="126"/>
      <c r="DI45" s="126"/>
      <c r="DJ45" s="126"/>
      <c r="DK45" s="126"/>
      <c r="DL45" s="126"/>
      <c r="DM45" s="126"/>
      <c r="DN45" s="126"/>
      <c r="DO45" s="126"/>
      <c r="DP45" s="126"/>
      <c r="DQ45" s="126"/>
      <c r="DR45" s="126"/>
      <c r="DS45" s="126"/>
      <c r="DT45" s="126"/>
      <c r="DU45" s="126"/>
      <c r="DV45" s="126"/>
      <c r="DW45" s="126"/>
      <c r="DX45" s="126"/>
      <c r="DY45" s="126"/>
      <c r="DZ45" s="126"/>
      <c r="EA45" s="126"/>
      <c r="EB45" s="126"/>
      <c r="EC45" s="126"/>
      <c r="ED45" s="126"/>
      <c r="EE45" s="126"/>
      <c r="EF45" s="126"/>
      <c r="EG45" s="126"/>
      <c r="EH45" s="126"/>
      <c r="EI45" s="126"/>
      <c r="EJ45" s="126"/>
      <c r="EK45" s="126"/>
      <c r="EL45" s="126"/>
      <c r="EM45" s="126"/>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31"/>
      <c r="FY45" s="131"/>
      <c r="FZ45" s="131"/>
      <c r="GA45" s="131"/>
      <c r="GB45" s="131"/>
      <c r="GC45" s="131"/>
      <c r="GD45" s="131"/>
      <c r="GE45" s="131"/>
      <c r="GF45" s="131"/>
    </row>
    <row r="46" spans="1:188" x14ac:dyDescent="0.3">
      <c r="A46" s="123"/>
      <c r="B46" s="127"/>
      <c r="C46" s="127"/>
      <c r="D46" s="125"/>
      <c r="E46" s="125"/>
      <c r="F46" s="125"/>
      <c r="G46" s="125"/>
      <c r="H46" s="125"/>
      <c r="I46" s="125"/>
      <c r="J46" s="125"/>
      <c r="K46" s="125"/>
      <c r="L46" s="125"/>
      <c r="M46" s="125"/>
      <c r="N46" s="125"/>
      <c r="O46" s="125"/>
      <c r="P46" s="125"/>
      <c r="Q46" s="125"/>
      <c r="R46" s="125"/>
      <c r="S46" s="125"/>
      <c r="T46" s="125"/>
      <c r="U46" s="125"/>
      <c r="V46" s="125"/>
      <c r="W46" s="125"/>
      <c r="X46" s="125"/>
      <c r="Y46" s="125"/>
      <c r="Z46" s="125"/>
      <c r="AA46" s="125"/>
      <c r="AB46" s="125"/>
      <c r="AC46" s="125"/>
      <c r="AD46" s="125"/>
      <c r="AE46" s="125"/>
      <c r="AF46" s="125"/>
      <c r="AG46" s="125"/>
      <c r="AH46" s="125"/>
      <c r="AI46" s="125"/>
      <c r="AJ46" s="125"/>
      <c r="AK46" s="125"/>
      <c r="AL46" s="125"/>
      <c r="AM46" s="125"/>
      <c r="AN46" s="125"/>
      <c r="AO46" s="126"/>
      <c r="AP46" s="126"/>
      <c r="AQ46" s="126"/>
      <c r="AR46" s="126"/>
      <c r="AS46" s="126"/>
      <c r="AT46" s="126"/>
      <c r="AU46" s="126"/>
      <c r="AV46" s="126"/>
      <c r="AW46" s="126"/>
      <c r="AX46" s="126"/>
      <c r="AY46" s="126"/>
      <c r="AZ46" s="126"/>
      <c r="BA46" s="126"/>
      <c r="BB46" s="126"/>
      <c r="BC46" s="126"/>
      <c r="BD46" s="126"/>
      <c r="BE46" s="126"/>
      <c r="BF46" s="126"/>
      <c r="BG46" s="126"/>
      <c r="BH46" s="126"/>
      <c r="BI46" s="126"/>
      <c r="BJ46" s="126"/>
      <c r="BK46" s="126"/>
      <c r="BL46" s="126"/>
      <c r="BM46" s="126"/>
      <c r="BN46" s="126"/>
      <c r="BO46" s="126"/>
      <c r="BP46" s="126"/>
      <c r="BQ46" s="126"/>
      <c r="BR46" s="126"/>
      <c r="BS46" s="126"/>
      <c r="BT46" s="126"/>
      <c r="BU46" s="126"/>
      <c r="BV46" s="126"/>
      <c r="BW46" s="126"/>
      <c r="BX46" s="126"/>
      <c r="BY46" s="126"/>
      <c r="BZ46" s="126"/>
      <c r="CA46" s="126"/>
      <c r="CB46" s="126"/>
      <c r="CC46" s="126"/>
      <c r="CD46" s="126"/>
      <c r="CE46" s="126"/>
      <c r="CF46" s="126"/>
      <c r="CG46" s="126"/>
      <c r="CH46" s="126"/>
      <c r="CI46" s="126"/>
      <c r="CJ46" s="126"/>
      <c r="CK46" s="126"/>
      <c r="CL46" s="126"/>
      <c r="CM46" s="126"/>
      <c r="CN46" s="126"/>
      <c r="CO46" s="126"/>
      <c r="CP46" s="126"/>
      <c r="CQ46" s="126"/>
      <c r="CR46" s="126"/>
      <c r="CS46" s="126"/>
      <c r="CT46" s="126"/>
      <c r="CU46" s="126"/>
      <c r="CV46" s="126"/>
      <c r="CW46" s="126"/>
      <c r="CX46" s="126"/>
      <c r="CY46" s="126"/>
      <c r="CZ46" s="126"/>
      <c r="DA46" s="126"/>
      <c r="DB46" s="126"/>
      <c r="DC46" s="126"/>
      <c r="DD46" s="126"/>
      <c r="DE46" s="126"/>
      <c r="DF46" s="126"/>
      <c r="DG46" s="126"/>
      <c r="DH46" s="126"/>
      <c r="DI46" s="126"/>
      <c r="DJ46" s="126"/>
      <c r="DK46" s="126"/>
      <c r="DL46" s="126"/>
      <c r="DM46" s="126"/>
      <c r="DN46" s="126"/>
      <c r="DO46" s="126"/>
      <c r="DP46" s="126"/>
      <c r="DQ46" s="126"/>
      <c r="DR46" s="126"/>
      <c r="DS46" s="126"/>
      <c r="DT46" s="126"/>
      <c r="DU46" s="126"/>
      <c r="DV46" s="126"/>
      <c r="DW46" s="126"/>
      <c r="DX46" s="126"/>
      <c r="DY46" s="126"/>
      <c r="DZ46" s="126"/>
      <c r="EA46" s="126"/>
      <c r="EB46" s="126"/>
      <c r="EC46" s="126"/>
      <c r="ED46" s="126"/>
      <c r="EE46" s="126"/>
      <c r="EF46" s="126"/>
      <c r="EG46" s="126"/>
      <c r="EH46" s="126"/>
      <c r="EI46" s="126"/>
      <c r="EJ46" s="126"/>
      <c r="EK46" s="126"/>
      <c r="EL46" s="126"/>
      <c r="EM46" s="126"/>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31"/>
      <c r="FY46" s="131"/>
      <c r="FZ46" s="131"/>
      <c r="GA46" s="131"/>
      <c r="GB46" s="131"/>
      <c r="GC46" s="131"/>
      <c r="GD46" s="131"/>
      <c r="GE46" s="131"/>
      <c r="GF46" s="131"/>
    </row>
    <row r="47" spans="1:188" x14ac:dyDescent="0.3">
      <c r="A47" s="128"/>
      <c r="B47" s="6"/>
      <c r="C47" s="127"/>
      <c r="D47" s="125"/>
      <c r="E47" s="125"/>
      <c r="F47" s="125"/>
      <c r="G47" s="125"/>
      <c r="H47" s="125"/>
      <c r="I47" s="125"/>
      <c r="J47" s="125"/>
      <c r="K47" s="125"/>
      <c r="L47" s="125"/>
      <c r="M47" s="125"/>
      <c r="N47" s="125"/>
      <c r="O47" s="125"/>
      <c r="P47" s="125"/>
      <c r="Q47" s="125"/>
      <c r="R47" s="125"/>
      <c r="S47" s="125"/>
      <c r="T47" s="125"/>
      <c r="U47" s="125"/>
      <c r="V47" s="125"/>
      <c r="W47" s="125"/>
      <c r="X47" s="125"/>
      <c r="Y47" s="125"/>
      <c r="Z47" s="125"/>
      <c r="AA47" s="125"/>
      <c r="AB47" s="125"/>
      <c r="AC47" s="125"/>
      <c r="AD47" s="125"/>
      <c r="AE47" s="125"/>
      <c r="AF47" s="125"/>
      <c r="AG47" s="125"/>
      <c r="AH47" s="125"/>
      <c r="AI47" s="125"/>
      <c r="AJ47" s="125"/>
      <c r="AK47" s="125"/>
      <c r="AL47" s="125"/>
      <c r="AM47" s="125"/>
      <c r="AN47" s="125"/>
      <c r="AO47" s="126"/>
      <c r="AP47" s="126"/>
      <c r="AQ47" s="126"/>
      <c r="AR47" s="126"/>
      <c r="AS47" s="126"/>
      <c r="AT47" s="126"/>
      <c r="AU47" s="126"/>
      <c r="AV47" s="126"/>
      <c r="AW47" s="126"/>
      <c r="AX47" s="126"/>
      <c r="AY47" s="126"/>
      <c r="AZ47" s="126"/>
      <c r="BA47" s="126"/>
      <c r="BB47" s="126"/>
      <c r="BC47" s="126"/>
      <c r="BD47" s="126"/>
      <c r="BE47" s="126"/>
      <c r="BF47" s="126"/>
      <c r="BG47" s="126"/>
      <c r="BH47" s="126"/>
      <c r="BI47" s="126"/>
      <c r="BJ47" s="126"/>
      <c r="BK47" s="126"/>
      <c r="BL47" s="126"/>
      <c r="BM47" s="126"/>
      <c r="BN47" s="126"/>
      <c r="BO47" s="126"/>
      <c r="BP47" s="126"/>
      <c r="BQ47" s="126"/>
      <c r="BR47" s="126"/>
      <c r="BS47" s="126"/>
      <c r="BT47" s="126"/>
      <c r="BU47" s="126"/>
      <c r="BV47" s="126"/>
      <c r="BW47" s="126"/>
      <c r="BX47" s="126"/>
      <c r="BY47" s="126"/>
      <c r="BZ47" s="126"/>
      <c r="CA47" s="126"/>
      <c r="CB47" s="126"/>
      <c r="CC47" s="126"/>
      <c r="CD47" s="126"/>
      <c r="CE47" s="126"/>
      <c r="CF47" s="126"/>
      <c r="CG47" s="126"/>
      <c r="CH47" s="126"/>
      <c r="CI47" s="126"/>
      <c r="CJ47" s="126"/>
      <c r="CK47" s="126"/>
      <c r="CL47" s="126"/>
      <c r="CM47" s="126"/>
      <c r="CN47" s="126"/>
      <c r="CO47" s="126"/>
      <c r="CP47" s="126"/>
      <c r="CQ47" s="126"/>
      <c r="CR47" s="126"/>
      <c r="CS47" s="126"/>
      <c r="CT47" s="126"/>
      <c r="CU47" s="126"/>
      <c r="CV47" s="126"/>
      <c r="CW47" s="126"/>
      <c r="CX47" s="126"/>
      <c r="CY47" s="126"/>
      <c r="CZ47" s="126"/>
      <c r="DA47" s="126"/>
      <c r="DB47" s="126"/>
      <c r="DC47" s="126"/>
      <c r="DD47" s="126"/>
      <c r="DE47" s="126"/>
      <c r="DF47" s="126"/>
      <c r="DG47" s="126"/>
      <c r="DH47" s="126"/>
      <c r="DI47" s="126"/>
      <c r="DJ47" s="126"/>
      <c r="DK47" s="126"/>
      <c r="DL47" s="126"/>
      <c r="DM47" s="126"/>
      <c r="DN47" s="126"/>
      <c r="DO47" s="126"/>
      <c r="DP47" s="126"/>
      <c r="DQ47" s="126"/>
      <c r="DR47" s="126"/>
      <c r="DS47" s="126"/>
      <c r="DT47" s="126"/>
      <c r="DU47" s="126"/>
      <c r="DV47" s="126"/>
      <c r="DW47" s="126"/>
      <c r="DX47" s="126"/>
      <c r="DY47" s="126"/>
      <c r="DZ47" s="126"/>
      <c r="EA47" s="126"/>
      <c r="EB47" s="126"/>
      <c r="EC47" s="126"/>
      <c r="ED47" s="126"/>
      <c r="EE47" s="126"/>
      <c r="EF47" s="126"/>
      <c r="EG47" s="126"/>
      <c r="EH47" s="126"/>
      <c r="EI47" s="126"/>
      <c r="EJ47" s="126"/>
      <c r="EK47" s="126"/>
      <c r="EL47" s="126"/>
      <c r="EM47" s="126"/>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row>
    <row r="48" spans="1:188" x14ac:dyDescent="0.3">
      <c r="A48" s="122"/>
      <c r="B48" s="6"/>
      <c r="C48" s="127"/>
      <c r="D48" s="125"/>
      <c r="E48" s="125"/>
      <c r="F48" s="125"/>
      <c r="G48" s="125"/>
      <c r="H48" s="125"/>
      <c r="I48" s="125"/>
      <c r="J48" s="125"/>
      <c r="K48" s="125"/>
      <c r="L48" s="125"/>
      <c r="M48" s="125"/>
      <c r="N48" s="125"/>
      <c r="O48" s="125"/>
      <c r="P48" s="125"/>
      <c r="Q48" s="125"/>
      <c r="R48" s="125"/>
      <c r="S48" s="125"/>
      <c r="T48" s="125"/>
      <c r="U48" s="125"/>
      <c r="V48" s="125"/>
      <c r="W48" s="125"/>
      <c r="X48" s="125"/>
      <c r="Y48" s="125"/>
      <c r="Z48" s="125"/>
      <c r="AA48" s="125"/>
      <c r="AB48" s="125"/>
      <c r="AC48" s="125"/>
      <c r="AD48" s="125"/>
      <c r="AE48" s="125"/>
      <c r="AF48" s="125"/>
      <c r="AG48" s="125"/>
      <c r="AH48" s="125"/>
      <c r="AI48" s="125"/>
      <c r="AJ48" s="125"/>
      <c r="AK48" s="125"/>
      <c r="AL48" s="125"/>
      <c r="AM48" s="125"/>
      <c r="AN48" s="125"/>
      <c r="AO48" s="126"/>
      <c r="AP48" s="126"/>
      <c r="AQ48" s="126"/>
      <c r="AR48" s="126"/>
      <c r="AS48" s="126"/>
      <c r="AT48" s="126"/>
      <c r="AU48" s="126"/>
      <c r="AV48" s="126"/>
      <c r="AW48" s="126"/>
      <c r="AX48" s="126"/>
      <c r="AY48" s="126"/>
      <c r="AZ48" s="126"/>
      <c r="BA48" s="126"/>
      <c r="BB48" s="126"/>
      <c r="BC48" s="126"/>
      <c r="BD48" s="126"/>
      <c r="BE48" s="126"/>
      <c r="BF48" s="126"/>
      <c r="BG48" s="126"/>
      <c r="BH48" s="126"/>
      <c r="BI48" s="126"/>
      <c r="BJ48" s="126"/>
      <c r="BK48" s="126"/>
      <c r="BL48" s="126"/>
      <c r="BM48" s="126"/>
      <c r="BN48" s="126"/>
      <c r="BO48" s="126"/>
      <c r="BP48" s="126"/>
      <c r="BQ48" s="126"/>
      <c r="BR48" s="126"/>
      <c r="BS48" s="126"/>
      <c r="BT48" s="126"/>
      <c r="BU48" s="126"/>
      <c r="BV48" s="126"/>
      <c r="BW48" s="126"/>
      <c r="BX48" s="126"/>
      <c r="BY48" s="126"/>
      <c r="BZ48" s="126"/>
      <c r="CA48" s="126"/>
      <c r="CB48" s="126"/>
      <c r="CC48" s="126"/>
      <c r="CD48" s="126"/>
      <c r="CE48" s="126"/>
      <c r="CF48" s="126"/>
      <c r="CG48" s="126"/>
      <c r="CH48" s="126"/>
      <c r="CI48" s="126"/>
      <c r="CJ48" s="126"/>
      <c r="CK48" s="126"/>
      <c r="CL48" s="126"/>
      <c r="CM48" s="126"/>
      <c r="CN48" s="126"/>
      <c r="CO48" s="126"/>
      <c r="CP48" s="126"/>
      <c r="CQ48" s="126"/>
      <c r="CR48" s="126"/>
      <c r="CS48" s="126"/>
      <c r="CT48" s="126"/>
      <c r="CU48" s="126"/>
      <c r="CV48" s="126"/>
      <c r="CW48" s="126"/>
      <c r="CX48" s="126"/>
      <c r="CY48" s="126"/>
      <c r="CZ48" s="126"/>
      <c r="DA48" s="126"/>
      <c r="DB48" s="126"/>
      <c r="DC48" s="126"/>
      <c r="DD48" s="126"/>
      <c r="DE48" s="126"/>
      <c r="DF48" s="126"/>
      <c r="DG48" s="126"/>
      <c r="DH48" s="126"/>
      <c r="DI48" s="126"/>
      <c r="DJ48" s="126"/>
      <c r="DK48" s="126"/>
      <c r="DL48" s="126"/>
      <c r="DM48" s="126"/>
      <c r="DN48" s="126"/>
      <c r="DO48" s="126"/>
      <c r="DP48" s="126"/>
      <c r="DQ48" s="126"/>
      <c r="DR48" s="126"/>
      <c r="DS48" s="126"/>
      <c r="DT48" s="126"/>
      <c r="DU48" s="126"/>
      <c r="DV48" s="126"/>
      <c r="DW48" s="126"/>
      <c r="DX48" s="126"/>
      <c r="DY48" s="126"/>
      <c r="DZ48" s="126"/>
      <c r="EA48" s="126"/>
      <c r="EB48" s="126"/>
      <c r="EC48" s="126"/>
      <c r="ED48" s="126"/>
      <c r="EE48" s="126"/>
      <c r="EF48" s="126"/>
      <c r="EG48" s="126"/>
      <c r="EH48" s="126"/>
      <c r="EI48" s="126"/>
      <c r="EJ48" s="126"/>
      <c r="EK48" s="126"/>
      <c r="EL48" s="126"/>
      <c r="EM48" s="126"/>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row>
    <row r="49" spans="1:188" x14ac:dyDescent="0.3">
      <c r="A49" s="129"/>
      <c r="B49" s="127"/>
      <c r="C49" s="127"/>
      <c r="D49" s="125"/>
      <c r="E49" s="125"/>
      <c r="F49" s="125"/>
      <c r="G49" s="125"/>
      <c r="H49" s="125"/>
      <c r="I49" s="125"/>
      <c r="J49" s="125"/>
      <c r="K49" s="125"/>
      <c r="L49" s="125"/>
      <c r="M49" s="125"/>
      <c r="N49" s="125"/>
      <c r="O49" s="125"/>
      <c r="P49" s="125"/>
      <c r="Q49" s="125"/>
      <c r="R49" s="125"/>
      <c r="S49" s="125"/>
      <c r="T49" s="125"/>
      <c r="U49" s="125"/>
      <c r="V49" s="125"/>
      <c r="W49" s="125"/>
      <c r="X49" s="125"/>
      <c r="Y49" s="125"/>
      <c r="Z49" s="125"/>
      <c r="AA49" s="125"/>
      <c r="AB49" s="125"/>
      <c r="AC49" s="125"/>
      <c r="AD49" s="125"/>
      <c r="AE49" s="125"/>
      <c r="AF49" s="125"/>
      <c r="AG49" s="125"/>
      <c r="AH49" s="125"/>
      <c r="AI49" s="125"/>
      <c r="AJ49" s="125"/>
      <c r="AK49" s="125"/>
      <c r="AL49" s="125"/>
      <c r="AM49" s="125"/>
      <c r="AN49" s="125"/>
      <c r="AO49" s="126"/>
      <c r="AP49" s="126"/>
      <c r="AQ49" s="126"/>
      <c r="AR49" s="126"/>
      <c r="AS49" s="126"/>
      <c r="AT49" s="126"/>
      <c r="AU49" s="126"/>
      <c r="AV49" s="126"/>
      <c r="AW49" s="126"/>
      <c r="AX49" s="126"/>
      <c r="AY49" s="126"/>
      <c r="AZ49" s="126"/>
      <c r="BA49" s="126"/>
      <c r="BB49" s="126"/>
      <c r="BC49" s="126"/>
      <c r="BD49" s="126"/>
      <c r="BE49" s="126"/>
      <c r="BF49" s="126"/>
      <c r="BG49" s="126"/>
      <c r="BH49" s="126"/>
      <c r="BI49" s="126"/>
      <c r="BJ49" s="126"/>
      <c r="BK49" s="126"/>
      <c r="BL49" s="126"/>
      <c r="BM49" s="126"/>
      <c r="BN49" s="126"/>
      <c r="BO49" s="126"/>
      <c r="BP49" s="126"/>
      <c r="BQ49" s="126"/>
      <c r="BR49" s="126"/>
      <c r="BS49" s="126"/>
      <c r="BT49" s="126"/>
      <c r="BU49" s="126"/>
      <c r="BV49" s="126"/>
      <c r="BW49" s="126"/>
      <c r="BX49" s="126"/>
      <c r="BY49" s="126"/>
      <c r="BZ49" s="126"/>
      <c r="CA49" s="126"/>
      <c r="CB49" s="126"/>
      <c r="CC49" s="126"/>
      <c r="CD49" s="126"/>
      <c r="CE49" s="126"/>
      <c r="CF49" s="126"/>
      <c r="CG49" s="126"/>
      <c r="CH49" s="126"/>
      <c r="CI49" s="126"/>
      <c r="CJ49" s="126"/>
      <c r="CK49" s="126"/>
      <c r="CL49" s="126"/>
      <c r="CM49" s="126"/>
      <c r="CN49" s="126"/>
      <c r="CO49" s="126"/>
      <c r="CP49" s="126"/>
      <c r="CQ49" s="126"/>
      <c r="CR49" s="126"/>
      <c r="CS49" s="126"/>
      <c r="CT49" s="126"/>
      <c r="CU49" s="126"/>
      <c r="CV49" s="126"/>
      <c r="CW49" s="126"/>
      <c r="CX49" s="126"/>
      <c r="CY49" s="126"/>
      <c r="CZ49" s="126"/>
      <c r="DA49" s="126"/>
      <c r="DB49" s="126"/>
      <c r="DC49" s="126"/>
      <c r="DD49" s="126"/>
      <c r="DE49" s="126"/>
      <c r="DF49" s="126"/>
      <c r="DG49" s="126"/>
      <c r="DH49" s="126"/>
      <c r="DI49" s="126"/>
      <c r="DJ49" s="126"/>
      <c r="DK49" s="126"/>
      <c r="DL49" s="126"/>
      <c r="DM49" s="126"/>
      <c r="DN49" s="126"/>
      <c r="DO49" s="126"/>
      <c r="DP49" s="126"/>
      <c r="DQ49" s="126"/>
      <c r="DR49" s="126"/>
      <c r="DS49" s="126"/>
      <c r="DT49" s="126"/>
      <c r="DU49" s="126"/>
      <c r="DV49" s="126"/>
      <c r="DW49" s="126"/>
      <c r="DX49" s="126"/>
      <c r="DY49" s="126"/>
      <c r="DZ49" s="126"/>
      <c r="EA49" s="126"/>
      <c r="EB49" s="126"/>
      <c r="EC49" s="126"/>
      <c r="ED49" s="126"/>
      <c r="EE49" s="126"/>
      <c r="EF49" s="126"/>
      <c r="EG49" s="126"/>
      <c r="EH49" s="126"/>
      <c r="EI49" s="126"/>
      <c r="EJ49" s="126"/>
      <c r="EK49" s="126"/>
      <c r="EL49" s="126"/>
      <c r="EM49" s="126"/>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row>
    <row r="50" spans="1:188" x14ac:dyDescent="0.3">
      <c r="A50" s="129"/>
      <c r="B50" s="127"/>
      <c r="C50" s="127"/>
      <c r="D50" s="125"/>
      <c r="E50" s="125"/>
      <c r="F50" s="125"/>
      <c r="G50" s="125"/>
      <c r="H50" s="125"/>
      <c r="I50" s="125"/>
      <c r="J50" s="125"/>
      <c r="K50" s="125"/>
      <c r="L50" s="125"/>
      <c r="M50" s="125"/>
      <c r="N50" s="125"/>
      <c r="O50" s="125"/>
      <c r="P50" s="125"/>
      <c r="Q50" s="125"/>
      <c r="R50" s="125"/>
      <c r="S50" s="125"/>
      <c r="T50" s="125"/>
      <c r="U50" s="125"/>
      <c r="V50" s="125"/>
      <c r="W50" s="125"/>
      <c r="X50" s="125"/>
      <c r="Y50" s="125"/>
      <c r="Z50" s="125"/>
      <c r="AA50" s="125"/>
      <c r="AB50" s="125"/>
      <c r="AC50" s="125"/>
      <c r="AD50" s="125"/>
      <c r="AE50" s="125"/>
      <c r="AF50" s="125"/>
      <c r="AG50" s="125"/>
      <c r="AH50" s="125"/>
      <c r="AI50" s="125"/>
      <c r="AJ50" s="125"/>
      <c r="AK50" s="125"/>
      <c r="AL50" s="125"/>
      <c r="AM50" s="125"/>
      <c r="AN50" s="125"/>
      <c r="AO50" s="126"/>
      <c r="AP50" s="126"/>
      <c r="AQ50" s="126"/>
      <c r="AR50" s="126"/>
      <c r="AS50" s="126"/>
      <c r="AT50" s="126"/>
      <c r="AU50" s="126"/>
      <c r="AV50" s="126"/>
      <c r="AW50" s="126"/>
      <c r="AX50" s="126"/>
      <c r="AY50" s="126"/>
      <c r="AZ50" s="126"/>
      <c r="BA50" s="126"/>
      <c r="BB50" s="126"/>
      <c r="BC50" s="126"/>
      <c r="BD50" s="126"/>
      <c r="BE50" s="126"/>
      <c r="BF50" s="126"/>
      <c r="BG50" s="126"/>
      <c r="BH50" s="126"/>
      <c r="BI50" s="126"/>
      <c r="BJ50" s="126"/>
      <c r="BK50" s="126"/>
      <c r="BL50" s="126"/>
      <c r="BM50" s="126"/>
      <c r="BN50" s="126"/>
      <c r="BO50" s="126"/>
      <c r="BP50" s="126"/>
      <c r="BQ50" s="126"/>
      <c r="BR50" s="126"/>
      <c r="BS50" s="126"/>
      <c r="BT50" s="126"/>
      <c r="BU50" s="126"/>
      <c r="BV50" s="126"/>
      <c r="BW50" s="126"/>
      <c r="BX50" s="126"/>
      <c r="BY50" s="126"/>
      <c r="BZ50" s="126"/>
      <c r="CA50" s="126"/>
      <c r="CB50" s="126"/>
      <c r="CC50" s="126"/>
      <c r="CD50" s="126"/>
      <c r="CE50" s="126"/>
      <c r="CF50" s="126"/>
      <c r="CG50" s="126"/>
      <c r="CH50" s="126"/>
      <c r="CI50" s="126"/>
      <c r="CJ50" s="126"/>
      <c r="CK50" s="126"/>
      <c r="CL50" s="126"/>
      <c r="CM50" s="126"/>
      <c r="CN50" s="126"/>
      <c r="CO50" s="126"/>
      <c r="CP50" s="126"/>
      <c r="CQ50" s="126"/>
      <c r="CR50" s="126"/>
      <c r="CS50" s="126"/>
      <c r="CT50" s="126"/>
      <c r="CU50" s="126"/>
      <c r="CV50" s="126"/>
      <c r="CW50" s="126"/>
      <c r="CX50" s="126"/>
      <c r="CY50" s="126"/>
      <c r="CZ50" s="126"/>
      <c r="DA50" s="126"/>
      <c r="DB50" s="126"/>
      <c r="DC50" s="126"/>
      <c r="DD50" s="126"/>
      <c r="DE50" s="126"/>
      <c r="DF50" s="126"/>
      <c r="DG50" s="126"/>
      <c r="DH50" s="126"/>
      <c r="DI50" s="126"/>
      <c r="DJ50" s="126"/>
      <c r="DK50" s="126"/>
      <c r="DL50" s="126"/>
      <c r="DM50" s="126"/>
      <c r="DN50" s="126"/>
      <c r="DO50" s="126"/>
      <c r="DP50" s="126"/>
      <c r="DQ50" s="126"/>
      <c r="DR50" s="126"/>
      <c r="DS50" s="126"/>
      <c r="DT50" s="126"/>
      <c r="DU50" s="126"/>
      <c r="DV50" s="126"/>
      <c r="DW50" s="126"/>
      <c r="DX50" s="126"/>
      <c r="DY50" s="126"/>
      <c r="DZ50" s="126"/>
      <c r="EA50" s="126"/>
      <c r="EB50" s="126"/>
      <c r="EC50" s="126"/>
      <c r="ED50" s="126"/>
      <c r="EE50" s="126"/>
      <c r="EF50" s="126"/>
      <c r="EG50" s="126"/>
      <c r="EH50" s="126"/>
      <c r="EI50" s="126"/>
      <c r="EJ50" s="126"/>
      <c r="EK50" s="126"/>
      <c r="EL50" s="126"/>
      <c r="EM50" s="126"/>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row>
    <row r="51" spans="1:188" x14ac:dyDescent="0.3">
      <c r="A51" s="129"/>
      <c r="B51" s="127"/>
      <c r="C51" s="6"/>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FX51" s="131"/>
      <c r="FY51" s="131"/>
      <c r="FZ51" s="131"/>
      <c r="GA51" s="131"/>
      <c r="GB51" s="131"/>
      <c r="GC51" s="131"/>
      <c r="GD51" s="131"/>
      <c r="GE51" s="131"/>
      <c r="GF51" s="131"/>
    </row>
    <row r="52" spans="1:188" x14ac:dyDescent="0.3">
      <c r="A52" s="129"/>
      <c r="B52" s="127"/>
      <c r="C52" s="6"/>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FX52" s="131"/>
      <c r="FY52" s="131"/>
      <c r="FZ52" s="131"/>
      <c r="GA52" s="131"/>
      <c r="GB52" s="131"/>
      <c r="GC52" s="131"/>
      <c r="GD52" s="131"/>
      <c r="GE52" s="131"/>
      <c r="GF52" s="131"/>
    </row>
  </sheetData>
  <mergeCells count="1">
    <mergeCell ref="A9:C9"/>
  </mergeCells>
  <conditionalFormatting sqref="FX11:GF11">
    <cfRule type="expression" dxfId="11" priority="3">
      <formula>AND(V1048569=MIN($D1048569:$AP1048569),V1048569&lt;ABS($B$2*AVERAGE($D1048569:$AP1048569)),V1048569&gt;0)</formula>
    </cfRule>
    <cfRule type="expression" dxfId="10" priority="4">
      <formula>AND(V1048569=MAX($D1048569:$AP1048569),V1048569&gt;$C$2*AVERAGE($D1048569:$AP1048569),V1048569&gt;0)</formula>
    </cfRule>
  </conditionalFormatting>
  <conditionalFormatting sqref="FX19:GF19">
    <cfRule type="expression" dxfId="9" priority="1">
      <formula>AND(V1=MIN($D1:$AP1),V1&lt;ABS($B$2*AVERAGE($D1:$AP1)),V1&gt;0)</formula>
    </cfRule>
    <cfRule type="expression" dxfId="8" priority="2">
      <formula>AND(V1=MAX($D1:$AP1),V1&gt;$C$2*AVERAGE($D1:$AP1),V1&gt;0)</formula>
    </cfRule>
  </conditionalFormatting>
  <hyperlinks>
    <hyperlink ref="A6" location="Contents!A1" display="Return to contents page"/>
  </hyperlink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F51"/>
  <sheetViews>
    <sheetView zoomScale="90" zoomScaleNormal="90" workbookViewId="0">
      <pane xSplit="3" ySplit="9" topLeftCell="FP10" activePane="bottomRight" state="frozen"/>
      <selection activeCell="A8" sqref="A8"/>
      <selection pane="topRight" activeCell="A8" sqref="A8"/>
      <selection pane="bottomLeft" activeCell="A8" sqref="A8"/>
      <selection pane="bottomRight" activeCell="GH26" sqref="GH26"/>
    </sheetView>
  </sheetViews>
  <sheetFormatPr defaultColWidth="7.59765625" defaultRowHeight="14.4" x14ac:dyDescent="0.3"/>
  <cols>
    <col min="1" max="1" width="18.5" style="2" customWidth="1"/>
    <col min="2" max="2" width="7.19921875" style="2" bestFit="1" customWidth="1"/>
    <col min="3" max="3" width="38" style="2" customWidth="1"/>
    <col min="4" max="40" width="7.59765625" style="8"/>
    <col min="41" max="16384" width="7.59765625" style="1"/>
  </cols>
  <sheetData>
    <row r="1" spans="1:188" ht="15" x14ac:dyDescent="0.25">
      <c r="A1" s="4"/>
      <c r="B1" s="1"/>
      <c r="C1" s="1"/>
      <c r="D1" s="1"/>
      <c r="E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row>
    <row r="2" spans="1:188" ht="15" x14ac:dyDescent="0.25">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row>
    <row r="3" spans="1:188" ht="15" x14ac:dyDescent="0.25">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row>
    <row r="4" spans="1:188" ht="15" x14ac:dyDescent="0.25">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row>
    <row r="5" spans="1:188" ht="15" x14ac:dyDescent="0.25">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row>
    <row r="6" spans="1:188" ht="15" x14ac:dyDescent="0.25">
      <c r="A6" s="57" t="s">
        <v>75</v>
      </c>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row>
    <row r="7" spans="1:188" ht="21" x14ac:dyDescent="0.25">
      <c r="A7" s="17" t="s">
        <v>165</v>
      </c>
      <c r="B7" s="17"/>
      <c r="C7" s="17"/>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row>
    <row r="8" spans="1:188" ht="15" x14ac:dyDescent="0.25">
      <c r="A8" s="27" t="s">
        <v>21</v>
      </c>
      <c r="B8" s="13"/>
      <c r="C8" s="13"/>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row>
    <row r="9" spans="1:188" ht="15" x14ac:dyDescent="0.25">
      <c r="A9" s="158" t="s">
        <v>25</v>
      </c>
      <c r="B9" s="158"/>
      <c r="C9" s="158"/>
      <c r="D9" s="26">
        <v>27089</v>
      </c>
      <c r="E9" s="26">
        <v>27181</v>
      </c>
      <c r="F9" s="26">
        <v>27273</v>
      </c>
      <c r="G9" s="26">
        <v>27364</v>
      </c>
      <c r="H9" s="26">
        <v>27454</v>
      </c>
      <c r="I9" s="26">
        <v>27546</v>
      </c>
      <c r="J9" s="26">
        <v>27638</v>
      </c>
      <c r="K9" s="26">
        <v>27729</v>
      </c>
      <c r="L9" s="26">
        <v>27820</v>
      </c>
      <c r="M9" s="26">
        <v>27912</v>
      </c>
      <c r="N9" s="26">
        <v>28004</v>
      </c>
      <c r="O9" s="26">
        <v>28095</v>
      </c>
      <c r="P9" s="26">
        <v>28185</v>
      </c>
      <c r="Q9" s="26">
        <v>28277</v>
      </c>
      <c r="R9" s="26">
        <v>28369</v>
      </c>
      <c r="S9" s="26">
        <v>28460</v>
      </c>
      <c r="T9" s="26">
        <v>28550</v>
      </c>
      <c r="U9" s="26">
        <v>28642</v>
      </c>
      <c r="V9" s="26">
        <v>28734</v>
      </c>
      <c r="W9" s="26">
        <v>28825</v>
      </c>
      <c r="X9" s="26">
        <v>28915</v>
      </c>
      <c r="Y9" s="26">
        <v>29007</v>
      </c>
      <c r="Z9" s="26">
        <v>29099</v>
      </c>
      <c r="AA9" s="26">
        <v>29190</v>
      </c>
      <c r="AB9" s="26">
        <v>29281</v>
      </c>
      <c r="AC9" s="26">
        <v>29373</v>
      </c>
      <c r="AD9" s="26">
        <v>29465</v>
      </c>
      <c r="AE9" s="26">
        <v>29556</v>
      </c>
      <c r="AF9" s="26">
        <v>29646</v>
      </c>
      <c r="AG9" s="26">
        <v>29738</v>
      </c>
      <c r="AH9" s="26">
        <v>29830</v>
      </c>
      <c r="AI9" s="26">
        <v>29921</v>
      </c>
      <c r="AJ9" s="26">
        <v>30011</v>
      </c>
      <c r="AK9" s="26">
        <v>30103</v>
      </c>
      <c r="AL9" s="26">
        <v>30195</v>
      </c>
      <c r="AM9" s="26">
        <v>30286</v>
      </c>
      <c r="AN9" s="26">
        <v>30376</v>
      </c>
      <c r="AO9" s="26">
        <v>30468</v>
      </c>
      <c r="AP9" s="26">
        <v>30560</v>
      </c>
      <c r="AQ9" s="26">
        <v>30651</v>
      </c>
      <c r="AR9" s="26">
        <v>30742</v>
      </c>
      <c r="AS9" s="26">
        <v>30834</v>
      </c>
      <c r="AT9" s="26">
        <v>30926</v>
      </c>
      <c r="AU9" s="26">
        <v>31017</v>
      </c>
      <c r="AV9" s="26">
        <v>31107</v>
      </c>
      <c r="AW9" s="26">
        <v>31199</v>
      </c>
      <c r="AX9" s="26">
        <v>31291</v>
      </c>
      <c r="AY9" s="26">
        <v>31382</v>
      </c>
      <c r="AZ9" s="26">
        <v>31472</v>
      </c>
      <c r="BA9" s="26">
        <v>31564</v>
      </c>
      <c r="BB9" s="26">
        <v>31656</v>
      </c>
      <c r="BC9" s="26">
        <v>31747</v>
      </c>
      <c r="BD9" s="26">
        <v>31837</v>
      </c>
      <c r="BE9" s="26">
        <v>31929</v>
      </c>
      <c r="BF9" s="26">
        <v>32021</v>
      </c>
      <c r="BG9" s="26">
        <v>32112</v>
      </c>
      <c r="BH9" s="26">
        <v>32203</v>
      </c>
      <c r="BI9" s="26">
        <v>32295</v>
      </c>
      <c r="BJ9" s="26">
        <v>32387</v>
      </c>
      <c r="BK9" s="26">
        <v>32478</v>
      </c>
      <c r="BL9" s="26">
        <v>32568</v>
      </c>
      <c r="BM9" s="26">
        <v>32660</v>
      </c>
      <c r="BN9" s="26">
        <v>32752</v>
      </c>
      <c r="BO9" s="26">
        <v>32843</v>
      </c>
      <c r="BP9" s="26">
        <v>32933</v>
      </c>
      <c r="BQ9" s="26">
        <v>33025</v>
      </c>
      <c r="BR9" s="26">
        <v>33117</v>
      </c>
      <c r="BS9" s="26">
        <v>33208</v>
      </c>
      <c r="BT9" s="26">
        <v>33298</v>
      </c>
      <c r="BU9" s="26">
        <v>33390</v>
      </c>
      <c r="BV9" s="26">
        <v>33482</v>
      </c>
      <c r="BW9" s="26">
        <v>33573</v>
      </c>
      <c r="BX9" s="26">
        <v>33664</v>
      </c>
      <c r="BY9" s="26">
        <v>33756</v>
      </c>
      <c r="BZ9" s="26">
        <v>33848</v>
      </c>
      <c r="CA9" s="26">
        <v>33939</v>
      </c>
      <c r="CB9" s="26">
        <v>34029</v>
      </c>
      <c r="CC9" s="26">
        <v>34121</v>
      </c>
      <c r="CD9" s="26">
        <v>34213</v>
      </c>
      <c r="CE9" s="26">
        <v>34304</v>
      </c>
      <c r="CF9" s="26">
        <v>34394</v>
      </c>
      <c r="CG9" s="26">
        <v>34486</v>
      </c>
      <c r="CH9" s="26">
        <v>34578</v>
      </c>
      <c r="CI9" s="26">
        <v>34669</v>
      </c>
      <c r="CJ9" s="26">
        <v>34759</v>
      </c>
      <c r="CK9" s="26">
        <v>34851</v>
      </c>
      <c r="CL9" s="26">
        <v>34943</v>
      </c>
      <c r="CM9" s="26">
        <v>35034</v>
      </c>
      <c r="CN9" s="26">
        <v>35125</v>
      </c>
      <c r="CO9" s="26">
        <v>35217</v>
      </c>
      <c r="CP9" s="26">
        <v>35309</v>
      </c>
      <c r="CQ9" s="26">
        <v>35400</v>
      </c>
      <c r="CR9" s="26">
        <v>35490</v>
      </c>
      <c r="CS9" s="26">
        <v>35582</v>
      </c>
      <c r="CT9" s="26">
        <v>35674</v>
      </c>
      <c r="CU9" s="26">
        <v>35765</v>
      </c>
      <c r="CV9" s="26">
        <v>35855</v>
      </c>
      <c r="CW9" s="26">
        <v>35947</v>
      </c>
      <c r="CX9" s="26">
        <v>36039</v>
      </c>
      <c r="CY9" s="26">
        <v>36130</v>
      </c>
      <c r="CZ9" s="26">
        <v>36220</v>
      </c>
      <c r="DA9" s="26">
        <v>36312</v>
      </c>
      <c r="DB9" s="26">
        <v>36404</v>
      </c>
      <c r="DC9" s="26">
        <v>36495</v>
      </c>
      <c r="DD9" s="26">
        <v>36586</v>
      </c>
      <c r="DE9" s="26">
        <v>36678</v>
      </c>
      <c r="DF9" s="26">
        <v>36770</v>
      </c>
      <c r="DG9" s="26">
        <v>36861</v>
      </c>
      <c r="DH9" s="26">
        <v>36951</v>
      </c>
      <c r="DI9" s="26">
        <v>37043</v>
      </c>
      <c r="DJ9" s="26">
        <v>37135</v>
      </c>
      <c r="DK9" s="26">
        <v>37226</v>
      </c>
      <c r="DL9" s="26">
        <v>37316</v>
      </c>
      <c r="DM9" s="26">
        <v>37408</v>
      </c>
      <c r="DN9" s="26">
        <v>37500</v>
      </c>
      <c r="DO9" s="26">
        <v>37591</v>
      </c>
      <c r="DP9" s="26">
        <v>37681</v>
      </c>
      <c r="DQ9" s="26">
        <v>37773</v>
      </c>
      <c r="DR9" s="26">
        <v>37865</v>
      </c>
      <c r="DS9" s="26">
        <v>37956</v>
      </c>
      <c r="DT9" s="26">
        <v>38047</v>
      </c>
      <c r="DU9" s="26">
        <v>38139</v>
      </c>
      <c r="DV9" s="26">
        <v>38231</v>
      </c>
      <c r="DW9" s="26">
        <v>38322</v>
      </c>
      <c r="DX9" s="26">
        <v>38412</v>
      </c>
      <c r="DY9" s="26">
        <v>38504</v>
      </c>
      <c r="DZ9" s="26">
        <v>38596</v>
      </c>
      <c r="EA9" s="26">
        <v>38687</v>
      </c>
      <c r="EB9" s="26">
        <v>38777</v>
      </c>
      <c r="EC9" s="26">
        <v>38869</v>
      </c>
      <c r="ED9" s="26">
        <v>38961</v>
      </c>
      <c r="EE9" s="26">
        <v>39052</v>
      </c>
      <c r="EF9" s="26">
        <v>39142</v>
      </c>
      <c r="EG9" s="26">
        <v>39234</v>
      </c>
      <c r="EH9" s="26">
        <v>39326</v>
      </c>
      <c r="EI9" s="26">
        <v>39417</v>
      </c>
      <c r="EJ9" s="26">
        <v>39508</v>
      </c>
      <c r="EK9" s="26">
        <v>39600</v>
      </c>
      <c r="EL9" s="26">
        <v>39692</v>
      </c>
      <c r="EM9" s="26">
        <v>39783</v>
      </c>
      <c r="EN9" s="26">
        <v>39873</v>
      </c>
      <c r="EO9" s="26">
        <v>39965</v>
      </c>
      <c r="EP9" s="26">
        <v>40057</v>
      </c>
      <c r="EQ9" s="26">
        <v>40148</v>
      </c>
      <c r="ER9" s="26">
        <v>40238</v>
      </c>
      <c r="ES9" s="26">
        <v>40330</v>
      </c>
      <c r="ET9" s="26">
        <v>40422</v>
      </c>
      <c r="EU9" s="26">
        <v>40513</v>
      </c>
      <c r="EV9" s="26">
        <v>40603</v>
      </c>
      <c r="EW9" s="26">
        <v>40695</v>
      </c>
      <c r="EX9" s="26">
        <v>40787</v>
      </c>
      <c r="EY9" s="26">
        <v>40878</v>
      </c>
      <c r="EZ9" s="26">
        <v>40969</v>
      </c>
      <c r="FA9" s="26">
        <v>41061</v>
      </c>
      <c r="FB9" s="26">
        <v>41153</v>
      </c>
      <c r="FC9" s="26">
        <v>41244</v>
      </c>
      <c r="FD9" s="26">
        <v>41334</v>
      </c>
      <c r="FE9" s="26">
        <v>41426</v>
      </c>
      <c r="FF9" s="26">
        <v>41518</v>
      </c>
      <c r="FG9" s="26">
        <v>41609</v>
      </c>
      <c r="FH9" s="26">
        <v>41699</v>
      </c>
      <c r="FI9" s="26">
        <v>41791</v>
      </c>
      <c r="FJ9" s="26">
        <v>41883</v>
      </c>
      <c r="FK9" s="26">
        <v>41974</v>
      </c>
      <c r="FL9" s="26">
        <v>42064</v>
      </c>
      <c r="FM9" s="26">
        <v>42156</v>
      </c>
      <c r="FN9" s="26">
        <v>42248</v>
      </c>
      <c r="FO9" s="26">
        <v>42339</v>
      </c>
      <c r="FP9" s="26">
        <v>42430</v>
      </c>
      <c r="FQ9" s="26">
        <v>42522</v>
      </c>
      <c r="FR9" s="26">
        <v>42614</v>
      </c>
      <c r="FS9" s="26">
        <v>42705</v>
      </c>
      <c r="FT9" s="26">
        <v>42795</v>
      </c>
      <c r="FU9" s="26">
        <v>42887</v>
      </c>
      <c r="FV9" s="26">
        <v>42979</v>
      </c>
      <c r="FW9" s="26">
        <v>43070</v>
      </c>
      <c r="FX9" s="26">
        <v>43160</v>
      </c>
      <c r="FY9" s="26">
        <v>43252</v>
      </c>
      <c r="FZ9" s="26">
        <v>43344</v>
      </c>
      <c r="GA9" s="26">
        <v>43435</v>
      </c>
      <c r="GB9" s="26">
        <v>43525</v>
      </c>
      <c r="GC9" s="26">
        <v>43617</v>
      </c>
      <c r="GD9" s="26">
        <v>43709</v>
      </c>
      <c r="GE9" s="26">
        <v>43800</v>
      </c>
      <c r="GF9" s="26">
        <v>43891</v>
      </c>
    </row>
    <row r="10" spans="1:188" ht="15" x14ac:dyDescent="0.25">
      <c r="A10" s="11"/>
      <c r="B10" s="14" t="s">
        <v>7</v>
      </c>
      <c r="C10" s="14" t="s">
        <v>12</v>
      </c>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row>
    <row r="11" spans="1:188" ht="18" customHeight="1" x14ac:dyDescent="0.25">
      <c r="A11" s="23" t="s">
        <v>106</v>
      </c>
      <c r="B11" s="11" t="s">
        <v>8</v>
      </c>
      <c r="C11" s="11" t="s">
        <v>13</v>
      </c>
      <c r="D11" s="15">
        <v>142.39009074956167</v>
      </c>
      <c r="E11" s="15">
        <v>166.2858469434274</v>
      </c>
      <c r="F11" s="15">
        <v>167.36051868477711</v>
      </c>
      <c r="G11" s="15">
        <v>161.93184238869975</v>
      </c>
      <c r="H11" s="15">
        <v>165.43568690863955</v>
      </c>
      <c r="I11" s="15">
        <v>190.33013319658625</v>
      </c>
      <c r="J11" s="15">
        <v>211.21639473535441</v>
      </c>
      <c r="K11" s="15">
        <v>206.47328974163025</v>
      </c>
      <c r="L11" s="15">
        <v>238.58573929376112</v>
      </c>
      <c r="M11" s="15">
        <v>228.41994602817462</v>
      </c>
      <c r="N11" s="15">
        <v>221.41827974976076</v>
      </c>
      <c r="O11" s="15">
        <v>215.42881570567783</v>
      </c>
      <c r="P11" s="15">
        <v>209.93655226728907</v>
      </c>
      <c r="Q11" s="15">
        <v>219.75028034352079</v>
      </c>
      <c r="R11" s="15">
        <v>212.2295997084407</v>
      </c>
      <c r="S11" s="15">
        <v>204.8986587859813</v>
      </c>
      <c r="T11" s="15">
        <v>200.90869766391236</v>
      </c>
      <c r="U11" s="15">
        <v>200.76524677781779</v>
      </c>
      <c r="V11" s="15">
        <v>203.96306228434236</v>
      </c>
      <c r="W11" s="15">
        <v>198.74742136446463</v>
      </c>
      <c r="X11" s="15">
        <v>194.34190958538579</v>
      </c>
      <c r="Y11" s="15">
        <v>200.37512000556612</v>
      </c>
      <c r="Z11" s="15">
        <v>217.8863842857684</v>
      </c>
      <c r="AA11" s="15">
        <v>220.10494118621594</v>
      </c>
      <c r="AB11" s="15">
        <v>240.85946395749795</v>
      </c>
      <c r="AC11" s="15">
        <v>253.02699454023409</v>
      </c>
      <c r="AD11" s="15">
        <v>256.75278030005893</v>
      </c>
      <c r="AE11" s="15">
        <v>250.98728025378045</v>
      </c>
      <c r="AF11" s="15">
        <v>249.67581782424273</v>
      </c>
      <c r="AG11" s="15">
        <v>251.56973864730526</v>
      </c>
      <c r="AH11" s="15">
        <v>250.40306894502126</v>
      </c>
      <c r="AI11" s="15">
        <v>245.01663606522271</v>
      </c>
      <c r="AJ11" s="15">
        <v>241.44924734982311</v>
      </c>
      <c r="AK11" s="15">
        <v>242.09896223506053</v>
      </c>
      <c r="AL11" s="15">
        <v>250.56486899782317</v>
      </c>
      <c r="AM11" s="15">
        <v>247.45238991889701</v>
      </c>
      <c r="AN11" s="15">
        <v>245.45359229998985</v>
      </c>
      <c r="AO11" s="15">
        <v>243.12196486525241</v>
      </c>
      <c r="AP11" s="15">
        <v>241.08840246795228</v>
      </c>
      <c r="AQ11" s="15">
        <v>238.13831611151963</v>
      </c>
      <c r="AR11" s="15">
        <v>236.47026704265778</v>
      </c>
      <c r="AS11" s="15">
        <v>231.5339761798493</v>
      </c>
      <c r="AT11" s="15">
        <v>259.67562938551509</v>
      </c>
      <c r="AU11" s="15">
        <v>273.7180358946801</v>
      </c>
      <c r="AV11" s="15">
        <v>264.6114132398061</v>
      </c>
      <c r="AW11" s="15">
        <v>269.36465630372828</v>
      </c>
      <c r="AX11" s="15">
        <v>260.72197729030023</v>
      </c>
      <c r="AY11" s="15">
        <v>239.7424492350691</v>
      </c>
      <c r="AZ11" s="15">
        <v>233.71136788829585</v>
      </c>
      <c r="BA11" s="15">
        <v>212.59521445346229</v>
      </c>
      <c r="BB11" s="15">
        <v>191.35513446736107</v>
      </c>
      <c r="BC11" s="15">
        <v>188.28586816407019</v>
      </c>
      <c r="BD11" s="15">
        <v>194.06428136264401</v>
      </c>
      <c r="BE11" s="15">
        <v>196.30694756231478</v>
      </c>
      <c r="BF11" s="15">
        <v>193.24083971673775</v>
      </c>
      <c r="BG11" s="15">
        <v>189.28360477511447</v>
      </c>
      <c r="BH11" s="15">
        <v>185.71172770032553</v>
      </c>
      <c r="BI11" s="15">
        <v>181.05551258999353</v>
      </c>
      <c r="BJ11" s="15">
        <v>177.50191593538446</v>
      </c>
      <c r="BK11" s="15">
        <v>173.26948478963135</v>
      </c>
      <c r="BL11" s="15">
        <v>170.40288117782475</v>
      </c>
      <c r="BM11" s="15">
        <v>175.06442611103017</v>
      </c>
      <c r="BN11" s="15">
        <v>169.23457232111681</v>
      </c>
      <c r="BO11" s="15">
        <v>166.93844623212487</v>
      </c>
      <c r="BP11" s="15">
        <v>166.97505780184764</v>
      </c>
      <c r="BQ11" s="15">
        <v>164.83028743765092</v>
      </c>
      <c r="BR11" s="15">
        <v>165.78686142162576</v>
      </c>
      <c r="BS11" s="15">
        <v>186.73616634223947</v>
      </c>
      <c r="BT11" s="15">
        <v>176.62603216025104</v>
      </c>
      <c r="BU11" s="15">
        <v>166.64914506340918</v>
      </c>
      <c r="BV11" s="15">
        <v>166.94532496423736</v>
      </c>
      <c r="BW11" s="15">
        <v>171.78970069633166</v>
      </c>
      <c r="BX11" s="15">
        <v>168.47232576929471</v>
      </c>
      <c r="BY11" s="15">
        <v>167.98319243379336</v>
      </c>
      <c r="BZ11" s="15">
        <v>170.90188042081212</v>
      </c>
      <c r="CA11" s="15">
        <v>174.33854625930576</v>
      </c>
      <c r="CB11" s="15">
        <v>172.99216605917812</v>
      </c>
      <c r="CC11" s="15">
        <v>169.92762862363873</v>
      </c>
      <c r="CD11" s="15">
        <v>163.04311787529662</v>
      </c>
      <c r="CE11" s="15">
        <v>159.55084545483822</v>
      </c>
      <c r="CF11" s="15">
        <v>153.93586617749008</v>
      </c>
      <c r="CG11" s="15">
        <v>153.56655369325978</v>
      </c>
      <c r="CH11" s="15">
        <v>156.33199776411226</v>
      </c>
      <c r="CI11" s="15">
        <v>154.83111886082136</v>
      </c>
      <c r="CJ11" s="15">
        <v>151.82988521423874</v>
      </c>
      <c r="CK11" s="15">
        <v>150.3896125195146</v>
      </c>
      <c r="CL11" s="15">
        <v>146.84341422032423</v>
      </c>
      <c r="CM11" s="15">
        <v>146.19392281966464</v>
      </c>
      <c r="CN11" s="15">
        <v>146.37850519537045</v>
      </c>
      <c r="CO11" s="15">
        <v>144.70769540976167</v>
      </c>
      <c r="CP11" s="15">
        <v>143.65863558146444</v>
      </c>
      <c r="CQ11" s="15">
        <v>143.96124245037501</v>
      </c>
      <c r="CR11" s="15">
        <v>144.07843067361114</v>
      </c>
      <c r="CS11" s="15">
        <v>142.75723099785162</v>
      </c>
      <c r="CT11" s="15">
        <v>141.99280797717191</v>
      </c>
      <c r="CU11" s="15">
        <v>142.53245953033252</v>
      </c>
      <c r="CV11" s="15">
        <v>139.14928297263253</v>
      </c>
      <c r="CW11" s="15">
        <v>130.53603890253987</v>
      </c>
      <c r="CX11" s="15">
        <v>129.75852530638736</v>
      </c>
      <c r="CY11" s="15">
        <v>129.21380502581849</v>
      </c>
      <c r="CZ11" s="15">
        <v>126.68917792753457</v>
      </c>
      <c r="DA11" s="15">
        <v>125.67264500565345</v>
      </c>
      <c r="DB11" s="15">
        <v>134.90377667306797</v>
      </c>
      <c r="DC11" s="15">
        <v>143.40603052888792</v>
      </c>
      <c r="DD11" s="15">
        <v>149.18167239535609</v>
      </c>
      <c r="DE11" s="15">
        <v>154.55738861005921</v>
      </c>
      <c r="DF11" s="15">
        <v>172.43110768143956</v>
      </c>
      <c r="DG11" s="15">
        <v>170.07158533042585</v>
      </c>
      <c r="DH11" s="15">
        <v>155.4210460291842</v>
      </c>
      <c r="DI11" s="15">
        <v>164.09455654532263</v>
      </c>
      <c r="DJ11" s="15">
        <v>156.46031666150876</v>
      </c>
      <c r="DK11" s="15">
        <v>141.27241044665465</v>
      </c>
      <c r="DL11" s="15">
        <v>140.98020014849487</v>
      </c>
      <c r="DM11" s="15">
        <v>153.44953317568357</v>
      </c>
      <c r="DN11" s="15">
        <v>149.09704383217553</v>
      </c>
      <c r="DO11" s="15">
        <v>147.27247726160158</v>
      </c>
      <c r="DP11" s="15">
        <v>156.06591969254879</v>
      </c>
      <c r="DQ11" s="15">
        <v>140.79268980351736</v>
      </c>
      <c r="DR11" s="15">
        <v>150.08249023464899</v>
      </c>
      <c r="DS11" s="15">
        <v>145.97970090568788</v>
      </c>
      <c r="DT11" s="15">
        <v>153.37343138899641</v>
      </c>
      <c r="DU11" s="15">
        <v>163.94945764202129</v>
      </c>
      <c r="DV11" s="15">
        <v>163.98626653937501</v>
      </c>
      <c r="DW11" s="15">
        <v>161.27481285290216</v>
      </c>
      <c r="DX11" s="15">
        <v>160.46335936262977</v>
      </c>
      <c r="DY11" s="15">
        <v>170.33826070952662</v>
      </c>
      <c r="DZ11" s="15">
        <v>190.58047847770456</v>
      </c>
      <c r="EA11" s="15">
        <v>183.59280504016579</v>
      </c>
      <c r="EB11" s="15">
        <v>191.63949070833894</v>
      </c>
      <c r="EC11" s="15">
        <v>216.4746008405576</v>
      </c>
      <c r="ED11" s="15">
        <v>213.14492095233288</v>
      </c>
      <c r="EE11" s="15">
        <v>181.0198748498124</v>
      </c>
      <c r="EF11" s="15">
        <v>181.78173619649948</v>
      </c>
      <c r="EG11" s="15">
        <v>194.47765978242757</v>
      </c>
      <c r="EH11" s="15">
        <v>197.04036221448968</v>
      </c>
      <c r="EI11" s="15">
        <v>205.15424305241606</v>
      </c>
      <c r="EJ11" s="15">
        <v>211.91455857822359</v>
      </c>
      <c r="EK11" s="15">
        <v>235.17147132809433</v>
      </c>
      <c r="EL11" s="15">
        <v>242.15625750862174</v>
      </c>
      <c r="EM11" s="15">
        <v>188.92291376180282</v>
      </c>
      <c r="EN11" s="15">
        <v>186.87920172866987</v>
      </c>
      <c r="EO11" s="15">
        <v>191.64922994877139</v>
      </c>
      <c r="EP11" s="15">
        <v>193.01852221927811</v>
      </c>
      <c r="EQ11" s="15">
        <v>191.59594798159748</v>
      </c>
      <c r="ER11" s="15">
        <v>204.1321720743922</v>
      </c>
      <c r="ES11" s="15">
        <v>206.43380213855468</v>
      </c>
      <c r="ET11" s="15">
        <v>201.41524997339889</v>
      </c>
      <c r="EU11" s="15">
        <v>210.19591034651239</v>
      </c>
      <c r="EV11" s="15">
        <v>228.66486635600864</v>
      </c>
      <c r="EW11" s="15">
        <v>235.4030313456021</v>
      </c>
      <c r="EX11" s="15">
        <v>226.44576807223672</v>
      </c>
      <c r="EY11" s="15">
        <v>229.39194966626957</v>
      </c>
      <c r="EZ11" s="15">
        <v>233.46328909436698</v>
      </c>
      <c r="FA11" s="15">
        <v>233.55340642016941</v>
      </c>
      <c r="FB11" s="15">
        <v>230.73204555115385</v>
      </c>
      <c r="FC11" s="15">
        <v>229.42646171083371</v>
      </c>
      <c r="FD11" s="15">
        <v>231.94590521978839</v>
      </c>
      <c r="FE11" s="15">
        <v>225.64004508704366</v>
      </c>
      <c r="FF11" s="15">
        <v>235.93813523149961</v>
      </c>
      <c r="FG11" s="15">
        <v>227.78054530677244</v>
      </c>
      <c r="FH11" s="15">
        <v>229.16203193277582</v>
      </c>
      <c r="FI11" s="15">
        <v>228.17127657322433</v>
      </c>
      <c r="FJ11" s="15">
        <v>229.55801462798712</v>
      </c>
      <c r="FK11" s="15">
        <v>217.12881354002138</v>
      </c>
      <c r="FL11" s="15">
        <v>194.46946269949075</v>
      </c>
      <c r="FM11" s="15">
        <v>210.56365196849814</v>
      </c>
      <c r="FN11" s="15">
        <v>213.30328701883661</v>
      </c>
      <c r="FO11" s="15">
        <v>199.41825915998763</v>
      </c>
      <c r="FP11" s="15">
        <v>183.75213781557278</v>
      </c>
      <c r="FQ11" s="15">
        <v>192.89518978522608</v>
      </c>
      <c r="FR11" s="15">
        <v>189.00388754221822</v>
      </c>
      <c r="FS11" s="15">
        <v>195.92966564425421</v>
      </c>
      <c r="FT11" s="15">
        <v>201.98169736828268</v>
      </c>
      <c r="FU11" s="15">
        <v>198.07175504176683</v>
      </c>
      <c r="FV11" s="15">
        <v>193.81931655025838</v>
      </c>
      <c r="FW11" s="15">
        <v>205.358388826328</v>
      </c>
      <c r="FX11" s="15">
        <v>209.79010942833207</v>
      </c>
      <c r="FY11" s="15">
        <v>215.46078908051277</v>
      </c>
      <c r="FZ11" s="15">
        <v>225.47555153435158</v>
      </c>
      <c r="GA11" s="15">
        <v>223.68241364857204</v>
      </c>
      <c r="GB11" s="15">
        <v>208.06842841605072</v>
      </c>
      <c r="GC11" s="15">
        <v>218.79978624249304</v>
      </c>
      <c r="GD11" s="15">
        <v>215.56276193046259</v>
      </c>
      <c r="GE11" s="15">
        <v>218.00421371463321</v>
      </c>
      <c r="GF11" s="15">
        <v>211.26395130521081</v>
      </c>
    </row>
    <row r="12" spans="1:188" ht="15" x14ac:dyDescent="0.25">
      <c r="A12" s="18" t="s">
        <v>10</v>
      </c>
      <c r="B12" s="22" t="s">
        <v>8</v>
      </c>
      <c r="C12" s="22" t="s">
        <v>13</v>
      </c>
      <c r="D12" s="16">
        <v>142.14516297129549</v>
      </c>
      <c r="E12" s="16">
        <v>166.2858469434274</v>
      </c>
      <c r="F12" s="16">
        <v>168.03015857331638</v>
      </c>
      <c r="G12" s="16">
        <v>162.61269594290525</v>
      </c>
      <c r="H12" s="16">
        <v>164.98684593499635</v>
      </c>
      <c r="I12" s="16">
        <v>188.61571717874182</v>
      </c>
      <c r="J12" s="16">
        <v>211.84561765484301</v>
      </c>
      <c r="K12" s="16">
        <v>203.42305979315515</v>
      </c>
      <c r="L12" s="16">
        <v>239.11547995415916</v>
      </c>
      <c r="M12" s="16">
        <v>228.88391338436307</v>
      </c>
      <c r="N12" s="16">
        <v>221.85214983274957</v>
      </c>
      <c r="O12" s="16">
        <v>215.88303394192755</v>
      </c>
      <c r="P12" s="16">
        <v>210.37982446393431</v>
      </c>
      <c r="Q12" s="16">
        <v>220.06033992112452</v>
      </c>
      <c r="R12" s="16">
        <v>212.52807305555424</v>
      </c>
      <c r="S12" s="16">
        <v>205.22801594043472</v>
      </c>
      <c r="T12" s="16">
        <v>201.2039376409883</v>
      </c>
      <c r="U12" s="16">
        <v>200.65079358967222</v>
      </c>
      <c r="V12" s="16">
        <v>204.18897863309655</v>
      </c>
      <c r="W12" s="16">
        <v>198.99616148652842</v>
      </c>
      <c r="X12" s="16">
        <v>194.57795195895272</v>
      </c>
      <c r="Y12" s="16">
        <v>199.69545048057506</v>
      </c>
      <c r="Z12" s="16">
        <v>218.21071178748136</v>
      </c>
      <c r="AA12" s="16">
        <v>219.9442879944169</v>
      </c>
      <c r="AB12" s="16">
        <v>240.8217881941853</v>
      </c>
      <c r="AC12" s="16">
        <v>253.25814895155852</v>
      </c>
      <c r="AD12" s="16">
        <v>256.98824493269359</v>
      </c>
      <c r="AE12" s="16">
        <v>251.27681999735336</v>
      </c>
      <c r="AF12" s="16">
        <v>249.58882287490806</v>
      </c>
      <c r="AG12" s="16">
        <v>251.76298312970741</v>
      </c>
      <c r="AH12" s="16">
        <v>250.62519429298064</v>
      </c>
      <c r="AI12" s="16">
        <v>245.33253340379494</v>
      </c>
      <c r="AJ12" s="16">
        <v>241.62731588251395</v>
      </c>
      <c r="AK12" s="16">
        <v>242.31165954039039</v>
      </c>
      <c r="AL12" s="16">
        <v>250.75381904488893</v>
      </c>
      <c r="AM12" s="16">
        <v>247.66303239392397</v>
      </c>
      <c r="AN12" s="16">
        <v>245.63753549997577</v>
      </c>
      <c r="AO12" s="16">
        <v>243.28607144280647</v>
      </c>
      <c r="AP12" s="16">
        <v>241.33125277886674</v>
      </c>
      <c r="AQ12" s="16">
        <v>239.06113281835599</v>
      </c>
      <c r="AR12" s="16">
        <v>237.39933704443703</v>
      </c>
      <c r="AS12" s="16">
        <v>232.32374408432469</v>
      </c>
      <c r="AT12" s="16">
        <v>260.47054022199501</v>
      </c>
      <c r="AU12" s="16">
        <v>274.53527585618662</v>
      </c>
      <c r="AV12" s="16">
        <v>265.35484997780412</v>
      </c>
      <c r="AW12" s="16">
        <v>269.36465630372828</v>
      </c>
      <c r="AX12" s="16">
        <v>261.33614781187418</v>
      </c>
      <c r="AY12" s="16">
        <v>240.31343250378708</v>
      </c>
      <c r="AZ12" s="16">
        <v>234.38901326458253</v>
      </c>
      <c r="BA12" s="16">
        <v>213.45878453450408</v>
      </c>
      <c r="BB12" s="16">
        <v>191.84115431089145</v>
      </c>
      <c r="BC12" s="16">
        <v>188.79011793806814</v>
      </c>
      <c r="BD12" s="16">
        <v>194.38693362972893</v>
      </c>
      <c r="BE12" s="16">
        <v>196.56270504342726</v>
      </c>
      <c r="BF12" s="16">
        <v>193.49333117827734</v>
      </c>
      <c r="BG12" s="16">
        <v>189.58557118700608</v>
      </c>
      <c r="BH12" s="16">
        <v>186.07906460277073</v>
      </c>
      <c r="BI12" s="16">
        <v>181.40930140980083</v>
      </c>
      <c r="BJ12" s="16">
        <v>177.80695660563259</v>
      </c>
      <c r="BK12" s="16">
        <v>173.56388069621599</v>
      </c>
      <c r="BL12" s="16">
        <v>170.71194406185955</v>
      </c>
      <c r="BM12" s="16">
        <v>175.43836889055214</v>
      </c>
      <c r="BN12" s="16">
        <v>169.66771662583295</v>
      </c>
      <c r="BO12" s="16">
        <v>167.42431267835181</v>
      </c>
      <c r="BP12" s="16">
        <v>167.50700899479381</v>
      </c>
      <c r="BQ12" s="16">
        <v>165.51001661874906</v>
      </c>
      <c r="BR12" s="16">
        <v>166.35033548759381</v>
      </c>
      <c r="BS12" s="16">
        <v>187.33463610498566</v>
      </c>
      <c r="BT12" s="16">
        <v>179.21536230488152</v>
      </c>
      <c r="BU12" s="16">
        <v>169.32190444518429</v>
      </c>
      <c r="BV12" s="16">
        <v>169.78860747820232</v>
      </c>
      <c r="BW12" s="16">
        <v>174.48970059739034</v>
      </c>
      <c r="BX12" s="16">
        <v>170.94363201887037</v>
      </c>
      <c r="BY12" s="16">
        <v>170.36999566981376</v>
      </c>
      <c r="BZ12" s="16">
        <v>173.4020187000782</v>
      </c>
      <c r="CA12" s="16">
        <v>176.95232920663045</v>
      </c>
      <c r="CB12" s="16">
        <v>175.73005371539872</v>
      </c>
      <c r="CC12" s="16">
        <v>172.71917913597247</v>
      </c>
      <c r="CD12" s="16">
        <v>166.36008847902374</v>
      </c>
      <c r="CE12" s="16">
        <v>163.12745937063914</v>
      </c>
      <c r="CF12" s="16">
        <v>157.39185066474283</v>
      </c>
      <c r="CG12" s="16">
        <v>157.21209436489553</v>
      </c>
      <c r="CH12" s="16">
        <v>160.16273773171915</v>
      </c>
      <c r="CI12" s="16">
        <v>158.61087905785047</v>
      </c>
      <c r="CJ12" s="16">
        <v>155.63443965768673</v>
      </c>
      <c r="CK12" s="16">
        <v>154.17079288974611</v>
      </c>
      <c r="CL12" s="16">
        <v>150.80116025856555</v>
      </c>
      <c r="CM12" s="16">
        <v>150.33818591867043</v>
      </c>
      <c r="CN12" s="16">
        <v>151.15015883773802</v>
      </c>
      <c r="CO12" s="16">
        <v>150.22372252314051</v>
      </c>
      <c r="CP12" s="16">
        <v>149.14918932155615</v>
      </c>
      <c r="CQ12" s="16">
        <v>149.49357667656318</v>
      </c>
      <c r="CR12" s="16">
        <v>149.63635780475357</v>
      </c>
      <c r="CS12" s="16">
        <v>148.39362098659385</v>
      </c>
      <c r="CT12" s="16">
        <v>147.64566926791142</v>
      </c>
      <c r="CU12" s="16">
        <v>148.29402942138515</v>
      </c>
      <c r="CV12" s="16">
        <v>144.91707903581712</v>
      </c>
      <c r="CW12" s="16">
        <v>136.07385528832791</v>
      </c>
      <c r="CX12" s="16">
        <v>135.39955471702797</v>
      </c>
      <c r="CY12" s="16">
        <v>134.79101773475963</v>
      </c>
      <c r="CZ12" s="16">
        <v>132.42136464307484</v>
      </c>
      <c r="DA12" s="16">
        <v>131.38727556970377</v>
      </c>
      <c r="DB12" s="16">
        <v>140.51770867049177</v>
      </c>
      <c r="DC12" s="16">
        <v>148.8025234184143</v>
      </c>
      <c r="DD12" s="16">
        <v>154.45676839770195</v>
      </c>
      <c r="DE12" s="16">
        <v>159.73174085998565</v>
      </c>
      <c r="DF12" s="16">
        <v>177.50694168149045</v>
      </c>
      <c r="DG12" s="16">
        <v>175.47053317271616</v>
      </c>
      <c r="DH12" s="16">
        <v>160.92279841776417</v>
      </c>
      <c r="DI12" s="16">
        <v>169.77478667173281</v>
      </c>
      <c r="DJ12" s="16">
        <v>162.13010764849233</v>
      </c>
      <c r="DK12" s="16">
        <v>146.91521726466863</v>
      </c>
      <c r="DL12" s="16">
        <v>146.66676326997197</v>
      </c>
      <c r="DM12" s="16">
        <v>159.11028817578963</v>
      </c>
      <c r="DN12" s="16">
        <v>154.84001847817828</v>
      </c>
      <c r="DO12" s="16">
        <v>152.86485850462606</v>
      </c>
      <c r="DP12" s="16">
        <v>161.97609722443781</v>
      </c>
      <c r="DQ12" s="16">
        <v>146.70326452766992</v>
      </c>
      <c r="DR12" s="16">
        <v>156.08098985149988</v>
      </c>
      <c r="DS12" s="16">
        <v>151.91057416042369</v>
      </c>
      <c r="DT12" s="16">
        <v>159.2305436904025</v>
      </c>
      <c r="DU12" s="16">
        <v>169.86382793761237</v>
      </c>
      <c r="DV12" s="16">
        <v>169.90073983413987</v>
      </c>
      <c r="DW12" s="16">
        <v>167.33299088683287</v>
      </c>
      <c r="DX12" s="16">
        <v>166.46866782989471</v>
      </c>
      <c r="DY12" s="16">
        <v>176.34107368728627</v>
      </c>
      <c r="DZ12" s="16">
        <v>196.75334207133454</v>
      </c>
      <c r="EA12" s="16">
        <v>189.5339335468359</v>
      </c>
      <c r="EB12" s="16">
        <v>198.80859906248691</v>
      </c>
      <c r="EC12" s="16">
        <v>222.54949282867361</v>
      </c>
      <c r="ED12" s="16">
        <v>219.25159699817661</v>
      </c>
      <c r="EE12" s="16">
        <v>187.34304718485984</v>
      </c>
      <c r="EF12" s="16">
        <v>187.42942338702682</v>
      </c>
      <c r="EG12" s="16">
        <v>200.39907531623959</v>
      </c>
      <c r="EH12" s="16">
        <v>203.04282382729184</v>
      </c>
      <c r="EI12" s="16">
        <v>211.1845886443347</v>
      </c>
      <c r="EJ12" s="16">
        <v>218.10540002407649</v>
      </c>
      <c r="EK12" s="16">
        <v>241.63316044137684</v>
      </c>
      <c r="EL12" s="16">
        <v>248.62050587702728</v>
      </c>
      <c r="EM12" s="16">
        <v>195.33473733499574</v>
      </c>
      <c r="EN12" s="16">
        <v>193.12271332364426</v>
      </c>
      <c r="EO12" s="16">
        <v>198.44460168703108</v>
      </c>
      <c r="EP12" s="16">
        <v>200.58300495364907</v>
      </c>
      <c r="EQ12" s="16">
        <v>199.42768821963594</v>
      </c>
      <c r="ER12" s="16">
        <v>212.1183402239626</v>
      </c>
      <c r="ES12" s="16">
        <v>214.527465719769</v>
      </c>
      <c r="ET12" s="16">
        <v>209.44538184130241</v>
      </c>
      <c r="EU12" s="16">
        <v>217.82688129053656</v>
      </c>
      <c r="EV12" s="16">
        <v>236.66678327219884</v>
      </c>
      <c r="EW12" s="16">
        <v>243.59867660424598</v>
      </c>
      <c r="EX12" s="16">
        <v>235.17043376090012</v>
      </c>
      <c r="EY12" s="16">
        <v>238.74603111443795</v>
      </c>
      <c r="EZ12" s="16">
        <v>242.57357940822087</v>
      </c>
      <c r="FA12" s="16">
        <v>242.83869043776573</v>
      </c>
      <c r="FB12" s="16">
        <v>240.35839934335627</v>
      </c>
      <c r="FC12" s="16">
        <v>239.78420533014801</v>
      </c>
      <c r="FD12" s="16">
        <v>241.70663103179265</v>
      </c>
      <c r="FE12" s="16">
        <v>235.41827145455915</v>
      </c>
      <c r="FF12" s="16">
        <v>245.96059514088358</v>
      </c>
      <c r="FG12" s="16">
        <v>237.88858184444223</v>
      </c>
      <c r="FH12" s="16">
        <v>238.7009657981622</v>
      </c>
      <c r="FI12" s="16">
        <v>238.85147450335415</v>
      </c>
      <c r="FJ12" s="16">
        <v>240.72341287061008</v>
      </c>
      <c r="FK12" s="16">
        <v>228.1871759650391</v>
      </c>
      <c r="FL12" s="16">
        <v>205.75501458338269</v>
      </c>
      <c r="FM12" s="16">
        <v>221.96362202450246</v>
      </c>
      <c r="FN12" s="16">
        <v>224.41543058955713</v>
      </c>
      <c r="FO12" s="16">
        <v>211.97069251087845</v>
      </c>
      <c r="FP12" s="16">
        <v>196.47140402168839</v>
      </c>
      <c r="FQ12" s="16">
        <v>205.95945363269425</v>
      </c>
      <c r="FR12" s="16">
        <v>201.14918116364396</v>
      </c>
      <c r="FS12" s="16">
        <v>208.64984977591575</v>
      </c>
      <c r="FT12" s="16">
        <v>215.69040002380996</v>
      </c>
      <c r="FU12" s="16">
        <v>211.41000002333743</v>
      </c>
      <c r="FV12" s="16">
        <v>205.80917729544643</v>
      </c>
      <c r="FW12" s="16">
        <v>218.34751491053672</v>
      </c>
      <c r="FX12" s="16">
        <v>221.08842729970323</v>
      </c>
      <c r="FY12" s="16">
        <v>227.82857142857142</v>
      </c>
      <c r="FZ12" s="16">
        <v>237.95859375000001</v>
      </c>
      <c r="GA12" s="16">
        <v>235.38380487804881</v>
      </c>
      <c r="GB12" s="16">
        <v>220.29824561403507</v>
      </c>
      <c r="GC12" s="16">
        <v>230.65116279069767</v>
      </c>
      <c r="GD12" s="16">
        <v>228.09239653512995</v>
      </c>
      <c r="GE12" s="16">
        <v>232.5</v>
      </c>
      <c r="GF12" s="16">
        <v>225.76996197718628</v>
      </c>
    </row>
    <row r="13" spans="1:188" ht="15" x14ac:dyDescent="0.25">
      <c r="A13" s="18" t="s">
        <v>11</v>
      </c>
      <c r="B13" s="22" t="s">
        <v>8</v>
      </c>
      <c r="C13" s="22" t="s">
        <v>13</v>
      </c>
      <c r="D13" s="16">
        <v>144.49466979726731</v>
      </c>
      <c r="E13" s="16">
        <v>166.2858469434274</v>
      </c>
      <c r="F13" s="16">
        <v>160.29192758638735</v>
      </c>
      <c r="G13" s="16">
        <v>155.12395336658727</v>
      </c>
      <c r="H13" s="16">
        <v>170.17511153043645</v>
      </c>
      <c r="I13" s="16">
        <v>210.57098584505042</v>
      </c>
      <c r="J13" s="16">
        <v>203.1792060235085</v>
      </c>
      <c r="K13" s="16">
        <v>241.33372093642495</v>
      </c>
      <c r="L13" s="16">
        <v>231.14496395568722</v>
      </c>
      <c r="M13" s="16">
        <v>221.25444960488431</v>
      </c>
      <c r="N13" s="16">
        <v>214.45707817165791</v>
      </c>
      <c r="O13" s="16">
        <v>208.68693281052998</v>
      </c>
      <c r="P13" s="16">
        <v>203.36716364846984</v>
      </c>
      <c r="Q13" s="16">
        <v>213.36931607217139</v>
      </c>
      <c r="R13" s="16">
        <v>206.06607083427048</v>
      </c>
      <c r="S13" s="16">
        <v>198.98797491521879</v>
      </c>
      <c r="T13" s="16">
        <v>195.08625034785013</v>
      </c>
      <c r="U13" s="16">
        <v>203.29964895059197</v>
      </c>
      <c r="V13" s="16">
        <v>198.37346974797669</v>
      </c>
      <c r="W13" s="16">
        <v>193.32854929229185</v>
      </c>
      <c r="X13" s="16">
        <v>189.03617484619772</v>
      </c>
      <c r="Y13" s="16">
        <v>218.54575849054086</v>
      </c>
      <c r="Z13" s="16">
        <v>208.1135580286776</v>
      </c>
      <c r="AA13" s="16">
        <v>224.26751724246438</v>
      </c>
      <c r="AB13" s="16">
        <v>241.8620550978319</v>
      </c>
      <c r="AC13" s="16">
        <v>245.59879664927595</v>
      </c>
      <c r="AD13" s="16">
        <v>248.30946743027619</v>
      </c>
      <c r="AE13" s="16">
        <v>241.97027110856249</v>
      </c>
      <c r="AF13" s="16">
        <v>252.74817506319803</v>
      </c>
      <c r="AG13" s="16">
        <v>243.08150095282093</v>
      </c>
      <c r="AH13" s="16">
        <v>239.48629676884821</v>
      </c>
      <c r="AI13" s="16">
        <v>233.26699897410009</v>
      </c>
      <c r="AJ13" s="16">
        <v>233.83288633791673</v>
      </c>
      <c r="AK13" s="16">
        <v>231.30311553881066</v>
      </c>
      <c r="AL13" s="16">
        <v>240.00722680010799</v>
      </c>
      <c r="AM13" s="16">
        <v>237.19839722234971</v>
      </c>
      <c r="AN13" s="16">
        <v>235.25848470420215</v>
      </c>
      <c r="AO13" s="16">
        <v>233.00637828325125</v>
      </c>
      <c r="AP13" s="16">
        <v>231.1341575910273</v>
      </c>
      <c r="AQ13" s="16">
        <v>228.95995819222827</v>
      </c>
      <c r="AR13" s="16">
        <v>227.36837914115097</v>
      </c>
      <c r="AS13" s="16">
        <v>222.50724785540956</v>
      </c>
      <c r="AT13" s="16">
        <v>250.94113021387324</v>
      </c>
      <c r="AU13" s="16">
        <v>265.19943501055394</v>
      </c>
      <c r="AV13" s="16">
        <v>256.50968831187731</v>
      </c>
      <c r="AW13" s="16">
        <v>269.36465630372828</v>
      </c>
      <c r="AX13" s="16">
        <v>253.05276590630797</v>
      </c>
      <c r="AY13" s="16">
        <v>232.30298475366084</v>
      </c>
      <c r="AZ13" s="16">
        <v>225.34058810514804</v>
      </c>
      <c r="BA13" s="16">
        <v>200.75290450268838</v>
      </c>
      <c r="BB13" s="16">
        <v>184.46264837585716</v>
      </c>
      <c r="BC13" s="16">
        <v>181.33787644051282</v>
      </c>
      <c r="BD13" s="16">
        <v>187.54911359410386</v>
      </c>
      <c r="BE13" s="16">
        <v>190.14478445355664</v>
      </c>
      <c r="BF13" s="16">
        <v>187.1756279603787</v>
      </c>
      <c r="BG13" s="16">
        <v>183.39545928050455</v>
      </c>
      <c r="BH13" s="16">
        <v>180.19734236055268</v>
      </c>
      <c r="BI13" s="16">
        <v>176.18795040520419</v>
      </c>
      <c r="BJ13" s="16">
        <v>173.62949468085691</v>
      </c>
      <c r="BK13" s="16">
        <v>170.02561613815573</v>
      </c>
      <c r="BL13" s="16">
        <v>167.20244455621511</v>
      </c>
      <c r="BM13" s="16">
        <v>171.58915477941306</v>
      </c>
      <c r="BN13" s="16">
        <v>165.94192097570649</v>
      </c>
      <c r="BO13" s="16">
        <v>163.74599389727925</v>
      </c>
      <c r="BP13" s="16">
        <v>163.8695060850263</v>
      </c>
      <c r="BQ13" s="16">
        <v>161.57781320016107</v>
      </c>
      <c r="BR13" s="16">
        <v>163.6958088574726</v>
      </c>
      <c r="BS13" s="16">
        <v>184.88352871669611</v>
      </c>
      <c r="BT13" s="16">
        <v>169.99360094356237</v>
      </c>
      <c r="BU13" s="16">
        <v>160.45597310359864</v>
      </c>
      <c r="BV13" s="16">
        <v>160.95266974209181</v>
      </c>
      <c r="BW13" s="16">
        <v>166.5110462957204</v>
      </c>
      <c r="BX13" s="16">
        <v>163.69147793322134</v>
      </c>
      <c r="BY13" s="16">
        <v>163.48635948113443</v>
      </c>
      <c r="BZ13" s="16">
        <v>166.54140470600981</v>
      </c>
      <c r="CA13" s="16">
        <v>170.10697798006836</v>
      </c>
      <c r="CB13" s="16">
        <v>168.72136480262506</v>
      </c>
      <c r="CC13" s="16">
        <v>165.74921226139088</v>
      </c>
      <c r="CD13" s="16">
        <v>158.41402734232241</v>
      </c>
      <c r="CE13" s="16">
        <v>154.69274068549751</v>
      </c>
      <c r="CF13" s="16">
        <v>148.95713197960117</v>
      </c>
      <c r="CG13" s="16">
        <v>148.97317177251063</v>
      </c>
      <c r="CH13" s="16">
        <v>151.68939787246845</v>
      </c>
      <c r="CI13" s="16">
        <v>150.40120622876921</v>
      </c>
      <c r="CJ13" s="16">
        <v>147.52002674539861</v>
      </c>
      <c r="CK13" s="16">
        <v>146.13269107067697</v>
      </c>
      <c r="CL13" s="16">
        <v>142.77982194693971</v>
      </c>
      <c r="CM13" s="16">
        <v>142.35845205886841</v>
      </c>
      <c r="CN13" s="16">
        <v>143.05282890000205</v>
      </c>
      <c r="CO13" s="16">
        <v>142.18446769766288</v>
      </c>
      <c r="CP13" s="16">
        <v>141.31572349584417</v>
      </c>
      <c r="CQ13" s="16">
        <v>141.71555499724147</v>
      </c>
      <c r="CR13" s="16">
        <v>141.83467074506885</v>
      </c>
      <c r="CS13" s="16">
        <v>140.59983837175176</v>
      </c>
      <c r="CT13" s="16">
        <v>139.89116983157155</v>
      </c>
      <c r="CU13" s="16">
        <v>140.4241069442877</v>
      </c>
      <c r="CV13" s="16">
        <v>137.06291215927445</v>
      </c>
      <c r="CW13" s="16">
        <v>128.56527543570621</v>
      </c>
      <c r="CX13" s="16">
        <v>127.77570591539349</v>
      </c>
      <c r="CY13" s="16">
        <v>127.25993464581639</v>
      </c>
      <c r="CZ13" s="16">
        <v>124.71348544382718</v>
      </c>
      <c r="DA13" s="16">
        <v>123.69481212885461</v>
      </c>
      <c r="DB13" s="16">
        <v>133.00912881787005</v>
      </c>
      <c r="DC13" s="16">
        <v>141.61473451742202</v>
      </c>
      <c r="DD13" s="16">
        <v>147.47052321943812</v>
      </c>
      <c r="DE13" s="16">
        <v>152.94427311805993</v>
      </c>
      <c r="DF13" s="16">
        <v>170.96016428502307</v>
      </c>
      <c r="DG13" s="16">
        <v>168.55761191612132</v>
      </c>
      <c r="DH13" s="16">
        <v>153.84926881698334</v>
      </c>
      <c r="DI13" s="16">
        <v>162.46950325212296</v>
      </c>
      <c r="DJ13" s="16">
        <v>154.86621393664234</v>
      </c>
      <c r="DK13" s="16">
        <v>139.69224689767407</v>
      </c>
      <c r="DL13" s="16">
        <v>139.34060761202039</v>
      </c>
      <c r="DM13" s="16">
        <v>151.85861284338097</v>
      </c>
      <c r="DN13" s="16">
        <v>147.48016385215882</v>
      </c>
      <c r="DO13" s="16">
        <v>145.69272622887999</v>
      </c>
      <c r="DP13" s="16">
        <v>154.40973974163538</v>
      </c>
      <c r="DQ13" s="16">
        <v>139.13690704486746</v>
      </c>
      <c r="DR13" s="16">
        <v>148.40944879534931</v>
      </c>
      <c r="DS13" s="16">
        <v>144.29427372393937</v>
      </c>
      <c r="DT13" s="16">
        <v>151.50358489780064</v>
      </c>
      <c r="DU13" s="16">
        <v>162.06186323781876</v>
      </c>
      <c r="DV13" s="16">
        <v>162.14706315636087</v>
      </c>
      <c r="DW13" s="16">
        <v>159.64726930701866</v>
      </c>
      <c r="DX13" s="16">
        <v>158.81647906674633</v>
      </c>
      <c r="DY13" s="16">
        <v>168.75508032866338</v>
      </c>
      <c r="DZ13" s="16">
        <v>188.98849445781701</v>
      </c>
      <c r="EA13" s="16">
        <v>182.08328926258099</v>
      </c>
      <c r="EB13" s="16">
        <v>189.84272106555122</v>
      </c>
      <c r="EC13" s="16">
        <v>214.91971739158413</v>
      </c>
      <c r="ED13" s="16">
        <v>211.70789328195087</v>
      </c>
      <c r="EE13" s="16">
        <v>179.44687524368965</v>
      </c>
      <c r="EF13" s="16">
        <v>180.33270417832264</v>
      </c>
      <c r="EG13" s="16">
        <v>192.99547766836349</v>
      </c>
      <c r="EH13" s="16">
        <v>195.55046870451349</v>
      </c>
      <c r="EI13" s="16">
        <v>203.65550629056241</v>
      </c>
      <c r="EJ13" s="16">
        <v>210.38160002322388</v>
      </c>
      <c r="EK13" s="16">
        <v>233.67120907386271</v>
      </c>
      <c r="EL13" s="16">
        <v>240.65799445553546</v>
      </c>
      <c r="EM13" s="16">
        <v>187.33508733411267</v>
      </c>
      <c r="EN13" s="16">
        <v>185.14538792741482</v>
      </c>
      <c r="EO13" s="16">
        <v>189.91953526610845</v>
      </c>
      <c r="EP13" s="16">
        <v>191.11492604849431</v>
      </c>
      <c r="EQ13" s="16">
        <v>189.5909731224842</v>
      </c>
      <c r="ER13" s="16">
        <v>202.08413931127785</v>
      </c>
      <c r="ES13" s="16">
        <v>204.39506098707631</v>
      </c>
      <c r="ET13" s="16">
        <v>199.42241802381432</v>
      </c>
      <c r="EU13" s="16">
        <v>208.25825859818741</v>
      </c>
      <c r="EV13" s="16">
        <v>226.72655499885022</v>
      </c>
      <c r="EW13" s="16">
        <v>233.53170132223582</v>
      </c>
      <c r="EX13" s="16">
        <v>224.48587541204421</v>
      </c>
      <c r="EY13" s="16">
        <v>227.14032126859723</v>
      </c>
      <c r="EZ13" s="16">
        <v>231.24761445851703</v>
      </c>
      <c r="FA13" s="16">
        <v>231.33234454608461</v>
      </c>
      <c r="FB13" s="16">
        <v>228.44431770241684</v>
      </c>
      <c r="FC13" s="16">
        <v>226.8643257735464</v>
      </c>
      <c r="FD13" s="16">
        <v>229.49592166076837</v>
      </c>
      <c r="FE13" s="16">
        <v>223.2283285960707</v>
      </c>
      <c r="FF13" s="16">
        <v>233.56012673176406</v>
      </c>
      <c r="FG13" s="16">
        <v>225.28307275214163</v>
      </c>
      <c r="FH13" s="16">
        <v>226.7820241861082</v>
      </c>
      <c r="FI13" s="16">
        <v>225.46293893702264</v>
      </c>
      <c r="FJ13" s="16">
        <v>226.73903722269432</v>
      </c>
      <c r="FK13" s="16">
        <v>214.28636393342939</v>
      </c>
      <c r="FL13" s="16">
        <v>191.50961274080589</v>
      </c>
      <c r="FM13" s="16">
        <v>207.56425202291297</v>
      </c>
      <c r="FN13" s="16">
        <v>210.38282195013434</v>
      </c>
      <c r="FO13" s="16">
        <v>196.05152255920459</v>
      </c>
      <c r="FP13" s="16">
        <v>180.25878001989867</v>
      </c>
      <c r="FQ13" s="16">
        <v>189.17678541507399</v>
      </c>
      <c r="FR13" s="16">
        <v>185.58658662098307</v>
      </c>
      <c r="FS13" s="16">
        <v>192.30789590261259</v>
      </c>
      <c r="FT13" s="16">
        <v>198.15120002187382</v>
      </c>
      <c r="FU13" s="16">
        <v>194.28840002144739</v>
      </c>
      <c r="FV13" s="16">
        <v>190.32933508594542</v>
      </c>
      <c r="FW13" s="16">
        <v>201.63936381709738</v>
      </c>
      <c r="FX13" s="16">
        <v>206.52818991097917</v>
      </c>
      <c r="FY13" s="16">
        <v>211.98857142857142</v>
      </c>
      <c r="FZ13" s="16">
        <v>222.05390625000001</v>
      </c>
      <c r="GA13" s="16">
        <v>220.61502439024389</v>
      </c>
      <c r="GB13" s="16">
        <v>204.72982456140355</v>
      </c>
      <c r="GC13" s="16">
        <v>215.57790697674417</v>
      </c>
      <c r="GD13" s="16">
        <v>212.2163618864293</v>
      </c>
      <c r="GE13" s="16">
        <v>214</v>
      </c>
      <c r="GF13" s="16">
        <v>207.31140684410644</v>
      </c>
    </row>
    <row r="14" spans="1:188" ht="15" x14ac:dyDescent="0.25">
      <c r="A14" s="10"/>
      <c r="B14" s="10"/>
      <c r="C14" s="10"/>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row>
    <row r="15" spans="1:188" ht="18" customHeight="1" x14ac:dyDescent="0.25">
      <c r="A15" s="23" t="s">
        <v>107</v>
      </c>
      <c r="B15" s="11"/>
      <c r="C15" s="11"/>
      <c r="D15" s="16"/>
      <c r="E15" s="16"/>
      <c r="F15" s="16"/>
      <c r="G15" s="16"/>
      <c r="H15" s="16"/>
      <c r="I15" s="16"/>
      <c r="J15" s="16"/>
      <c r="K15" s="16"/>
      <c r="L15" s="16"/>
      <c r="M15" s="16"/>
      <c r="N15" s="16"/>
      <c r="O15" s="16"/>
      <c r="P15" s="16"/>
      <c r="Q15" s="16"/>
      <c r="R15" s="16"/>
      <c r="S15" s="15"/>
      <c r="T15" s="15"/>
      <c r="U15" s="15"/>
      <c r="V15" s="15"/>
      <c r="W15" s="15"/>
      <c r="X15" s="15"/>
      <c r="Y15" s="15"/>
      <c r="Z15" s="15"/>
      <c r="AA15" s="15"/>
      <c r="AB15" s="15"/>
      <c r="AC15" s="15"/>
      <c r="AD15" s="15"/>
      <c r="AE15" s="15"/>
      <c r="AF15" s="15"/>
      <c r="AG15" s="15"/>
      <c r="AH15" s="15"/>
      <c r="AI15" s="15"/>
      <c r="AJ15" s="15"/>
      <c r="AK15" s="15"/>
      <c r="AL15" s="15"/>
      <c r="AM15" s="15"/>
      <c r="AN15" s="15"/>
    </row>
    <row r="16" spans="1:188" ht="15" x14ac:dyDescent="0.25">
      <c r="A16" s="18" t="s">
        <v>4</v>
      </c>
      <c r="B16" s="22" t="s">
        <v>8</v>
      </c>
      <c r="C16" s="22" t="s">
        <v>13</v>
      </c>
      <c r="D16" s="16">
        <v>73.213664318993025</v>
      </c>
      <c r="E16" s="16">
        <v>102.75318542159377</v>
      </c>
      <c r="F16" s="16">
        <v>105.01884910832275</v>
      </c>
      <c r="G16" s="16">
        <v>101.63293496431579</v>
      </c>
      <c r="H16" s="16">
        <v>101.25765020434002</v>
      </c>
      <c r="I16" s="16">
        <v>101.79260927106702</v>
      </c>
      <c r="J16" s="16">
        <v>98.219331821790831</v>
      </c>
      <c r="K16" s="16">
        <v>101.32377333098945</v>
      </c>
      <c r="L16" s="16">
        <v>131.95632041914709</v>
      </c>
      <c r="M16" s="16">
        <v>126.31001146025963</v>
      </c>
      <c r="N16" s="16">
        <v>122.42951972251736</v>
      </c>
      <c r="O16" s="16">
        <v>119.13545206424891</v>
      </c>
      <c r="P16" s="16">
        <v>116.09849572268968</v>
      </c>
      <c r="Q16" s="16">
        <v>127.8729002244372</v>
      </c>
      <c r="R16" s="16">
        <v>123.49604245120042</v>
      </c>
      <c r="S16" s="16">
        <v>119.25411737079314</v>
      </c>
      <c r="T16" s="16">
        <v>116.9158016021959</v>
      </c>
      <c r="U16" s="16">
        <v>113.9007805195499</v>
      </c>
      <c r="V16" s="16">
        <v>111.14083647117911</v>
      </c>
      <c r="W16" s="16">
        <v>108.31436637874332</v>
      </c>
      <c r="X16" s="16">
        <v>105.90951815487298</v>
      </c>
      <c r="Y16" s="16">
        <v>107.44232178059296</v>
      </c>
      <c r="Z16" s="16">
        <v>112.40774041162901</v>
      </c>
      <c r="AA16" s="16">
        <v>124.38891264243354</v>
      </c>
      <c r="AB16" s="16">
        <v>156.04003554698832</v>
      </c>
      <c r="AC16" s="16">
        <v>168.21570505111049</v>
      </c>
      <c r="AD16" s="16">
        <v>179.45472190482471</v>
      </c>
      <c r="AE16" s="16">
        <v>180.54704844254277</v>
      </c>
      <c r="AF16" s="16">
        <v>180.61500647851622</v>
      </c>
      <c r="AG16" s="16">
        <v>181.87705160577138</v>
      </c>
      <c r="AH16" s="16">
        <v>182.56114063140669</v>
      </c>
      <c r="AI16" s="16">
        <v>177.7655405975039</v>
      </c>
      <c r="AJ16" s="16">
        <v>179.30899585690094</v>
      </c>
      <c r="AK16" s="16">
        <v>188.50585458884888</v>
      </c>
      <c r="AL16" s="16">
        <v>209.55854877322861</v>
      </c>
      <c r="AM16" s="16">
        <v>204.06038584569791</v>
      </c>
      <c r="AN16" s="16">
        <v>202.39149051758568</v>
      </c>
      <c r="AO16" s="16">
        <v>200.45401661132647</v>
      </c>
      <c r="AP16" s="16">
        <v>198.84335616286907</v>
      </c>
      <c r="AQ16" s="16">
        <v>196.97290520949051</v>
      </c>
      <c r="AR16" s="16">
        <v>195.6036791140784</v>
      </c>
      <c r="AS16" s="16">
        <v>191.42167646384502</v>
      </c>
      <c r="AT16" s="16">
        <v>204.95062635747192</v>
      </c>
      <c r="AU16" s="16">
        <v>210.82585645906704</v>
      </c>
      <c r="AV16" s="16">
        <v>201.96452470532867</v>
      </c>
      <c r="AW16" s="16">
        <v>212.06231390948614</v>
      </c>
      <c r="AX16" s="16">
        <v>206.77329684794967</v>
      </c>
      <c r="AY16" s="16">
        <v>186.64917483439297</v>
      </c>
      <c r="AZ16" s="16">
        <v>180.48857741255401</v>
      </c>
      <c r="BA16" s="16">
        <v>160.51761773527193</v>
      </c>
      <c r="BB16" s="16">
        <v>144.20879933028121</v>
      </c>
      <c r="BC16" s="16">
        <v>141.59258845355109</v>
      </c>
      <c r="BD16" s="16">
        <v>145.95733957941141</v>
      </c>
      <c r="BE16" s="16">
        <v>147.41561940781358</v>
      </c>
      <c r="BF16" s="16">
        <v>145.11368909287788</v>
      </c>
      <c r="BG16" s="16">
        <v>142.18299652084062</v>
      </c>
      <c r="BH16" s="16">
        <v>143.38849197723977</v>
      </c>
      <c r="BI16" s="16">
        <v>142.27629016757763</v>
      </c>
      <c r="BJ16" s="16">
        <v>141.01422951030142</v>
      </c>
      <c r="BK16" s="16">
        <v>138.3229231290621</v>
      </c>
      <c r="BL16" s="16">
        <v>134.42375810305259</v>
      </c>
      <c r="BM16" s="16">
        <v>132.84693978773842</v>
      </c>
      <c r="BN16" s="16">
        <v>128.33089655747247</v>
      </c>
      <c r="BO16" s="16">
        <v>115.1178394315962</v>
      </c>
      <c r="BP16" s="16">
        <v>116.73564072704336</v>
      </c>
      <c r="BQ16" s="16">
        <v>114.60144242870902</v>
      </c>
      <c r="BR16" s="16">
        <v>132.91407513707924</v>
      </c>
      <c r="BS16" s="16">
        <v>137.81832881587883</v>
      </c>
      <c r="BT16" s="16">
        <v>108.96529736781139</v>
      </c>
      <c r="BU16" s="16">
        <v>91.256473023312353</v>
      </c>
      <c r="BV16" s="16">
        <v>90.080561842655257</v>
      </c>
      <c r="BW16" s="16">
        <v>99.04760168784631</v>
      </c>
      <c r="BX16" s="16">
        <v>93.124141974148827</v>
      </c>
      <c r="BY16" s="16">
        <v>95.960893760755283</v>
      </c>
      <c r="BZ16" s="16">
        <v>99.57286280931396</v>
      </c>
      <c r="CA16" s="16">
        <v>100.13846228807382</v>
      </c>
      <c r="CB16" s="16">
        <v>98.206372734129914</v>
      </c>
      <c r="CC16" s="16">
        <v>95.000737843082021</v>
      </c>
      <c r="CD16" s="16">
        <v>93.172517564991168</v>
      </c>
      <c r="CE16" s="16">
        <v>89.078433363586583</v>
      </c>
      <c r="CF16" s="16">
        <v>86.034130588444626</v>
      </c>
      <c r="CG16" s="16">
        <v>85.920192749156826</v>
      </c>
      <c r="CH16" s="16">
        <v>86.727125618213066</v>
      </c>
      <c r="CI16" s="16">
        <v>85.708984335608648</v>
      </c>
      <c r="CJ16" s="16">
        <v>83.740741254813713</v>
      </c>
      <c r="CK16" s="16">
        <v>82.79244873641214</v>
      </c>
      <c r="CL16" s="16">
        <v>80.373809882490775</v>
      </c>
      <c r="CM16" s="16">
        <v>79.478149243628323</v>
      </c>
      <c r="CN16" s="16">
        <v>83.196095830855796</v>
      </c>
      <c r="CO16" s="16">
        <v>83.072299863268682</v>
      </c>
      <c r="CP16" s="16">
        <v>83.034737752547016</v>
      </c>
      <c r="CQ16" s="16">
        <v>85.558238472538761</v>
      </c>
      <c r="CR16" s="16">
        <v>88.003030033244016</v>
      </c>
      <c r="CS16" s="16">
        <v>85.419857458669568</v>
      </c>
      <c r="CT16" s="16">
        <v>83.593503923743967</v>
      </c>
      <c r="CU16" s="16">
        <v>85.488961810038887</v>
      </c>
      <c r="CV16" s="16">
        <v>81.621734207208377</v>
      </c>
      <c r="CW16" s="16">
        <v>72.021072055759134</v>
      </c>
      <c r="CX16" s="16">
        <v>71.359224783298515</v>
      </c>
      <c r="CY16" s="16">
        <v>71.161050411851434</v>
      </c>
      <c r="CZ16" s="16">
        <v>70.141700713153725</v>
      </c>
      <c r="DA16" s="16">
        <v>69.539869505276471</v>
      </c>
      <c r="DB16" s="16">
        <v>78.916706614289268</v>
      </c>
      <c r="DC16" s="16">
        <v>87.476920241863297</v>
      </c>
      <c r="DD16" s="16">
        <v>91.884311583686994</v>
      </c>
      <c r="DE16" s="16">
        <v>98.493698566166785</v>
      </c>
      <c r="DF16" s="16">
        <v>114.56860443817909</v>
      </c>
      <c r="DG16" s="16">
        <v>130.61008672034532</v>
      </c>
      <c r="DH16" s="16">
        <v>103.45037041141984</v>
      </c>
      <c r="DI16" s="16">
        <v>106.65713792630375</v>
      </c>
      <c r="DJ16" s="16">
        <v>110.26590654588325</v>
      </c>
      <c r="DK16" s="16">
        <v>99.676991064524415</v>
      </c>
      <c r="DL16" s="16">
        <v>88.276151066661072</v>
      </c>
      <c r="DM16" s="16">
        <v>93.276451334511151</v>
      </c>
      <c r="DN16" s="16">
        <v>91.29050449581807</v>
      </c>
      <c r="DO16" s="16">
        <v>91.97204918309609</v>
      </c>
      <c r="DP16" s="16">
        <v>99.203353663410013</v>
      </c>
      <c r="DQ16" s="16">
        <v>83.089814579664051</v>
      </c>
      <c r="DR16" s="16">
        <v>83.96850392368448</v>
      </c>
      <c r="DS16" s="16">
        <v>80.594306436979579</v>
      </c>
      <c r="DT16" s="16">
        <v>87.894156265846092</v>
      </c>
      <c r="DU16" s="16">
        <v>98.003626755302548</v>
      </c>
      <c r="DV16" s="16">
        <v>103.92647336531854</v>
      </c>
      <c r="DW16" s="16">
        <v>108.13945100019338</v>
      </c>
      <c r="DX16" s="16">
        <v>106.05665127872325</v>
      </c>
      <c r="DY16" s="16">
        <v>114.72151359882322</v>
      </c>
      <c r="DZ16" s="16">
        <v>128.31739700304428</v>
      </c>
      <c r="EA16" s="16">
        <v>128.09879646613734</v>
      </c>
      <c r="EB16" s="16">
        <v>137.73667647466414</v>
      </c>
      <c r="EC16" s="16">
        <v>160.57355432583441</v>
      </c>
      <c r="ED16" s="16">
        <v>154.89904478884057</v>
      </c>
      <c r="EE16" s="16">
        <v>127.10289673044875</v>
      </c>
      <c r="EF16" s="16">
        <v>120.13731803306386</v>
      </c>
      <c r="EG16" s="16">
        <v>124.60631295493168</v>
      </c>
      <c r="EH16" s="16">
        <v>132.11519533165728</v>
      </c>
      <c r="EI16" s="16">
        <v>146.2616817904948</v>
      </c>
      <c r="EJ16" s="16">
        <v>153.86300001698484</v>
      </c>
      <c r="EK16" s="16">
        <v>195.18844413087757</v>
      </c>
      <c r="EL16" s="16">
        <v>202.2715587967019</v>
      </c>
      <c r="EM16" s="16">
        <v>148.53081494176934</v>
      </c>
      <c r="EN16" s="16">
        <v>119.65988094344175</v>
      </c>
      <c r="EO16" s="16">
        <v>118.16689289001016</v>
      </c>
      <c r="EP16" s="16">
        <v>121.68234741069271</v>
      </c>
      <c r="EQ16" s="16">
        <v>121.20238244704827</v>
      </c>
      <c r="ER16" s="16">
        <v>129.04449080731717</v>
      </c>
      <c r="ES16" s="16">
        <v>135.91398072473962</v>
      </c>
      <c r="ET16" s="16">
        <v>134.56116941179383</v>
      </c>
      <c r="EU16" s="16">
        <v>140.37732349834579</v>
      </c>
      <c r="EV16" s="16">
        <v>160.49559582923533</v>
      </c>
      <c r="EW16" s="16">
        <v>171.80233640617345</v>
      </c>
      <c r="EX16" s="16">
        <v>157.84507333928332</v>
      </c>
      <c r="EY16" s="16">
        <v>167.7854051998689</v>
      </c>
      <c r="EZ16" s="16">
        <v>167.2504144514524</v>
      </c>
      <c r="FA16" s="16">
        <v>163.9380328948094</v>
      </c>
      <c r="FB16" s="16">
        <v>162.97152042789642</v>
      </c>
      <c r="FC16" s="16">
        <v>164.23575707544387</v>
      </c>
      <c r="FD16" s="16">
        <v>161.02872983038233</v>
      </c>
      <c r="FE16" s="16">
        <v>153.68035103737287</v>
      </c>
      <c r="FF16" s="16">
        <v>162.39222107942598</v>
      </c>
      <c r="FG16" s="16">
        <v>160.42395759346675</v>
      </c>
      <c r="FH16" s="16">
        <v>156.87904229919698</v>
      </c>
      <c r="FI16" s="16">
        <v>154.45014629320028</v>
      </c>
      <c r="FJ16" s="16">
        <v>152.97412445391763</v>
      </c>
      <c r="FK16" s="16">
        <v>141.46749475245863</v>
      </c>
      <c r="FL16" s="16">
        <v>117.60489641465601</v>
      </c>
      <c r="FM16" s="16">
        <v>129.70099201431762</v>
      </c>
      <c r="FN16" s="16">
        <v>126.29347775480527</v>
      </c>
      <c r="FO16" s="16">
        <v>115.6009522665174</v>
      </c>
      <c r="FP16" s="16">
        <v>94.929180010479172</v>
      </c>
      <c r="FQ16" s="16">
        <v>107.1753938707522</v>
      </c>
      <c r="FR16" s="16">
        <v>108.83229380853997</v>
      </c>
      <c r="FS16" s="16">
        <v>117.5566359273098</v>
      </c>
      <c r="FT16" s="16">
        <v>124.13160001370282</v>
      </c>
      <c r="FU16" s="16">
        <v>120.47760001329945</v>
      </c>
      <c r="FV16" s="16">
        <v>116.56632858429627</v>
      </c>
      <c r="FW16" s="16">
        <v>129.30656063618287</v>
      </c>
      <c r="FX16" s="16">
        <v>135.58575667655785</v>
      </c>
      <c r="FY16" s="16">
        <v>141.53142857142856</v>
      </c>
      <c r="FZ16" s="16">
        <v>153.23554687499998</v>
      </c>
      <c r="GA16" s="16">
        <v>156.75278048780487</v>
      </c>
      <c r="GB16" s="16">
        <v>147.74736842105261</v>
      </c>
      <c r="GC16" s="16">
        <v>152.85697674418603</v>
      </c>
      <c r="GD16" s="16">
        <v>142.8843118383061</v>
      </c>
      <c r="GE16" s="16">
        <v>142</v>
      </c>
      <c r="GF16" s="16">
        <v>137.14904942965777</v>
      </c>
    </row>
    <row r="17" spans="1:188" ht="15" x14ac:dyDescent="0.25">
      <c r="A17" s="18" t="s">
        <v>2</v>
      </c>
      <c r="B17" s="22" t="s">
        <v>8</v>
      </c>
      <c r="C17" s="22" t="s">
        <v>14</v>
      </c>
      <c r="D17" s="16" t="s">
        <v>160</v>
      </c>
      <c r="E17" s="16" t="s">
        <v>160</v>
      </c>
      <c r="F17" s="16" t="s">
        <v>160</v>
      </c>
      <c r="G17" s="16" t="s">
        <v>160</v>
      </c>
      <c r="H17" s="16" t="s">
        <v>160</v>
      </c>
      <c r="I17" s="16" t="s">
        <v>160</v>
      </c>
      <c r="J17" s="16" t="s">
        <v>160</v>
      </c>
      <c r="K17" s="16" t="s">
        <v>160</v>
      </c>
      <c r="L17" s="16" t="s">
        <v>160</v>
      </c>
      <c r="M17" s="16" t="s">
        <v>160</v>
      </c>
      <c r="N17" s="16" t="s">
        <v>160</v>
      </c>
      <c r="O17" s="16" t="s">
        <v>160</v>
      </c>
      <c r="P17" s="16" t="s">
        <v>160</v>
      </c>
      <c r="Q17" s="16" t="s">
        <v>160</v>
      </c>
      <c r="R17" s="16" t="s">
        <v>160</v>
      </c>
      <c r="S17" s="16" t="s">
        <v>160</v>
      </c>
      <c r="T17" s="16" t="s">
        <v>160</v>
      </c>
      <c r="U17" s="16" t="s">
        <v>160</v>
      </c>
      <c r="V17" s="16" t="s">
        <v>160</v>
      </c>
      <c r="W17" s="16" t="s">
        <v>160</v>
      </c>
      <c r="X17" s="16" t="s">
        <v>160</v>
      </c>
      <c r="Y17" s="16" t="s">
        <v>160</v>
      </c>
      <c r="Z17" s="16" t="s">
        <v>160</v>
      </c>
      <c r="AA17" s="16" t="s">
        <v>160</v>
      </c>
      <c r="AB17" s="16" t="s">
        <v>160</v>
      </c>
      <c r="AC17" s="16" t="s">
        <v>160</v>
      </c>
      <c r="AD17" s="16" t="s">
        <v>160</v>
      </c>
      <c r="AE17" s="16" t="s">
        <v>160</v>
      </c>
      <c r="AF17" s="16" t="s">
        <v>160</v>
      </c>
      <c r="AG17" s="16" t="s">
        <v>160</v>
      </c>
      <c r="AH17" s="16" t="s">
        <v>160</v>
      </c>
      <c r="AI17" s="16" t="s">
        <v>160</v>
      </c>
      <c r="AJ17" s="16" t="s">
        <v>160</v>
      </c>
      <c r="AK17" s="16" t="s">
        <v>160</v>
      </c>
      <c r="AL17" s="16" t="s">
        <v>160</v>
      </c>
      <c r="AM17" s="16" t="s">
        <v>160</v>
      </c>
      <c r="AN17" s="16" t="s">
        <v>160</v>
      </c>
      <c r="AO17" s="16" t="s">
        <v>160</v>
      </c>
      <c r="AP17" s="16" t="s">
        <v>160</v>
      </c>
      <c r="AQ17" s="16" t="s">
        <v>160</v>
      </c>
      <c r="AR17" s="16" t="s">
        <v>160</v>
      </c>
      <c r="AS17" s="16" t="s">
        <v>160</v>
      </c>
      <c r="AT17" s="16" t="s">
        <v>160</v>
      </c>
      <c r="AU17" s="16" t="s">
        <v>160</v>
      </c>
      <c r="AV17" s="16" t="s">
        <v>160</v>
      </c>
      <c r="AW17" s="16" t="s">
        <v>160</v>
      </c>
      <c r="AX17" s="16" t="s">
        <v>160</v>
      </c>
      <c r="AY17" s="16" t="s">
        <v>160</v>
      </c>
      <c r="AZ17" s="16" t="s">
        <v>160</v>
      </c>
      <c r="BA17" s="16" t="s">
        <v>160</v>
      </c>
      <c r="BB17" s="16" t="s">
        <v>160</v>
      </c>
      <c r="BC17" s="16" t="s">
        <v>160</v>
      </c>
      <c r="BD17" s="16" t="s">
        <v>160</v>
      </c>
      <c r="BE17" s="16" t="s">
        <v>160</v>
      </c>
      <c r="BF17" s="16" t="s">
        <v>160</v>
      </c>
      <c r="BG17" s="16" t="s">
        <v>160</v>
      </c>
      <c r="BH17" s="16" t="s">
        <v>160</v>
      </c>
      <c r="BI17" s="16" t="s">
        <v>160</v>
      </c>
      <c r="BJ17" s="16" t="s">
        <v>160</v>
      </c>
      <c r="BK17" s="16" t="s">
        <v>160</v>
      </c>
      <c r="BL17" s="16" t="s">
        <v>160</v>
      </c>
      <c r="BM17" s="16" t="s">
        <v>160</v>
      </c>
      <c r="BN17" s="16" t="s">
        <v>160</v>
      </c>
      <c r="BO17" s="16">
        <v>96.424411231456347</v>
      </c>
      <c r="BP17" s="16">
        <v>97.927422775667523</v>
      </c>
      <c r="BQ17" s="16">
        <v>96.860933101246857</v>
      </c>
      <c r="BR17" s="16">
        <v>113.58551345557774</v>
      </c>
      <c r="BS17" s="16">
        <v>117.24769875339163</v>
      </c>
      <c r="BT17" s="16">
        <v>93.886901987575357</v>
      </c>
      <c r="BU17" s="16">
        <v>78.783744453500404</v>
      </c>
      <c r="BV17" s="16">
        <v>77.863087868349709</v>
      </c>
      <c r="BW17" s="16">
        <v>85.055773587015381</v>
      </c>
      <c r="BX17" s="16">
        <v>79.812566681586986</v>
      </c>
      <c r="BY17" s="16">
        <v>82.168083154439728</v>
      </c>
      <c r="BZ17" s="16">
        <v>84.911975554559987</v>
      </c>
      <c r="CA17" s="16">
        <v>84.864741772780405</v>
      </c>
      <c r="CB17" s="16">
        <v>82.970939842677353</v>
      </c>
      <c r="CC17" s="16">
        <v>80.28816389310839</v>
      </c>
      <c r="CD17" s="16">
        <v>78.523756384797181</v>
      </c>
      <c r="CE17" s="16">
        <v>74.928725454491072</v>
      </c>
      <c r="CF17" s="16">
        <v>72.73706111469933</v>
      </c>
      <c r="CG17" s="16">
        <v>72.370492965937814</v>
      </c>
      <c r="CH17" s="16">
        <v>74.672546314385485</v>
      </c>
      <c r="CI17" s="16">
        <v>74.722284335061104</v>
      </c>
      <c r="CJ17" s="16">
        <v>73.977982074309637</v>
      </c>
      <c r="CK17" s="16">
        <v>75.716155582326692</v>
      </c>
      <c r="CL17" s="16">
        <v>72.854901308604227</v>
      </c>
      <c r="CM17" s="16">
        <v>72.650370894776586</v>
      </c>
      <c r="CN17" s="16">
        <v>74.496229889747838</v>
      </c>
      <c r="CO17" s="16">
        <v>73.793435733495571</v>
      </c>
      <c r="CP17" s="16">
        <v>74.95728919388219</v>
      </c>
      <c r="CQ17" s="16">
        <v>78.219643241539046</v>
      </c>
      <c r="CR17" s="16">
        <v>78.77409094826271</v>
      </c>
      <c r="CS17" s="16">
        <v>75.431540002958442</v>
      </c>
      <c r="CT17" s="16">
        <v>74.668151464955756</v>
      </c>
      <c r="CU17" s="16">
        <v>75.351945310149802</v>
      </c>
      <c r="CV17" s="16">
        <v>73.764749115977622</v>
      </c>
      <c r="CW17" s="16">
        <v>67.748899089176803</v>
      </c>
      <c r="CX17" s="16">
        <v>67.720516848201768</v>
      </c>
      <c r="CY17" s="16">
        <v>67.621979600835914</v>
      </c>
      <c r="CZ17" s="16">
        <v>68.865207120603756</v>
      </c>
      <c r="DA17" s="16">
        <v>67.112905799782595</v>
      </c>
      <c r="DB17" s="16">
        <v>73.896421686627761</v>
      </c>
      <c r="DC17" s="16">
        <v>81.469924013498769</v>
      </c>
      <c r="DD17" s="16">
        <v>87.438705701127034</v>
      </c>
      <c r="DE17" s="16">
        <v>92.387825537606375</v>
      </c>
      <c r="DF17" s="16">
        <v>105.64713441105398</v>
      </c>
      <c r="DG17" s="16">
        <v>109.62056304329124</v>
      </c>
      <c r="DH17" s="16">
        <v>93.054249225307544</v>
      </c>
      <c r="DI17" s="16">
        <v>96.286537456824988</v>
      </c>
      <c r="DJ17" s="16">
        <v>99.321434470394635</v>
      </c>
      <c r="DK17" s="16">
        <v>84.90250767892833</v>
      </c>
      <c r="DL17" s="16">
        <v>78.448895105885882</v>
      </c>
      <c r="DM17" s="16">
        <v>82.469056463437141</v>
      </c>
      <c r="DN17" s="16">
        <v>86.543929716643007</v>
      </c>
      <c r="DO17" s="16">
        <v>88.146910266669195</v>
      </c>
      <c r="DP17" s="16">
        <v>94.312705761917911</v>
      </c>
      <c r="DQ17" s="16">
        <v>82.668153979145487</v>
      </c>
      <c r="DR17" s="16">
        <v>83.815172103455069</v>
      </c>
      <c r="DS17" s="16">
        <v>81.948876237182319</v>
      </c>
      <c r="DT17" s="16">
        <v>87.852747613860387</v>
      </c>
      <c r="DU17" s="16">
        <v>95.496414763173931</v>
      </c>
      <c r="DV17" s="16">
        <v>101.94420099584946</v>
      </c>
      <c r="DW17" s="16">
        <v>107.95723823662584</v>
      </c>
      <c r="DX17" s="16">
        <v>105.06288856700367</v>
      </c>
      <c r="DY17" s="16">
        <v>113.4419986993565</v>
      </c>
      <c r="DZ17" s="16">
        <v>121.87469851527011</v>
      </c>
      <c r="EA17" s="16">
        <v>118.42529845654228</v>
      </c>
      <c r="EB17" s="16">
        <v>123.25156777953566</v>
      </c>
      <c r="EC17" s="16">
        <v>145.90735775794613</v>
      </c>
      <c r="ED17" s="16">
        <v>138.65189879140505</v>
      </c>
      <c r="EE17" s="16">
        <v>116.36774833576467</v>
      </c>
      <c r="EF17" s="16">
        <v>111.00342667877446</v>
      </c>
      <c r="EG17" s="16">
        <v>117.0782221357403</v>
      </c>
      <c r="EH17" s="16">
        <v>119.01968151748788</v>
      </c>
      <c r="EI17" s="16">
        <v>132.61636518538623</v>
      </c>
      <c r="EJ17" s="16">
        <v>141.37131376504243</v>
      </c>
      <c r="EK17" s="16">
        <v>171.6316393858109</v>
      </c>
      <c r="EL17" s="16">
        <v>172.47201816497343</v>
      </c>
      <c r="EM17" s="16">
        <v>129.42706467021492</v>
      </c>
      <c r="EN17" s="16">
        <v>113.37498526683034</v>
      </c>
      <c r="EO17" s="16">
        <v>103.81793289765432</v>
      </c>
      <c r="EP17" s="16">
        <v>108.88630926230339</v>
      </c>
      <c r="EQ17" s="16">
        <v>108.60347184578467</v>
      </c>
      <c r="ER17" s="16">
        <v>113.23385622712983</v>
      </c>
      <c r="ES17" s="16">
        <v>122.83181475756922</v>
      </c>
      <c r="ET17" s="16">
        <v>114.68122582250332</v>
      </c>
      <c r="EU17" s="16">
        <v>116.37991200247922</v>
      </c>
      <c r="EV17" s="16">
        <v>128.63606438290608</v>
      </c>
      <c r="EW17" s="16">
        <v>145.52458921069476</v>
      </c>
      <c r="EX17" s="16">
        <v>125.53805486256103</v>
      </c>
      <c r="EY17" s="16">
        <v>132.6005549713739</v>
      </c>
      <c r="EZ17" s="16">
        <v>133.49077169509945</v>
      </c>
      <c r="FA17" s="16">
        <v>130.85171441881516</v>
      </c>
      <c r="FB17" s="16">
        <v>133.74970276258216</v>
      </c>
      <c r="FC17" s="16">
        <v>131.82077710386952</v>
      </c>
      <c r="FD17" s="16">
        <v>131.19134012867755</v>
      </c>
      <c r="FE17" s="16">
        <v>121.48315793732777</v>
      </c>
      <c r="FF17" s="16">
        <v>128.54090637788497</v>
      </c>
      <c r="FG17" s="16">
        <v>125.02411546193585</v>
      </c>
      <c r="FH17" s="16">
        <v>120.79539964958495</v>
      </c>
      <c r="FI17" s="16">
        <v>118.6548035693276</v>
      </c>
      <c r="FJ17" s="16">
        <v>117.43842836480161</v>
      </c>
      <c r="FK17" s="16">
        <v>107.96245032466197</v>
      </c>
      <c r="FL17" s="16">
        <v>92.789481685968056</v>
      </c>
      <c r="FM17" s="16">
        <v>96.055563988101653</v>
      </c>
      <c r="FN17" s="16">
        <v>93.263421689151215</v>
      </c>
      <c r="FO17" s="16">
        <v>84.895848464534566</v>
      </c>
      <c r="FP17" s="16">
        <v>67.255597939025577</v>
      </c>
      <c r="FQ17" s="16">
        <v>62.665199548060706</v>
      </c>
      <c r="FR17" s="16">
        <v>73.215796533511877</v>
      </c>
      <c r="FS17" s="16">
        <v>77.132364897262221</v>
      </c>
      <c r="FT17" s="16">
        <v>83.595357191588704</v>
      </c>
      <c r="FU17" s="16">
        <v>80.312216201264832</v>
      </c>
      <c r="FV17" s="16">
        <v>79.534092919142395</v>
      </c>
      <c r="FW17" s="16">
        <v>94.800145861299768</v>
      </c>
      <c r="FX17" s="16">
        <v>102.67432536047595</v>
      </c>
      <c r="FY17" s="16">
        <v>109.70152924518965</v>
      </c>
      <c r="FZ17" s="16">
        <v>115.66498773205618</v>
      </c>
      <c r="GA17" s="16">
        <v>108.60892606560886</v>
      </c>
      <c r="GB17" s="16">
        <v>99.045258104939876</v>
      </c>
      <c r="GC17" s="16">
        <v>105.7048597617158</v>
      </c>
      <c r="GD17" s="16">
        <v>104.68751127958403</v>
      </c>
      <c r="GE17" s="16">
        <v>102.43537997190656</v>
      </c>
      <c r="GF17" s="16">
        <v>94.419010853218836</v>
      </c>
    </row>
    <row r="18" spans="1:188" ht="15" x14ac:dyDescent="0.25">
      <c r="A18" s="10"/>
      <c r="B18" s="10"/>
      <c r="C18" s="10"/>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row>
    <row r="19" spans="1:188" ht="18" customHeight="1" x14ac:dyDescent="0.25">
      <c r="A19" s="23" t="s">
        <v>108</v>
      </c>
      <c r="B19" s="11" t="s">
        <v>8</v>
      </c>
      <c r="C19" s="11" t="s">
        <v>14</v>
      </c>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v>65.384357489889567</v>
      </c>
      <c r="BP19" s="12">
        <v>63.470415466233817</v>
      </c>
      <c r="BQ19" s="12">
        <v>64.045161673639896</v>
      </c>
      <c r="BR19" s="12">
        <v>71.317405713101863</v>
      </c>
      <c r="BS19" s="12">
        <v>83.508729927641667</v>
      </c>
      <c r="BT19" s="12">
        <v>80.132952895543099</v>
      </c>
      <c r="BU19" s="12">
        <v>77.243253956779881</v>
      </c>
      <c r="BV19" s="12">
        <v>73.192181446491901</v>
      </c>
      <c r="BW19" s="12">
        <v>72.367718608970733</v>
      </c>
      <c r="BX19" s="12">
        <v>71.042008424798951</v>
      </c>
      <c r="BY19" s="12">
        <v>70.447322495912331</v>
      </c>
      <c r="BZ19" s="12">
        <v>69.129912136524524</v>
      </c>
      <c r="CA19" s="12">
        <v>68.603387090311699</v>
      </c>
      <c r="CB19" s="12">
        <v>58.216516201474285</v>
      </c>
      <c r="CC19" s="12">
        <v>62.004369054427343</v>
      </c>
      <c r="CD19" s="12">
        <v>57.600005059459519</v>
      </c>
      <c r="CE19" s="12">
        <v>59.079655110944984</v>
      </c>
      <c r="CF19" s="12">
        <v>51.499918352731591</v>
      </c>
      <c r="CG19" s="12">
        <v>59.935262097041431</v>
      </c>
      <c r="CH19" s="12">
        <v>57.988956701143664</v>
      </c>
      <c r="CI19" s="12">
        <v>59.074746073358035</v>
      </c>
      <c r="CJ19" s="12">
        <v>61.976036474074135</v>
      </c>
      <c r="CK19" s="12">
        <v>58.353063851714651</v>
      </c>
      <c r="CL19" s="12">
        <v>61.738106166945883</v>
      </c>
      <c r="CM19" s="12">
        <v>57.140094411069086</v>
      </c>
      <c r="CN19" s="12">
        <v>54.569807127760896</v>
      </c>
      <c r="CO19" s="12">
        <v>55.292813959923564</v>
      </c>
      <c r="CP19" s="12">
        <v>56.864121089417672</v>
      </c>
      <c r="CQ19" s="12">
        <v>58.303463539443328</v>
      </c>
      <c r="CR19" s="12">
        <v>61.315033411701606</v>
      </c>
      <c r="CS19" s="12">
        <v>55.582679020884839</v>
      </c>
      <c r="CT19" s="12">
        <v>56.446838761472257</v>
      </c>
      <c r="CU19" s="12">
        <v>56.266498487818126</v>
      </c>
      <c r="CV19" s="12">
        <v>50.973037617844852</v>
      </c>
      <c r="CW19" s="12">
        <v>55.117571634666824</v>
      </c>
      <c r="CX19" s="12">
        <v>54.002075531955256</v>
      </c>
      <c r="CY19" s="12">
        <v>56.231069579950329</v>
      </c>
      <c r="CZ19" s="12">
        <v>55.100699895137467</v>
      </c>
      <c r="DA19" s="12">
        <v>59.158003482345983</v>
      </c>
      <c r="DB19" s="12">
        <v>58.991330769322857</v>
      </c>
      <c r="DC19" s="12">
        <v>69.186698784903257</v>
      </c>
      <c r="DD19" s="12">
        <v>68.121091746652809</v>
      </c>
      <c r="DE19" s="12">
        <v>75.261391517353175</v>
      </c>
      <c r="DF19" s="12">
        <v>80.462367575376646</v>
      </c>
      <c r="DG19" s="12">
        <v>91.338350712689731</v>
      </c>
      <c r="DH19" s="12">
        <v>91.429022363960058</v>
      </c>
      <c r="DI19" s="12">
        <v>73.714537649426546</v>
      </c>
      <c r="DJ19" s="12">
        <v>64.98277126424243</v>
      </c>
      <c r="DK19" s="12">
        <v>55.30344579666982</v>
      </c>
      <c r="DL19" s="12">
        <v>57.750373052159389</v>
      </c>
      <c r="DM19" s="12">
        <v>61.590162796858579</v>
      </c>
      <c r="DN19" s="12">
        <v>66.4959463465525</v>
      </c>
      <c r="DO19" s="12">
        <v>70.67671994292418</v>
      </c>
      <c r="DP19" s="12">
        <v>74.057714834822121</v>
      </c>
      <c r="DQ19" s="12">
        <v>65.705059218320372</v>
      </c>
      <c r="DR19" s="12">
        <v>61.502118759464864</v>
      </c>
      <c r="DS19" s="12">
        <v>56.928987276050009</v>
      </c>
      <c r="DT19" s="12">
        <v>58.896012831789591</v>
      </c>
      <c r="DU19" s="12">
        <v>63.451553948216386</v>
      </c>
      <c r="DV19" s="12">
        <v>60.747044924765689</v>
      </c>
      <c r="DW19" s="12">
        <v>65.621100230932626</v>
      </c>
      <c r="DX19" s="12">
        <v>68.890800545991027</v>
      </c>
      <c r="DY19" s="12">
        <v>73.549400788581835</v>
      </c>
      <c r="DZ19" s="12">
        <v>84.987078778638448</v>
      </c>
      <c r="EA19" s="12">
        <v>91.543110012830837</v>
      </c>
      <c r="EB19" s="12">
        <v>89.108469348726999</v>
      </c>
      <c r="EC19" s="12">
        <v>86.072237590296879</v>
      </c>
      <c r="ED19" s="12">
        <v>86.262685701178413</v>
      </c>
      <c r="EE19" s="12">
        <v>71.57505491344341</v>
      </c>
      <c r="EF19" s="12">
        <v>69.144173278324246</v>
      </c>
      <c r="EG19" s="12">
        <v>75.583907886239047</v>
      </c>
      <c r="EH19" s="12">
        <v>79.892281155730558</v>
      </c>
      <c r="EI19" s="12">
        <v>91.582802584855784</v>
      </c>
      <c r="EJ19" s="12">
        <v>88.332975896627886</v>
      </c>
      <c r="EK19" s="12">
        <v>102.14555044329373</v>
      </c>
      <c r="EL19" s="12">
        <v>120.70554726220769</v>
      </c>
      <c r="EM19" s="12">
        <v>83.146552208585462</v>
      </c>
      <c r="EN19" s="12">
        <v>69.283685139817919</v>
      </c>
      <c r="EO19" s="12">
        <v>76.387533436602268</v>
      </c>
      <c r="EP19" s="12">
        <v>88.186206961984965</v>
      </c>
      <c r="EQ19" s="12">
        <v>99.781799446020585</v>
      </c>
      <c r="ER19" s="12">
        <v>98.962018811120771</v>
      </c>
      <c r="ES19" s="12">
        <v>107.68736522102466</v>
      </c>
      <c r="ET19" s="12">
        <v>86.312837279187761</v>
      </c>
      <c r="EU19" s="12">
        <v>86.985777028960712</v>
      </c>
      <c r="EV19" s="12">
        <v>97.189734952554474</v>
      </c>
      <c r="EW19" s="12">
        <v>97.706533020403214</v>
      </c>
      <c r="EX19" s="12">
        <v>98.265691920616518</v>
      </c>
      <c r="EY19" s="12">
        <v>98.187943031484878</v>
      </c>
      <c r="EZ19" s="12">
        <v>98.576732896786837</v>
      </c>
      <c r="FA19" s="12">
        <v>96.086488634917032</v>
      </c>
      <c r="FB19" s="12">
        <v>95.916736759171457</v>
      </c>
      <c r="FC19" s="12">
        <v>95.100220392870071</v>
      </c>
      <c r="FD19" s="12">
        <v>91.163673876979843</v>
      </c>
      <c r="FE19" s="12">
        <v>91.200581712672133</v>
      </c>
      <c r="FF19" s="12">
        <v>89.418897168697356</v>
      </c>
      <c r="FG19" s="12">
        <v>88.910715897201356</v>
      </c>
      <c r="FH19" s="12">
        <v>89.419137785210125</v>
      </c>
      <c r="FI19" s="12">
        <v>85.562865481170888</v>
      </c>
      <c r="FJ19" s="12">
        <v>88.636668742093519</v>
      </c>
      <c r="FK19" s="12">
        <v>83.141560660049464</v>
      </c>
      <c r="FL19" s="12">
        <v>67.798839459340186</v>
      </c>
      <c r="FM19" s="12">
        <v>63.407102226019745</v>
      </c>
      <c r="FN19" s="12">
        <v>62.544117826463832</v>
      </c>
      <c r="FO19" s="12">
        <v>53.923174550834702</v>
      </c>
      <c r="FP19" s="12">
        <v>40.512790829446857</v>
      </c>
      <c r="FQ19" s="12">
        <v>44.375875588963702</v>
      </c>
      <c r="FR19" s="12">
        <v>52.392208303014343</v>
      </c>
      <c r="FS19" s="12">
        <v>57.588452053728865</v>
      </c>
      <c r="FT19" s="12">
        <v>62.10586685129249</v>
      </c>
      <c r="FU19" s="12">
        <v>59.618640617145473</v>
      </c>
      <c r="FV19" s="12">
        <v>59.991820751213481</v>
      </c>
      <c r="FW19" s="12">
        <v>66.537855041708752</v>
      </c>
      <c r="FX19" s="15">
        <v>66.764309747474215</v>
      </c>
      <c r="FY19" s="12">
        <v>72.488853508197735</v>
      </c>
      <c r="FZ19" s="12">
        <v>82.060994349115759</v>
      </c>
      <c r="GA19" s="12">
        <v>75.953142691119993</v>
      </c>
      <c r="GB19" s="12">
        <v>69.004866830301836</v>
      </c>
      <c r="GC19" s="12">
        <v>72.744850487374862</v>
      </c>
      <c r="GD19" s="12">
        <v>76.010112747475418</v>
      </c>
      <c r="GE19" s="12">
        <v>58.95856312094292</v>
      </c>
      <c r="GF19" s="12">
        <v>62.490323703306224</v>
      </c>
    </row>
    <row r="20" spans="1:188" ht="15" x14ac:dyDescent="0.25">
      <c r="A20" s="20" t="s">
        <v>5</v>
      </c>
      <c r="B20" s="21" t="s">
        <v>8</v>
      </c>
      <c r="C20" s="21" t="s">
        <v>14</v>
      </c>
      <c r="D20" s="16"/>
      <c r="E20" s="16"/>
      <c r="F20" s="16"/>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c r="BN20" s="16"/>
      <c r="BO20" s="16">
        <v>68.130885312405397</v>
      </c>
      <c r="BP20" s="16">
        <v>64.383881657136158</v>
      </c>
      <c r="BQ20" s="16">
        <v>64.958580859612866</v>
      </c>
      <c r="BR20" s="16">
        <v>72.657174794866208</v>
      </c>
      <c r="BS20" s="16">
        <v>86.902592407347399</v>
      </c>
      <c r="BT20" s="16">
        <v>81.784933927625175</v>
      </c>
      <c r="BU20" s="16">
        <v>79.8198604884427</v>
      </c>
      <c r="BV20" s="16">
        <v>73.893966097645787</v>
      </c>
      <c r="BW20" s="16">
        <v>74.963032465645938</v>
      </c>
      <c r="BX20" s="16">
        <v>73.864792703704353</v>
      </c>
      <c r="BY20" s="16">
        <v>71.508174158124049</v>
      </c>
      <c r="BZ20" s="16">
        <v>71.070385321119119</v>
      </c>
      <c r="CA20" s="16">
        <v>71.393530111901796</v>
      </c>
      <c r="CB20" s="16">
        <v>67.563392145793486</v>
      </c>
      <c r="CC20" s="16">
        <v>64.641606178326896</v>
      </c>
      <c r="CD20" s="16">
        <v>64.715934945248492</v>
      </c>
      <c r="CE20" s="16">
        <v>63.757297173171224</v>
      </c>
      <c r="CF20" s="16">
        <v>61.783462204110961</v>
      </c>
      <c r="CG20" s="16">
        <v>61.466214811764246</v>
      </c>
      <c r="CH20" s="16">
        <v>61.106557914926896</v>
      </c>
      <c r="CI20" s="16">
        <v>61.07622571258878</v>
      </c>
      <c r="CJ20" s="16">
        <v>60.418061999296057</v>
      </c>
      <c r="CK20" s="16">
        <v>60.852375850171924</v>
      </c>
      <c r="CL20" s="16">
        <v>59.038584533697374</v>
      </c>
      <c r="CM20" s="16">
        <v>59.653739690209171</v>
      </c>
      <c r="CN20" s="16">
        <v>60.490390471746331</v>
      </c>
      <c r="CO20" s="16">
        <v>61.161958302814654</v>
      </c>
      <c r="CP20" s="16">
        <v>60.920503807155342</v>
      </c>
      <c r="CQ20" s="16">
        <v>61.643491932944421</v>
      </c>
      <c r="CR20" s="16">
        <v>62.24965780241957</v>
      </c>
      <c r="CS20" s="16">
        <v>63.064007497222079</v>
      </c>
      <c r="CT20" s="16">
        <v>62.175235594321904</v>
      </c>
      <c r="CU20" s="16">
        <v>61.97651747204592</v>
      </c>
      <c r="CV20" s="16">
        <v>59.455658553234237</v>
      </c>
      <c r="CW20" s="16">
        <v>59.903987162331781</v>
      </c>
      <c r="CX20" s="16">
        <v>60.218913806105427</v>
      </c>
      <c r="CY20" s="16">
        <v>60.219239543992529</v>
      </c>
      <c r="CZ20" s="16">
        <v>60.062000594880523</v>
      </c>
      <c r="DA20" s="16">
        <v>61.068540078883942</v>
      </c>
      <c r="DB20" s="16">
        <v>65.604767830205859</v>
      </c>
      <c r="DC20" s="16">
        <v>73.746525198619679</v>
      </c>
      <c r="DD20" s="16">
        <v>82.316571293481658</v>
      </c>
      <c r="DE20" s="16">
        <v>81.263821579788413</v>
      </c>
      <c r="DF20" s="16">
        <v>88.237809957231462</v>
      </c>
      <c r="DG20" s="16">
        <v>89.775467814529392</v>
      </c>
      <c r="DH20" s="16">
        <v>81.393815713154765</v>
      </c>
      <c r="DI20" s="16">
        <v>85.53187707479492</v>
      </c>
      <c r="DJ20" s="16">
        <v>80.164360783637633</v>
      </c>
      <c r="DK20" s="16">
        <v>76.749997840686675</v>
      </c>
      <c r="DL20" s="16">
        <v>68.466802762888662</v>
      </c>
      <c r="DM20" s="16">
        <v>78.272258541915562</v>
      </c>
      <c r="DN20" s="16">
        <v>83.036916576220023</v>
      </c>
      <c r="DO20" s="16">
        <v>83.440465155263837</v>
      </c>
      <c r="DP20" s="16">
        <v>85.355235871633553</v>
      </c>
      <c r="DQ20" s="16">
        <v>79.604286012565197</v>
      </c>
      <c r="DR20" s="16">
        <v>72.276937499301297</v>
      </c>
      <c r="DS20" s="16">
        <v>67.575622449318971</v>
      </c>
      <c r="DT20" s="16">
        <v>67.256072107935196</v>
      </c>
      <c r="DU20" s="16">
        <v>73.846175765483849</v>
      </c>
      <c r="DV20" s="16">
        <v>65.841158421490903</v>
      </c>
      <c r="DW20" s="16">
        <v>68.979152469918532</v>
      </c>
      <c r="DX20" s="16">
        <v>66.067836402465232</v>
      </c>
      <c r="DY20" s="16">
        <v>75.688164511623626</v>
      </c>
      <c r="DZ20" s="16">
        <v>82.490384762527682</v>
      </c>
      <c r="EA20" s="16">
        <v>83.499386825252799</v>
      </c>
      <c r="EB20" s="16">
        <v>89.839723727974814</v>
      </c>
      <c r="EC20" s="16">
        <v>95.831953234853856</v>
      </c>
      <c r="ED20" s="16">
        <v>98.99539665738682</v>
      </c>
      <c r="EE20" s="16">
        <v>82.191223077704237</v>
      </c>
      <c r="EF20" s="16">
        <v>78.727430500616236</v>
      </c>
      <c r="EG20" s="16">
        <v>85.069700268168916</v>
      </c>
      <c r="EH20" s="16">
        <v>88.278055536759553</v>
      </c>
      <c r="EI20" s="16">
        <v>98.564249137310412</v>
      </c>
      <c r="EJ20" s="16">
        <v>99.540588106581538</v>
      </c>
      <c r="EK20" s="16">
        <v>116.9262437358279</v>
      </c>
      <c r="EL20" s="16">
        <v>135.02061236986677</v>
      </c>
      <c r="EM20" s="16">
        <v>100.92917681805713</v>
      </c>
      <c r="EN20" s="16">
        <v>80.598339066322325</v>
      </c>
      <c r="EO20" s="16">
        <v>77.482321163682897</v>
      </c>
      <c r="EP20" s="16">
        <v>92.03246946466291</v>
      </c>
      <c r="EQ20" s="16">
        <v>89.792415223490934</v>
      </c>
      <c r="ER20" s="16">
        <v>94.4271148218115</v>
      </c>
      <c r="ES20" s="16">
        <v>96.635784425957155</v>
      </c>
      <c r="ET20" s="16">
        <v>93.405279039186297</v>
      </c>
      <c r="EU20" s="16">
        <v>94.893993197165457</v>
      </c>
      <c r="EV20" s="16">
        <v>106.13724763503363</v>
      </c>
      <c r="EW20" s="16">
        <v>113.61711652064866</v>
      </c>
      <c r="EX20" s="16">
        <v>108.26987783140093</v>
      </c>
      <c r="EY20" s="16">
        <v>115.11972004937205</v>
      </c>
      <c r="EZ20" s="16">
        <v>114.47727158449985</v>
      </c>
      <c r="FA20" s="16">
        <v>107.88141504519784</v>
      </c>
      <c r="FB20" s="16">
        <v>105.77417422181495</v>
      </c>
      <c r="FC20" s="16">
        <v>105.05108450633429</v>
      </c>
      <c r="FD20" s="16">
        <v>106.53039992383754</v>
      </c>
      <c r="FE20" s="16">
        <v>103.50916203147899</v>
      </c>
      <c r="FF20" s="16">
        <v>100.06632271513284</v>
      </c>
      <c r="FG20" s="16">
        <v>100.01513152594842</v>
      </c>
      <c r="FH20" s="16">
        <v>98.355457676179327</v>
      </c>
      <c r="FI20" s="16">
        <v>93.416000959922869</v>
      </c>
      <c r="FJ20" s="16">
        <v>96.364462561105071</v>
      </c>
      <c r="FK20" s="16">
        <v>89.930559114041642</v>
      </c>
      <c r="FL20" s="16">
        <v>80.264026787183241</v>
      </c>
      <c r="FM20" s="16">
        <v>74.986482356516447</v>
      </c>
      <c r="FN20" s="16">
        <v>68.880819771541155</v>
      </c>
      <c r="FO20" s="16">
        <v>59.702380039466838</v>
      </c>
      <c r="FP20" s="16">
        <v>47.758744917504544</v>
      </c>
      <c r="FQ20" s="16">
        <v>57.661484771155088</v>
      </c>
      <c r="FR20" s="16">
        <v>62.638342245613586</v>
      </c>
      <c r="FS20" s="16">
        <v>68.469270514214216</v>
      </c>
      <c r="FT20" s="16">
        <v>73.961227359217801</v>
      </c>
      <c r="FU20" s="16">
        <v>70.302209173491491</v>
      </c>
      <c r="FV20" s="16">
        <v>70.800175135402696</v>
      </c>
      <c r="FW20" s="16">
        <v>78.4348915564658</v>
      </c>
      <c r="FX20" s="16">
        <v>81.666254556706178</v>
      </c>
      <c r="FY20" s="16">
        <v>91.210456076598092</v>
      </c>
      <c r="FZ20" s="16">
        <v>94.73792485555731</v>
      </c>
      <c r="GA20" s="16">
        <v>89.140712967491382</v>
      </c>
      <c r="GB20" s="16">
        <v>79.452734333086099</v>
      </c>
      <c r="GC20" s="16">
        <v>86.874807599506028</v>
      </c>
      <c r="GD20" s="16">
        <v>81.267458090345755</v>
      </c>
      <c r="GE20" s="16">
        <v>71.479434764354849</v>
      </c>
      <c r="GF20" s="16">
        <v>67.927583750610978</v>
      </c>
    </row>
    <row r="21" spans="1:188" ht="15" x14ac:dyDescent="0.25">
      <c r="A21" s="20" t="s">
        <v>6</v>
      </c>
      <c r="B21" s="4" t="s">
        <v>8</v>
      </c>
      <c r="C21" s="4" t="s">
        <v>14</v>
      </c>
      <c r="D21" s="16"/>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c r="BN21" s="16"/>
      <c r="BO21" s="16">
        <v>63.801119524287735</v>
      </c>
      <c r="BP21" s="16">
        <v>63.067604753971686</v>
      </c>
      <c r="BQ21" s="16">
        <v>63.570742468533986</v>
      </c>
      <c r="BR21" s="16">
        <v>70.754702338457733</v>
      </c>
      <c r="BS21" s="16">
        <v>82.626075401390224</v>
      </c>
      <c r="BT21" s="16">
        <v>79.405308611799811</v>
      </c>
      <c r="BU21" s="16">
        <v>75.732780106362185</v>
      </c>
      <c r="BV21" s="16">
        <v>72.80101580967515</v>
      </c>
      <c r="BW21" s="16">
        <v>71.221724748909509</v>
      </c>
      <c r="BX21" s="16">
        <v>69.689250009653861</v>
      </c>
      <c r="BY21" s="16">
        <v>69.964454499030325</v>
      </c>
      <c r="BZ21" s="16">
        <v>68.368855472294683</v>
      </c>
      <c r="CA21" s="16">
        <v>66.62607846374398</v>
      </c>
      <c r="CB21" s="16">
        <v>51.755844567898436</v>
      </c>
      <c r="CC21" s="16">
        <v>60.693679846176565</v>
      </c>
      <c r="CD21" s="16">
        <v>52.303829443930546</v>
      </c>
      <c r="CE21" s="16">
        <v>57.112448611013392</v>
      </c>
      <c r="CF21" s="16">
        <v>47.533021755878544</v>
      </c>
      <c r="CG21" s="16">
        <v>59.326657663619862</v>
      </c>
      <c r="CH21" s="16">
        <v>56.006337655818726</v>
      </c>
      <c r="CI21" s="16">
        <v>57.834792967645591</v>
      </c>
      <c r="CJ21" s="16">
        <v>63.081899518638956</v>
      </c>
      <c r="CK21" s="16">
        <v>56.755382914632321</v>
      </c>
      <c r="CL21" s="16">
        <v>63.471215378403663</v>
      </c>
      <c r="CM21" s="16">
        <v>55.933251425515259</v>
      </c>
      <c r="CN21" s="16">
        <v>51.427768121536666</v>
      </c>
      <c r="CO21" s="16">
        <v>51.711971341910882</v>
      </c>
      <c r="CP21" s="16">
        <v>54.144849199304467</v>
      </c>
      <c r="CQ21" s="16">
        <v>56.517048914409152</v>
      </c>
      <c r="CR21" s="16">
        <v>60.7905767506819</v>
      </c>
      <c r="CS21" s="16">
        <v>51.114922483491277</v>
      </c>
      <c r="CT21" s="16">
        <v>52.903383803602814</v>
      </c>
      <c r="CU21" s="16">
        <v>52.65149372738572</v>
      </c>
      <c r="CV21" s="16">
        <v>46.825160491178082</v>
      </c>
      <c r="CW21" s="16">
        <v>52.934309164363334</v>
      </c>
      <c r="CX21" s="16">
        <v>50.193071978815908</v>
      </c>
      <c r="CY21" s="16">
        <v>53.670706564340456</v>
      </c>
      <c r="CZ21" s="16">
        <v>52.377225980922425</v>
      </c>
      <c r="DA21" s="16">
        <v>58.081818680309091</v>
      </c>
      <c r="DB21" s="16">
        <v>54.312708933240685</v>
      </c>
      <c r="DC21" s="16">
        <v>66.904863782670745</v>
      </c>
      <c r="DD21" s="16">
        <v>62.248580697535431</v>
      </c>
      <c r="DE21" s="16">
        <v>72.216162746024438</v>
      </c>
      <c r="DF21" s="16">
        <v>75.471278917166956</v>
      </c>
      <c r="DG21" s="16">
        <v>92.073353034631765</v>
      </c>
      <c r="DH21" s="16">
        <v>95.752347647576357</v>
      </c>
      <c r="DI21" s="16">
        <v>68.283654623274714</v>
      </c>
      <c r="DJ21" s="16">
        <v>57.069926176231242</v>
      </c>
      <c r="DK21" s="16">
        <v>45.68721623060469</v>
      </c>
      <c r="DL21" s="16">
        <v>53.85396607906894</v>
      </c>
      <c r="DM21" s="16">
        <v>56.412760832860279</v>
      </c>
      <c r="DN21" s="16">
        <v>59.499070517491155</v>
      </c>
      <c r="DO21" s="16">
        <v>65.606779360888339</v>
      </c>
      <c r="DP21" s="16">
        <v>70.194572942899683</v>
      </c>
      <c r="DQ21" s="16">
        <v>59.886286096932103</v>
      </c>
      <c r="DR21" s="16">
        <v>56.664379364775961</v>
      </c>
      <c r="DS21" s="16">
        <v>52.615818606237021</v>
      </c>
      <c r="DT21" s="16">
        <v>55.379261003899671</v>
      </c>
      <c r="DU21" s="16">
        <v>58.689523255614837</v>
      </c>
      <c r="DV21" s="16">
        <v>58.663727398301916</v>
      </c>
      <c r="DW21" s="16">
        <v>64.431194007189049</v>
      </c>
      <c r="DX21" s="16">
        <v>70.038051833656766</v>
      </c>
      <c r="DY21" s="16">
        <v>72.894869345740318</v>
      </c>
      <c r="DZ21" s="16">
        <v>86.108851423179004</v>
      </c>
      <c r="EA21" s="16">
        <v>95.279241579976357</v>
      </c>
      <c r="EB21" s="16">
        <v>88.732523237062168</v>
      </c>
      <c r="EC21" s="16">
        <v>80.559252162132324</v>
      </c>
      <c r="ED21" s="16">
        <v>77.013201882117144</v>
      </c>
      <c r="EE21" s="16">
        <v>65.140330304721971</v>
      </c>
      <c r="EF21" s="16">
        <v>63.646821532428646</v>
      </c>
      <c r="EG21" s="16">
        <v>69.776988468659894</v>
      </c>
      <c r="EH21" s="16">
        <v>74.045819816412191</v>
      </c>
      <c r="EI21" s="16">
        <v>86.071741147316871</v>
      </c>
      <c r="EJ21" s="16">
        <v>83.155575165880549</v>
      </c>
      <c r="EK21" s="16">
        <v>96.771428706557174</v>
      </c>
      <c r="EL21" s="16">
        <v>116.03948114532895</v>
      </c>
      <c r="EM21" s="16">
        <v>76.536250464746431</v>
      </c>
      <c r="EN21" s="16">
        <v>65.859476184922684</v>
      </c>
      <c r="EO21" s="16">
        <v>75.850465526390266</v>
      </c>
      <c r="EP21" s="16">
        <v>86.153069068990163</v>
      </c>
      <c r="EQ21" s="16">
        <v>105.36055451555536</v>
      </c>
      <c r="ER21" s="16">
        <v>101.54113167023412</v>
      </c>
      <c r="ES21" s="16">
        <v>112.49243850011544</v>
      </c>
      <c r="ET21" s="16">
        <v>82.561002697973194</v>
      </c>
      <c r="EU21" s="16">
        <v>84.215917771151794</v>
      </c>
      <c r="EV21" s="16">
        <v>93.913548555956964</v>
      </c>
      <c r="EW21" s="16">
        <v>89.811239898837087</v>
      </c>
      <c r="EX21" s="16">
        <v>92.879203398990825</v>
      </c>
      <c r="EY21" s="16">
        <v>89.939593292012006</v>
      </c>
      <c r="EZ21" s="16">
        <v>93.608248893766387</v>
      </c>
      <c r="FA21" s="16">
        <v>89.974191419519059</v>
      </c>
      <c r="FB21" s="16">
        <v>89.762572552028914</v>
      </c>
      <c r="FC21" s="16">
        <v>90.990119230025172</v>
      </c>
      <c r="FD21" s="16">
        <v>86.649611589810988</v>
      </c>
      <c r="FE21" s="16">
        <v>87.908492809216725</v>
      </c>
      <c r="FF21" s="16">
        <v>85.036887153725061</v>
      </c>
      <c r="FG21" s="16">
        <v>84.739879860740785</v>
      </c>
      <c r="FH21" s="16">
        <v>86.48971434064417</v>
      </c>
      <c r="FI21" s="16">
        <v>81.737585929427638</v>
      </c>
      <c r="FJ21" s="16">
        <v>84.857089706239378</v>
      </c>
      <c r="FK21" s="16">
        <v>81.501136424118897</v>
      </c>
      <c r="FL21" s="16">
        <v>62.806430660129024</v>
      </c>
      <c r="FM21" s="16">
        <v>59.926314807073695</v>
      </c>
      <c r="FN21" s="16">
        <v>59.238138912761933</v>
      </c>
      <c r="FO21" s="16">
        <v>52.457449291772221</v>
      </c>
      <c r="FP21" s="16">
        <v>38.160763190953055</v>
      </c>
      <c r="FQ21" s="16">
        <v>39.99918702095313</v>
      </c>
      <c r="FR21" s="16">
        <v>48.031238459918761</v>
      </c>
      <c r="FS21" s="16">
        <v>54.07006638728798</v>
      </c>
      <c r="FT21" s="16">
        <v>58.931658735720674</v>
      </c>
      <c r="FU21" s="16">
        <v>55.974790673492848</v>
      </c>
      <c r="FV21" s="16">
        <v>55.525285158876059</v>
      </c>
      <c r="FW21" s="16">
        <v>63.497434860469532</v>
      </c>
      <c r="FX21" s="16">
        <v>62.576868330970683</v>
      </c>
      <c r="FY21" s="16">
        <v>67.137278324557357</v>
      </c>
      <c r="FZ21" s="16">
        <v>79.673158962773627</v>
      </c>
      <c r="GA21" s="16">
        <v>72.953239652277688</v>
      </c>
      <c r="GB21" s="16">
        <v>66.858495325498453</v>
      </c>
      <c r="GC21" s="16">
        <v>69.238430067446686</v>
      </c>
      <c r="GD21" s="16">
        <v>74.411325767403326</v>
      </c>
      <c r="GE21" s="16">
        <v>55.819458802517623</v>
      </c>
      <c r="GF21" s="16">
        <v>60.458744212901564</v>
      </c>
    </row>
    <row r="22" spans="1:188" ht="15" x14ac:dyDescent="0.25">
      <c r="A22" s="4"/>
      <c r="B22" s="4"/>
      <c r="C22" s="4"/>
      <c r="D22" s="7"/>
      <c r="E22" s="7"/>
      <c r="F22" s="7"/>
      <c r="G22" s="7"/>
      <c r="H22" s="7"/>
      <c r="I22" s="7"/>
      <c r="J22" s="7"/>
      <c r="K22" s="7"/>
      <c r="L22" s="7"/>
      <c r="M22" s="7"/>
      <c r="N22" s="7"/>
      <c r="O22" s="7"/>
      <c r="P22" s="7"/>
      <c r="Q22" s="7"/>
      <c r="R22" s="7"/>
      <c r="S22" s="7"/>
      <c r="T22" s="7"/>
      <c r="U22" s="7"/>
      <c r="V22" s="7"/>
      <c r="W22" s="7"/>
      <c r="X22" s="7"/>
      <c r="Y22" s="7"/>
      <c r="Z22" s="7"/>
    </row>
    <row r="23" spans="1:188" ht="18" customHeight="1" x14ac:dyDescent="0.25">
      <c r="A23" s="53" t="s">
        <v>121</v>
      </c>
      <c r="B23" s="19"/>
      <c r="C23" s="19"/>
      <c r="D23" s="7"/>
      <c r="E23" s="7"/>
      <c r="F23" s="7"/>
      <c r="G23" s="7"/>
      <c r="H23" s="7"/>
      <c r="I23" s="7"/>
      <c r="J23" s="7"/>
      <c r="K23" s="7"/>
      <c r="L23" s="7"/>
      <c r="M23" s="7"/>
      <c r="N23" s="7"/>
      <c r="O23" s="7"/>
      <c r="P23" s="7"/>
      <c r="Q23" s="7"/>
      <c r="R23" s="7"/>
      <c r="S23" s="7"/>
      <c r="T23" s="7"/>
      <c r="U23" s="7"/>
      <c r="V23" s="7"/>
      <c r="W23" s="7"/>
      <c r="X23" s="7"/>
      <c r="Y23" s="7"/>
      <c r="Z23" s="7"/>
    </row>
    <row r="24" spans="1:188" ht="15" x14ac:dyDescent="0.25">
      <c r="A24" s="20" t="s">
        <v>1</v>
      </c>
      <c r="B24" s="21" t="s">
        <v>9</v>
      </c>
      <c r="C24" s="21" t="s">
        <v>13</v>
      </c>
      <c r="D24" s="8" t="str">
        <f>IF('Quarterly NZD per GJ (real)'!D24="","",'Quarterly NZD per GJ (real)'!D24*0.36)</f>
        <v/>
      </c>
      <c r="E24" s="8" t="str">
        <f>IF('Quarterly NZD per GJ (real)'!E24="","",'Quarterly NZD per GJ (real)'!E24*0.36)</f>
        <v/>
      </c>
      <c r="F24" s="8" t="str">
        <f>IF('Quarterly NZD per GJ (real)'!F24="","",'Quarterly NZD per GJ (real)'!F24*0.36)</f>
        <v/>
      </c>
      <c r="G24" s="8" t="str">
        <f>IF('Quarterly NZD per GJ (real)'!G24="","",'Quarterly NZD per GJ (real)'!G24*0.36)</f>
        <v/>
      </c>
      <c r="H24" s="8" t="str">
        <f>IF('Quarterly NZD per GJ (real)'!H24="","",'Quarterly NZD per GJ (real)'!H24*0.36)</f>
        <v/>
      </c>
      <c r="I24" s="8" t="str">
        <f>IF('Quarterly NZD per GJ (real)'!I24="","",'Quarterly NZD per GJ (real)'!I24*0.36)</f>
        <v/>
      </c>
      <c r="J24" s="8" t="str">
        <f>IF('Quarterly NZD per GJ (real)'!J24="","",'Quarterly NZD per GJ (real)'!J24*0.36)</f>
        <v/>
      </c>
      <c r="K24" s="8" t="str">
        <f>IF('Quarterly NZD per GJ (real)'!K24="","",'Quarterly NZD per GJ (real)'!K24*0.36)</f>
        <v/>
      </c>
      <c r="L24" s="8" t="str">
        <f>IF('Quarterly NZD per GJ (real)'!L24="","",'Quarterly NZD per GJ (real)'!L24*0.36)</f>
        <v/>
      </c>
      <c r="M24" s="8" t="str">
        <f>IF('Quarterly NZD per GJ (real)'!M24="","",'Quarterly NZD per GJ (real)'!M24*0.36)</f>
        <v/>
      </c>
      <c r="N24" s="8" t="str">
        <f>IF('Quarterly NZD per GJ (real)'!N24="","",'Quarterly NZD per GJ (real)'!N24*0.36)</f>
        <v/>
      </c>
      <c r="O24" s="8" t="str">
        <f>IF('Quarterly NZD per GJ (real)'!O24="","",'Quarterly NZD per GJ (real)'!O24*0.36)</f>
        <v/>
      </c>
      <c r="P24" s="8" t="str">
        <f>IF('Quarterly NZD per GJ (real)'!P24="","",'Quarterly NZD per GJ (real)'!P24*0.36)</f>
        <v/>
      </c>
      <c r="Q24" s="8" t="str">
        <f>IF('Quarterly NZD per GJ (real)'!Q24="","",'Quarterly NZD per GJ (real)'!Q24*0.36)</f>
        <v/>
      </c>
      <c r="R24" s="8" t="str">
        <f>IF('Quarterly NZD per GJ (real)'!R24="","",'Quarterly NZD per GJ (real)'!R24*0.36)</f>
        <v/>
      </c>
      <c r="S24" s="8" t="str">
        <f>IF('Quarterly NZD per GJ (real)'!S24="","",'Quarterly NZD per GJ (real)'!S24*0.36)</f>
        <v/>
      </c>
      <c r="T24" s="8" t="str">
        <f>IF('Quarterly NZD per GJ (real)'!T24="","",'Quarterly NZD per GJ (real)'!T24*0.36)</f>
        <v/>
      </c>
      <c r="U24" s="8" t="str">
        <f>IF('Quarterly NZD per GJ (real)'!U24="","",'Quarterly NZD per GJ (real)'!U24*0.36)</f>
        <v/>
      </c>
      <c r="V24" s="8" t="str">
        <f>IF('Quarterly NZD per GJ (real)'!V24="","",'Quarterly NZD per GJ (real)'!V24*0.36)</f>
        <v/>
      </c>
      <c r="W24" s="8" t="str">
        <f>IF('Quarterly NZD per GJ (real)'!W24="","",'Quarterly NZD per GJ (real)'!W24*0.36)</f>
        <v/>
      </c>
      <c r="X24" s="8">
        <f>IF('Quarterly NZD per GJ (real)'!X24="","",'Quarterly NZD per GJ (real)'!X24*0.36)</f>
        <v>9.7419221242659457</v>
      </c>
      <c r="Y24" s="8">
        <f>IF('Quarterly NZD per GJ (real)'!Y24="","",'Quarterly NZD per GJ (real)'!Y24*0.36)</f>
        <v>9.319799746973624</v>
      </c>
      <c r="Z24" s="8">
        <f>IF('Quarterly NZD per GJ (real)'!Z24="","",'Quarterly NZD per GJ (real)'!Z24*0.36)</f>
        <v>10.948953392798579</v>
      </c>
      <c r="AA24" s="8">
        <f>IF('Quarterly NZD per GJ (real)'!AA24="","",'Quarterly NZD per GJ (real)'!AA24*0.36)</f>
        <v>10.547861557467582</v>
      </c>
      <c r="AB24" s="8">
        <f>IF('Quarterly NZD per GJ (real)'!AB24="","",'Quarterly NZD per GJ (real)'!AB24*0.36)</f>
        <v>10.375834980481883</v>
      </c>
      <c r="AC24" s="8">
        <f>IF('Quarterly NZD per GJ (real)'!AC24="","",'Quarterly NZD per GJ (real)'!AC24*0.36)</f>
        <v>9.9646887778769742</v>
      </c>
      <c r="AD24" s="8">
        <f>IF('Quarterly NZD per GJ (real)'!AD24="","",'Quarterly NZD per GJ (real)'!AD24*0.36)</f>
        <v>9.6182114290667879</v>
      </c>
      <c r="AE24" s="8">
        <f>IF('Quarterly NZD per GJ (real)'!AE24="","",'Quarterly NZD per GJ (real)'!AE24*0.36)</f>
        <v>10.402849144822119</v>
      </c>
      <c r="AF24" s="8">
        <f>IF('Quarterly NZD per GJ (real)'!AF24="","",'Quarterly NZD per GJ (real)'!AF24*0.36)</f>
        <v>10.090057351128774</v>
      </c>
      <c r="AG24" s="8">
        <f>IF('Quarterly NZD per GJ (real)'!AG24="","",'Quarterly NZD per GJ (real)'!AG24*0.36)</f>
        <v>9.7041503267002582</v>
      </c>
      <c r="AH24" s="8">
        <f>IF('Quarterly NZD per GJ (real)'!AH24="","",'Quarterly NZD per GJ (real)'!AH24*0.36)</f>
        <v>9.3382846827421844</v>
      </c>
      <c r="AI24" s="8">
        <f>IF('Quarterly NZD per GJ (real)'!AI24="","",'Quarterly NZD per GJ (real)'!AI24*0.36)</f>
        <v>9.5414204772057918</v>
      </c>
      <c r="AJ24" s="8">
        <f>IF('Quarterly NZD per GJ (real)'!AJ24="","",'Quarterly NZD per GJ (real)'!AJ24*0.36)</f>
        <v>9.2457483045993989</v>
      </c>
      <c r="AK24" s="8">
        <f>IF('Quarterly NZD per GJ (real)'!AK24="","",'Quarterly NZD per GJ (real)'!AK24*0.36)</f>
        <v>8.8033680103061744</v>
      </c>
      <c r="AL24" s="8">
        <f>IF('Quarterly NZD per GJ (real)'!AL24="","",'Quarterly NZD per GJ (real)'!AL24*0.36)</f>
        <v>8.4984014510103556</v>
      </c>
      <c r="AM24" s="8">
        <f>IF('Quarterly NZD per GJ (real)'!AM24="","",'Quarterly NZD per GJ (real)'!AM24*0.36)</f>
        <v>8.2754298944942732</v>
      </c>
      <c r="AN24" s="8">
        <f>IF('Quarterly NZD per GJ (real)'!AN24="","",'Quarterly NZD per GJ (real)'!AN24*0.36)</f>
        <v>8.2077497995468622</v>
      </c>
      <c r="AO24" s="8">
        <f>IF('Quarterly NZD per GJ (real)'!AO24="","",'Quarterly NZD per GJ (real)'!AO24*0.36)</f>
        <v>8.1291778149982115</v>
      </c>
      <c r="AP24" s="8">
        <f>IF('Quarterly NZD per GJ (real)'!AP24="","",'Quarterly NZD per GJ (real)'!AP24*0.36)</f>
        <v>8.0638593673739756</v>
      </c>
      <c r="AQ24" s="8">
        <f>IF('Quarterly NZD per GJ (real)'!AQ24="","",'Quarterly NZD per GJ (real)'!AQ24*0.36)</f>
        <v>7.9880054201630797</v>
      </c>
      <c r="AR24" s="8">
        <f>IF('Quarterly NZD per GJ (real)'!AR24="","",'Quarterly NZD per GJ (real)'!AR24*0.36)</f>
        <v>7.9324780598901121</v>
      </c>
      <c r="AS24" s="8">
        <f>IF('Quarterly NZD per GJ (real)'!AS24="","",'Quarterly NZD per GJ (real)'!AS24*0.36)</f>
        <v>6.1538092725374511</v>
      </c>
      <c r="AT24" s="8">
        <f>IF('Quarterly NZD per GJ (real)'!AT24="","",'Quarterly NZD per GJ (real)'!AT24*0.36)</f>
        <v>5.9738393722453225</v>
      </c>
      <c r="AU24" s="8">
        <f>IF('Quarterly NZD per GJ (real)'!AU24="","",'Quarterly NZD per GJ (real)'!AU24*0.36)</f>
        <v>5.7881807463365131</v>
      </c>
      <c r="AV24" s="8">
        <f>IF('Quarterly NZD per GJ (real)'!AV24="","",'Quarterly NZD per GJ (real)'!AV24*0.36)</f>
        <v>5.5978794710613284</v>
      </c>
      <c r="AW24" s="8">
        <f>IF('Quarterly NZD per GJ (real)'!AW24="","",'Quarterly NZD per GJ (real)'!AW24*0.36)</f>
        <v>5.5760568362100251</v>
      </c>
      <c r="AX24" s="8">
        <f>IF('Quarterly NZD per GJ (real)'!AX24="","",'Quarterly NZD per GJ (real)'!AX24*0.36)</f>
        <v>5.6930884794636256</v>
      </c>
      <c r="AY24" s="8">
        <f>IF('Quarterly NZD per GJ (real)'!AY24="","",'Quarterly NZD per GJ (real)'!AY24*0.36)</f>
        <v>5.5666757279897023</v>
      </c>
      <c r="AZ24" s="8">
        <f>IF('Quarterly NZD per GJ (real)'!AZ24="","",'Quarterly NZD per GJ (real)'!AZ24*0.36)</f>
        <v>5.4415334119894485</v>
      </c>
      <c r="BA24" s="8">
        <f>IF('Quarterly NZD per GJ (real)'!BA24="","",'Quarterly NZD per GJ (real)'!BA24*0.36)</f>
        <v>5.7645146517517158</v>
      </c>
      <c r="BB24" s="8">
        <f>IF('Quarterly NZD per GJ (real)'!BB24="","",'Quarterly NZD per GJ (real)'!BB24*0.36)</f>
        <v>5.579241719062038</v>
      </c>
      <c r="BC24" s="8">
        <f>IF('Quarterly NZD per GJ (real)'!BC24="","",'Quarterly NZD per GJ (real)'!BC24*0.36)</f>
        <v>6.3635023934412827</v>
      </c>
      <c r="BD24" s="8">
        <f>IF('Quarterly NZD per GJ (real)'!BD24="","",'Quarterly NZD per GJ (real)'!BD24*0.36)</f>
        <v>6.2175505039765024</v>
      </c>
      <c r="BE24" s="8">
        <f>IF('Quarterly NZD per GJ (real)'!BE24="","",'Quarterly NZD per GJ (real)'!BE24*0.36)</f>
        <v>6.0202931938052098</v>
      </c>
      <c r="BF24" s="8">
        <f>IF('Quarterly NZD per GJ (real)'!BF24="","",'Quarterly NZD per GJ (real)'!BF24*0.36)</f>
        <v>5.9262848691562215</v>
      </c>
      <c r="BG24" s="8">
        <f>IF('Quarterly NZD per GJ (real)'!BG24="","",'Quarterly NZD per GJ (real)'!BG24*0.36)</f>
        <v>6.2906589760064859</v>
      </c>
      <c r="BH24" s="8">
        <f>IF('Quarterly NZD per GJ (real)'!BH24="","",'Quarterly NZD per GJ (real)'!BH24*0.36)</f>
        <v>6.1809601700069194</v>
      </c>
      <c r="BI24" s="8">
        <f>IF('Quarterly NZD per GJ (real)'!BI24="","",'Quarterly NZD per GJ (real)'!BI24*0.36)</f>
        <v>6.1330171657132242</v>
      </c>
      <c r="BJ24" s="8">
        <f>IF('Quarterly NZD per GJ (real)'!BJ24="","",'Quarterly NZD per GJ (real)'!BJ24*0.36)</f>
        <v>6.0786142875799127</v>
      </c>
      <c r="BK24" s="8">
        <f>IF('Quarterly NZD per GJ (real)'!BK24="","",'Quarterly NZD per GJ (real)'!BK24*0.36)</f>
        <v>5.3557717130872655</v>
      </c>
      <c r="BL24" s="8">
        <f>IF('Quarterly NZD per GJ (real)'!BL24="","",'Quarterly NZD per GJ (real)'!BL24*0.36)</f>
        <v>5.6409362316383751</v>
      </c>
      <c r="BM24" s="8">
        <f>IF('Quarterly NZD per GJ (real)'!BM24="","",'Quarterly NZD per GJ (real)'!BM24*0.36)</f>
        <v>5.5747668900644864</v>
      </c>
      <c r="BN24" s="8">
        <f>IF('Quarterly NZD per GJ (real)'!BN24="","",'Quarterly NZD per GJ (real)'!BN24*0.36)</f>
        <v>5.9861924737591634</v>
      </c>
      <c r="BO24" s="8">
        <f>IF('Quarterly NZD per GJ (real)'!BO24="","",'Quarterly NZD per GJ (real)'!BO24*0.36)</f>
        <v>6.0933822266623032</v>
      </c>
      <c r="BP24" s="8">
        <f>IF('Quarterly NZD per GJ (real)'!BP24="","",'Quarterly NZD per GJ (real)'!BP24*0.36)</f>
        <v>6.037066308197117</v>
      </c>
      <c r="BQ24" s="8">
        <f>IF('Quarterly NZD per GJ (real)'!BQ24="","",'Quarterly NZD per GJ (real)'!BQ24*0.36)</f>
        <v>5.93288442004107</v>
      </c>
      <c r="BR24" s="8">
        <f>IF('Quarterly NZD per GJ (real)'!BR24="","",'Quarterly NZD per GJ (real)'!BR24*0.36)</f>
        <v>5.8741958170936037</v>
      </c>
      <c r="BS24" s="8">
        <f>IF('Quarterly NZD per GJ (real)'!BS24="","",'Quarterly NZD per GJ (real)'!BS24*0.36)</f>
        <v>5.9361298694897933</v>
      </c>
      <c r="BT24" s="8">
        <f>IF('Quarterly NZD per GJ (real)'!BT24="","",'Quarterly NZD per GJ (real)'!BT24*0.36)</f>
        <v>6.5840015897229494</v>
      </c>
      <c r="BU24" s="8">
        <f>IF('Quarterly NZD per GJ (real)'!BU24="","",'Quarterly NZD per GJ (real)'!BU24*0.36)</f>
        <v>6.578185330037261</v>
      </c>
      <c r="BV24" s="8">
        <f>IF('Quarterly NZD per GJ (real)'!BV24="","",'Quarterly NZD per GJ (real)'!BV24*0.36)</f>
        <v>6.5562291532416905</v>
      </c>
      <c r="BW24" s="8">
        <f>IF('Quarterly NZD per GJ (real)'!BW24="","",'Quarterly NZD per GJ (real)'!BW24*0.36)</f>
        <v>6.5636206179014893</v>
      </c>
      <c r="BX24" s="8">
        <f>IF('Quarterly NZD per GJ (real)'!BX24="","",'Quarterly NZD per GJ (real)'!BX24*0.36)</f>
        <v>6.5341543076078796</v>
      </c>
      <c r="BY24" s="8">
        <f>IF('Quarterly NZD per GJ (real)'!BY24="","",'Quarterly NZD per GJ (real)'!BY24*0.36)</f>
        <v>6.5122276153004712</v>
      </c>
      <c r="BZ24" s="8">
        <f>IF('Quarterly NZD per GJ (real)'!BZ24="","",'Quarterly NZD per GJ (real)'!BZ24*0.36)</f>
        <v>6.5789335828759725</v>
      </c>
      <c r="CA24" s="8">
        <f>IF('Quarterly NZD per GJ (real)'!CA24="","",'Quarterly NZD per GJ (real)'!CA24*0.36)</f>
        <v>6.564297468119852</v>
      </c>
      <c r="CB24" s="8">
        <f>IF('Quarterly NZD per GJ (real)'!CB24="","",'Quarterly NZD per GJ (real)'!CB24*0.36)</f>
        <v>6.557003804266385</v>
      </c>
      <c r="CC24" s="8">
        <f>IF('Quarterly NZD per GJ (real)'!CC24="","",'Quarterly NZD per GJ (real)'!CC24*0.36)</f>
        <v>6.9169060777467788</v>
      </c>
      <c r="CD24" s="8">
        <f>IF('Quarterly NZD per GJ (real)'!CD24="","",'Quarterly NZD per GJ (real)'!CD24*0.36)</f>
        <v>6.9690304036417556</v>
      </c>
      <c r="CE24" s="8">
        <f>IF('Quarterly NZD per GJ (real)'!CE24="","",'Quarterly NZD per GJ (real)'!CE24*0.36)</f>
        <v>6.9972627578887741</v>
      </c>
      <c r="CF24" s="8">
        <f>IF('Quarterly NZD per GJ (real)'!CF24="","",'Quarterly NZD per GJ (real)'!CF24*0.36)</f>
        <v>6.9972627578887741</v>
      </c>
      <c r="CG24" s="8">
        <f>IF('Quarterly NZD per GJ (real)'!CG24="","",'Quarterly NZD per GJ (real)'!CG24*0.36)</f>
        <v>7.2172077107384869</v>
      </c>
      <c r="CH24" s="8">
        <f>IF('Quarterly NZD per GJ (real)'!CH24="","",'Quarterly NZD per GJ (real)'!CH24*0.36)</f>
        <v>7.3014752281338557</v>
      </c>
      <c r="CI24" s="8">
        <f>IF('Quarterly NZD per GJ (real)'!CI24="","",'Quarterly NZD per GJ (real)'!CI24*0.36)</f>
        <v>7.2312887756757283</v>
      </c>
      <c r="CJ24" s="8">
        <f>IF('Quarterly NZD per GJ (real)'!CJ24="","",'Quarterly NZD per GJ (real)'!CJ24*0.36)</f>
        <v>7.4334441244641409</v>
      </c>
      <c r="CK24" s="8">
        <f>IF('Quarterly NZD per GJ (real)'!CK24="","",'Quarterly NZD per GJ (real)'!CK24*0.36)</f>
        <v>7.6842318163723728</v>
      </c>
      <c r="CL24" s="8">
        <f>IF('Quarterly NZD per GJ (real)'!CL24="","",'Quarterly NZD per GJ (real)'!CL24*0.36)</f>
        <v>7.705157868068139</v>
      </c>
      <c r="CM24" s="8">
        <f>IF('Quarterly NZD per GJ (real)'!CM24="","",'Quarterly NZD per GJ (real)'!CM24*0.36)</f>
        <v>7.8154001139762634</v>
      </c>
      <c r="CN24" s="8">
        <f>IF('Quarterly NZD per GJ (real)'!CN24="","",'Quarterly NZD per GJ (real)'!CN24*0.36)</f>
        <v>7.9694632226433768</v>
      </c>
      <c r="CO24" s="8">
        <f>IF('Quarterly NZD per GJ (real)'!CO24="","",'Quarterly NZD per GJ (real)'!CO24*0.36)</f>
        <v>8.0682723657176414</v>
      </c>
      <c r="CP24" s="8">
        <f>IF('Quarterly NZD per GJ (real)'!CP24="","",'Quarterly NZD per GJ (real)'!CP24*0.36)</f>
        <v>8.1846653683376154</v>
      </c>
      <c r="CQ24" s="8">
        <f>IF('Quarterly NZD per GJ (real)'!CQ24="","",'Quarterly NZD per GJ (real)'!CQ24*0.36)</f>
        <v>8.5391607493445587</v>
      </c>
      <c r="CR24" s="8">
        <f>IF('Quarterly NZD per GJ (real)'!CR24="","",'Quarterly NZD per GJ (real)'!CR24*0.36)</f>
        <v>8.5933923701206183</v>
      </c>
      <c r="CS24" s="8">
        <f>IF('Quarterly NZD per GJ (real)'!CS24="","",'Quarterly NZD per GJ (real)'!CS24*0.36)</f>
        <v>8.5846857922380249</v>
      </c>
      <c r="CT24" s="8">
        <f>IF('Quarterly NZD per GJ (real)'!CT24="","",'Quarterly NZD per GJ (real)'!CT24*0.36)</f>
        <v>8.9804396362900469</v>
      </c>
      <c r="CU24" s="8">
        <f>IF('Quarterly NZD per GJ (real)'!CU24="","",'Quarterly NZD per GJ (real)'!CU24*0.36)</f>
        <v>9.2160702775043575</v>
      </c>
      <c r="CV24" s="8">
        <f>IF('Quarterly NZD per GJ (real)'!CV24="","",'Quarterly NZD per GJ (real)'!CV24*0.36)</f>
        <v>9.3091239464612947</v>
      </c>
      <c r="CW24" s="8">
        <f>IF('Quarterly NZD per GJ (real)'!CW24="","",'Quarterly NZD per GJ (real)'!CW24*0.36)</f>
        <v>9.3810089864164361</v>
      </c>
      <c r="CX24" s="8">
        <f>IF('Quarterly NZD per GJ (real)'!CX24="","",'Quarterly NZD per GJ (real)'!CX24*0.36)</f>
        <v>9.3452673438837568</v>
      </c>
      <c r="CY24" s="8">
        <f>IF('Quarterly NZD per GJ (real)'!CY24="","",'Quarterly NZD per GJ (real)'!CY24*0.36)</f>
        <v>9.4416165886233081</v>
      </c>
      <c r="CZ24" s="8">
        <f>IF('Quarterly NZD per GJ (real)'!CZ24="","",'Quarterly NZD per GJ (real)'!CZ24*0.36)</f>
        <v>8.1839780507373501</v>
      </c>
      <c r="DA24" s="8">
        <f>IF('Quarterly NZD per GJ (real)'!DA24="","",'Quarterly NZD per GJ (real)'!DA24*0.36)</f>
        <v>8.7741787320650406</v>
      </c>
      <c r="DB24" s="8">
        <f>IF('Quarterly NZD per GJ (real)'!DB24="","",'Quarterly NZD per GJ (real)'!DB24*0.36)</f>
        <v>9.4343510492323315</v>
      </c>
      <c r="DC24" s="8">
        <f>IF('Quarterly NZD per GJ (real)'!DC24="","",'Quarterly NZD per GJ (real)'!DC24*0.36)</f>
        <v>9.1381599582712347</v>
      </c>
      <c r="DD24" s="8">
        <f>IF('Quarterly NZD per GJ (real)'!DD24="","",'Quarterly NZD per GJ (real)'!DD24*0.36)</f>
        <v>6.8751218141348192</v>
      </c>
      <c r="DE24" s="8">
        <f>IF('Quarterly NZD per GJ (real)'!DE24="","",'Quarterly NZD per GJ (real)'!DE24*0.36)</f>
        <v>7.575742761988387</v>
      </c>
      <c r="DF24" s="8">
        <f>IF('Quarterly NZD per GJ (real)'!DF24="","",'Quarterly NZD per GJ (real)'!DF24*0.36)</f>
        <v>6.3414747470685979</v>
      </c>
      <c r="DG24" s="8">
        <f>IF('Quarterly NZD per GJ (real)'!DG24="","",'Quarterly NZD per GJ (real)'!DG24*0.36)</f>
        <v>7.2296190094468296</v>
      </c>
      <c r="DH24" s="8">
        <f>IF('Quarterly NZD per GJ (real)'!DH24="","",'Quarterly NZD per GJ (real)'!DH24*0.36)</f>
        <v>6.7567156711102259</v>
      </c>
      <c r="DI24" s="8">
        <f>IF('Quarterly NZD per GJ (real)'!DI24="","",'Quarterly NZD per GJ (real)'!DI24*0.36)</f>
        <v>7.278553116898431</v>
      </c>
      <c r="DJ24" s="8">
        <f>IF('Quarterly NZD per GJ (real)'!DJ24="","",'Quarterly NZD per GJ (real)'!DJ24*0.36)</f>
        <v>6.3525158188839708</v>
      </c>
      <c r="DK24" s="8">
        <f>IF('Quarterly NZD per GJ (real)'!DK24="","",'Quarterly NZD per GJ (real)'!DK24*0.36)</f>
        <v>7.1620773081661575</v>
      </c>
      <c r="DL24" s="8">
        <f>IF('Quarterly NZD per GJ (real)'!DL24="","",'Quarterly NZD per GJ (real)'!DL24*0.36)</f>
        <v>6.9976521379869849</v>
      </c>
      <c r="DM24" s="8">
        <f>IF('Quarterly NZD per GJ (real)'!DM24="","",'Quarterly NZD per GJ (real)'!DM24*0.36)</f>
        <v>7.9849390500941997</v>
      </c>
      <c r="DN24" s="8">
        <f>IF('Quarterly NZD per GJ (real)'!DN24="","",'Quarterly NZD per GJ (real)'!DN24*0.36)</f>
        <v>6.3828985936206619</v>
      </c>
      <c r="DO24" s="8">
        <f>IF('Quarterly NZD per GJ (real)'!DO24="","",'Quarterly NZD per GJ (real)'!DO24*0.36)</f>
        <v>6.0761654562007665</v>
      </c>
      <c r="DP24" s="8">
        <f>IF('Quarterly NZD per GJ (real)'!DP24="","",'Quarterly NZD per GJ (real)'!DP24*0.36)</f>
        <v>8.1047771797250974</v>
      </c>
      <c r="DQ24" s="8">
        <f>IF('Quarterly NZD per GJ (real)'!DQ24="","",'Quarterly NZD per GJ (real)'!DQ24*0.36)</f>
        <v>11.69961032777934</v>
      </c>
      <c r="DR24" s="8">
        <f>IF('Quarterly NZD per GJ (real)'!DR24="","",'Quarterly NZD per GJ (real)'!DR24*0.36)</f>
        <v>7.287752738873353</v>
      </c>
      <c r="DS24" s="8">
        <f>IF('Quarterly NZD per GJ (real)'!DS24="","",'Quarterly NZD per GJ (real)'!DS24*0.36)</f>
        <v>11.87853269694226</v>
      </c>
      <c r="DT24" s="8">
        <f>IF('Quarterly NZD per GJ (real)'!DT24="","",'Quarterly NZD per GJ (real)'!DT24*0.36)</f>
        <v>15.900603972124575</v>
      </c>
      <c r="DU24" s="8">
        <f>IF('Quarterly NZD per GJ (real)'!DU24="","",'Quarterly NZD per GJ (real)'!DU24*0.36)</f>
        <v>11.577314995355639</v>
      </c>
      <c r="DV24" s="8">
        <f>IF('Quarterly NZD per GJ (real)'!DV24="","",'Quarterly NZD per GJ (real)'!DV24*0.36)</f>
        <v>10.873469733185249</v>
      </c>
      <c r="DW24" s="8">
        <f>IF('Quarterly NZD per GJ (real)'!DW24="","",'Quarterly NZD per GJ (real)'!DW24*0.36)</f>
        <v>12.05258640663159</v>
      </c>
      <c r="DX24" s="8">
        <f>IF('Quarterly NZD per GJ (real)'!DX24="","",'Quarterly NZD per GJ (real)'!DX24*0.36)</f>
        <v>17.586185764486114</v>
      </c>
      <c r="DY24" s="8">
        <f>IF('Quarterly NZD per GJ (real)'!DY24="","",'Quarterly NZD per GJ (real)'!DY24*0.36)</f>
        <v>12.164714277150384</v>
      </c>
      <c r="DZ24" s="8">
        <f>IF('Quarterly NZD per GJ (real)'!DZ24="","",'Quarterly NZD per GJ (real)'!DZ24*0.36)</f>
        <v>12.2009761362474</v>
      </c>
      <c r="EA24" s="8">
        <f>IF('Quarterly NZD per GJ (real)'!EA24="","",'Quarterly NZD per GJ (real)'!EA24*0.36)</f>
        <v>14.238048010006269</v>
      </c>
      <c r="EB24" s="8">
        <f>IF('Quarterly NZD per GJ (real)'!EB24="","",'Quarterly NZD per GJ (real)'!EB24*0.36)</f>
        <v>16.893635422295606</v>
      </c>
      <c r="EC24" s="8">
        <f>IF('Quarterly NZD per GJ (real)'!EC24="","",'Quarterly NZD per GJ (real)'!EC24*0.36)</f>
        <v>10.5783337181841</v>
      </c>
      <c r="ED24" s="8">
        <f>IF('Quarterly NZD per GJ (real)'!ED24="","",'Quarterly NZD per GJ (real)'!ED24*0.36)</f>
        <v>11.635534174986287</v>
      </c>
      <c r="EE24" s="8">
        <f>IF('Quarterly NZD per GJ (real)'!EE24="","",'Quarterly NZD per GJ (real)'!EE24*0.36)</f>
        <v>17.206432279087263</v>
      </c>
      <c r="EF24" s="8">
        <f>IF('Quarterly NZD per GJ (real)'!EF24="","",'Quarterly NZD per GJ (real)'!EF24*0.36)</f>
        <v>23.479770123475848</v>
      </c>
      <c r="EG24" s="8">
        <f>IF('Quarterly NZD per GJ (real)'!EG24="","",'Quarterly NZD per GJ (real)'!EG24*0.36)</f>
        <v>14.061607817622479</v>
      </c>
      <c r="EH24" s="8">
        <f>IF('Quarterly NZD per GJ (real)'!EH24="","",'Quarterly NZD per GJ (real)'!EH24*0.36)</f>
        <v>11.750082554065189</v>
      </c>
      <c r="EI24" s="8">
        <f>IF('Quarterly NZD per GJ (real)'!EI24="","",'Quarterly NZD per GJ (real)'!EI24*0.36)</f>
        <v>22.347937811790331</v>
      </c>
      <c r="EJ24" s="8">
        <f>IF('Quarterly NZD per GJ (real)'!EJ24="","",'Quarterly NZD per GJ (real)'!EJ24*0.36)</f>
        <v>24.847074661706614</v>
      </c>
      <c r="EK24" s="8">
        <f>IF('Quarterly NZD per GJ (real)'!EK24="","",'Quarterly NZD per GJ (real)'!EK24*0.36)</f>
        <v>16.064928397635121</v>
      </c>
      <c r="EL24" s="8">
        <f>IF('Quarterly NZD per GJ (real)'!EL24="","",'Quarterly NZD per GJ (real)'!EL24*0.36)</f>
        <v>14.423789803542345</v>
      </c>
      <c r="EM24" s="8">
        <f>IF('Quarterly NZD per GJ (real)'!EM24="","",'Quarterly NZD per GJ (real)'!EM24*0.36)</f>
        <v>19.934207218022831</v>
      </c>
      <c r="EN24" s="8">
        <f>IF('Quarterly NZD per GJ (real)'!EN24="","",'Quarterly NZD per GJ (real)'!EN24*0.36)</f>
        <v>23.177451425473254</v>
      </c>
      <c r="EO24" s="8">
        <f>IF('Quarterly NZD per GJ (real)'!EO24="","",'Quarterly NZD per GJ (real)'!EO24*0.36)</f>
        <v>11.926811795067184</v>
      </c>
      <c r="EP24" s="8">
        <f>IF('Quarterly NZD per GJ (real)'!EP24="","",'Quarterly NZD per GJ (real)'!EP24*0.36)</f>
        <v>12.451887484731818</v>
      </c>
      <c r="EQ24" s="8">
        <f>IF('Quarterly NZD per GJ (real)'!EQ24="","",'Quarterly NZD per GJ (real)'!EQ24*0.36)</f>
        <v>14.416761372204336</v>
      </c>
      <c r="ER24" s="8">
        <f>IF('Quarterly NZD per GJ (real)'!ER24="","",'Quarterly NZD per GJ (real)'!ER24*0.36)</f>
        <v>16.44094777593698</v>
      </c>
      <c r="ES24" s="8">
        <f>IF('Quarterly NZD per GJ (real)'!ES24="","",'Quarterly NZD per GJ (real)'!ES24*0.36)</f>
        <v>13.29330809504467</v>
      </c>
      <c r="ET24" s="8">
        <f>IF('Quarterly NZD per GJ (real)'!ET24="","",'Quarterly NZD per GJ (real)'!ET24*0.36)</f>
        <v>12.16360269845967</v>
      </c>
      <c r="EU24" s="8">
        <f>IF('Quarterly NZD per GJ (real)'!EU24="","",'Quarterly NZD per GJ (real)'!EU24*0.36)</f>
        <v>15.63379576708488</v>
      </c>
      <c r="EV24" s="8">
        <f>IF('Quarterly NZD per GJ (real)'!EV24="","",'Quarterly NZD per GJ (real)'!EV24*0.36)</f>
        <v>18.052043989179779</v>
      </c>
      <c r="EW24" s="8">
        <f>IF('Quarterly NZD per GJ (real)'!EW24="","",'Quarterly NZD per GJ (real)'!EW24*0.36)</f>
        <v>14.190969195620188</v>
      </c>
      <c r="EX24" s="8">
        <f>IF('Quarterly NZD per GJ (real)'!EX24="","",'Quarterly NZD per GJ (real)'!EX24*0.36)</f>
        <v>12.792940790094443</v>
      </c>
      <c r="EY24" s="8">
        <f>IF('Quarterly NZD per GJ (real)'!EY24="","",'Quarterly NZD per GJ (real)'!EY24*0.36)</f>
        <v>16.061253036804654</v>
      </c>
      <c r="EZ24" s="8">
        <f>IF('Quarterly NZD per GJ (real)'!EZ24="","",'Quarterly NZD per GJ (real)'!EZ24*0.36)</f>
        <v>18.933433636841301</v>
      </c>
      <c r="FA24" s="8">
        <f>IF('Quarterly NZD per GJ (real)'!FA24="","",'Quarterly NZD per GJ (real)'!FA24*0.36)</f>
        <v>14.111116068544339</v>
      </c>
      <c r="FB24" s="8">
        <f>IF('Quarterly NZD per GJ (real)'!FB24="","",'Quarterly NZD per GJ (real)'!FB24*0.36)</f>
        <v>13.157685942915053</v>
      </c>
      <c r="FC24" s="8">
        <f>IF('Quarterly NZD per GJ (real)'!FC24="","",'Quarterly NZD per GJ (real)'!FC24*0.36)</f>
        <v>14.971286982111016</v>
      </c>
      <c r="FD24" s="8">
        <f>IF('Quarterly NZD per GJ (real)'!FD24="","",'Quarterly NZD per GJ (real)'!FD24*0.36)</f>
        <v>20.959703381506362</v>
      </c>
      <c r="FE24" s="8">
        <f>IF('Quarterly NZD per GJ (real)'!FE24="","",'Quarterly NZD per GJ (real)'!FE24*0.36)</f>
        <v>13.04500543783972</v>
      </c>
      <c r="FF24" s="8">
        <f>IF('Quarterly NZD per GJ (real)'!FF24="","",'Quarterly NZD per GJ (real)'!FF24*0.36)</f>
        <v>12.928320183864843</v>
      </c>
      <c r="FG24" s="8">
        <f>IF('Quarterly NZD per GJ (real)'!FG24="","",'Quarterly NZD per GJ (real)'!FG24*0.36)</f>
        <v>16.861494909919525</v>
      </c>
      <c r="FH24" s="8">
        <f>IF('Quarterly NZD per GJ (real)'!FH24="","",'Quarterly NZD per GJ (real)'!FH24*0.36)</f>
        <v>18.589465709038024</v>
      </c>
      <c r="FI24" s="8">
        <f>IF('Quarterly NZD per GJ (real)'!FI24="","",'Quarterly NZD per GJ (real)'!FI24*0.36)</f>
        <v>14.235217372485602</v>
      </c>
      <c r="FJ24" s="8">
        <f>IF('Quarterly NZD per GJ (real)'!FJ24="","",'Quarterly NZD per GJ (real)'!FJ24*0.36)</f>
        <v>12.15248541192785</v>
      </c>
      <c r="FK24" s="8">
        <f>IF('Quarterly NZD per GJ (real)'!FK24="","",'Quarterly NZD per GJ (real)'!FK24*0.36)</f>
        <v>14.922578843972135</v>
      </c>
      <c r="FL24" s="8">
        <f>IF('Quarterly NZD per GJ (real)'!FL24="","",'Quarterly NZD per GJ (real)'!FL24*0.36)</f>
        <v>20.110777182861927</v>
      </c>
      <c r="FM24" s="8">
        <f>IF('Quarterly NZD per GJ (real)'!FM24="","",'Quarterly NZD per GJ (real)'!FM24*0.36)</f>
        <v>13.942689953316838</v>
      </c>
      <c r="FN24" s="8">
        <f>IF('Quarterly NZD per GJ (real)'!FN24="","",'Quarterly NZD per GJ (real)'!FN24*0.36)</f>
        <v>11.946816652420459</v>
      </c>
      <c r="FO24" s="8">
        <f>IF('Quarterly NZD per GJ (real)'!FO24="","",'Quarterly NZD per GJ (real)'!FO24*0.36)</f>
        <v>15.20099400150403</v>
      </c>
      <c r="FP24" s="8">
        <f>IF('Quarterly NZD per GJ (real)'!FP24="","",'Quarterly NZD per GJ (real)'!FP24*0.36)</f>
        <v>21.28456808495315</v>
      </c>
      <c r="FQ24" s="8">
        <f>IF('Quarterly NZD per GJ (real)'!FQ24="","",'Quarterly NZD per GJ (real)'!FQ24*0.36)</f>
        <v>15.086902493199101</v>
      </c>
      <c r="FR24" s="8">
        <f>IF('Quarterly NZD per GJ (real)'!FR24="","",'Quarterly NZD per GJ (real)'!FR24*0.36)</f>
        <v>12.16617882106539</v>
      </c>
      <c r="FS24" s="8">
        <f>IF('Quarterly NZD per GJ (real)'!FS24="","",'Quarterly NZD per GJ (real)'!FS24*0.36)</f>
        <v>14.88699058716371</v>
      </c>
      <c r="FT24" s="8">
        <f>IF('Quarterly NZD per GJ (real)'!FT24="","",'Quarterly NZD per GJ (real)'!FT24*0.36)</f>
        <v>10.525456551610686</v>
      </c>
      <c r="FU24" s="8">
        <f>IF('Quarterly NZD per GJ (real)'!FU24="","",'Quarterly NZD per GJ (real)'!FU24*0.36)</f>
        <v>13.501342227319062</v>
      </c>
      <c r="FV24" s="8">
        <f>IF('Quarterly NZD per GJ (real)'!FV24="","",'Quarterly NZD per GJ (real)'!FV24*0.36)</f>
        <v>12.569460116786132</v>
      </c>
      <c r="FW24" s="8">
        <f>IF('Quarterly NZD per GJ (real)'!FW24="","",'Quarterly NZD per GJ (real)'!FW24*0.36)</f>
        <v>16.481027370529205</v>
      </c>
      <c r="FX24" s="8">
        <f>IF('Quarterly NZD per GJ (real)'!FX24="","",'Quarterly NZD per GJ (real)'!FX24*0.36)</f>
        <v>22.955943184095656</v>
      </c>
      <c r="FY24" s="8">
        <f>IF('Quarterly NZD per GJ (real)'!FY24="","",'Quarterly NZD per GJ (real)'!FY24*0.36)</f>
        <v>14.202690487463</v>
      </c>
      <c r="FZ24" s="8">
        <f>IF('Quarterly NZD per GJ (real)'!FZ24="","",'Quarterly NZD per GJ (real)'!FZ24*0.36)</f>
        <v>12.395670079399773</v>
      </c>
      <c r="GA24" s="8">
        <f>IF('Quarterly NZD per GJ (real)'!GA24="","",'Quarterly NZD per GJ (real)'!GA24*0.36)</f>
        <v>14.87256194350114</v>
      </c>
      <c r="GB24" s="8">
        <f>IF('Quarterly NZD per GJ (real)'!GB24="","",'Quarterly NZD per GJ (real)'!GB24*0.36)</f>
        <v>21.007946348212236</v>
      </c>
      <c r="GC24" s="8">
        <f>IF('Quarterly NZD per GJ (real)'!GC24="","",'Quarterly NZD per GJ (real)'!GC24*0.36)</f>
        <v>15.260032372757696</v>
      </c>
      <c r="GD24" s="8">
        <f>IF('Quarterly NZD per GJ (real)'!GD24="","",'Quarterly NZD per GJ (real)'!GD24*0.36)</f>
        <v>12.324099095447362</v>
      </c>
      <c r="GE24" s="8">
        <f>IF('Quarterly NZD per GJ (real)'!GE24="","",'Quarterly NZD per GJ (real)'!GE24*0.36)</f>
        <v>13.920300918521567</v>
      </c>
      <c r="GF24" s="8">
        <f>IF('Quarterly NZD per GJ (real)'!GF24="","",'Quarterly NZD per GJ (real)'!GF24*0.36)</f>
        <v>19.44785806482864</v>
      </c>
    </row>
    <row r="25" spans="1:188" ht="15" x14ac:dyDescent="0.25">
      <c r="A25" s="20" t="s">
        <v>2</v>
      </c>
      <c r="B25" s="21" t="s">
        <v>9</v>
      </c>
      <c r="C25" s="21" t="s">
        <v>14</v>
      </c>
      <c r="D25" s="8" t="str">
        <f>IF('Quarterly NZD per GJ (real)'!D25="","",'Quarterly NZD per GJ (real)'!D25*0.36)</f>
        <v/>
      </c>
      <c r="E25" s="8" t="str">
        <f>IF('Quarterly NZD per GJ (real)'!E25="","",'Quarterly NZD per GJ (real)'!E25*0.36)</f>
        <v/>
      </c>
      <c r="F25" s="8" t="str">
        <f>IF('Quarterly NZD per GJ (real)'!F25="","",'Quarterly NZD per GJ (real)'!F25*0.36)</f>
        <v/>
      </c>
      <c r="G25" s="8" t="str">
        <f>IF('Quarterly NZD per GJ (real)'!G25="","",'Quarterly NZD per GJ (real)'!G25*0.36)</f>
        <v/>
      </c>
      <c r="H25" s="8" t="str">
        <f>IF('Quarterly NZD per GJ (real)'!H25="","",'Quarterly NZD per GJ (real)'!H25*0.36)</f>
        <v/>
      </c>
      <c r="I25" s="8" t="str">
        <f>IF('Quarterly NZD per GJ (real)'!I25="","",'Quarterly NZD per GJ (real)'!I25*0.36)</f>
        <v/>
      </c>
      <c r="J25" s="8" t="str">
        <f>IF('Quarterly NZD per GJ (real)'!J25="","",'Quarterly NZD per GJ (real)'!J25*0.36)</f>
        <v/>
      </c>
      <c r="K25" s="8" t="str">
        <f>IF('Quarterly NZD per GJ (real)'!K25="","",'Quarterly NZD per GJ (real)'!K25*0.36)</f>
        <v/>
      </c>
      <c r="L25" s="8" t="str">
        <f>IF('Quarterly NZD per GJ (real)'!L25="","",'Quarterly NZD per GJ (real)'!L25*0.36)</f>
        <v/>
      </c>
      <c r="M25" s="8" t="str">
        <f>IF('Quarterly NZD per GJ (real)'!M25="","",'Quarterly NZD per GJ (real)'!M25*0.36)</f>
        <v/>
      </c>
      <c r="N25" s="8" t="str">
        <f>IF('Quarterly NZD per GJ (real)'!N25="","",'Quarterly NZD per GJ (real)'!N25*0.36)</f>
        <v/>
      </c>
      <c r="O25" s="8" t="str">
        <f>IF('Quarterly NZD per GJ (real)'!O25="","",'Quarterly NZD per GJ (real)'!O25*0.36)</f>
        <v/>
      </c>
      <c r="P25" s="8" t="str">
        <f>IF('Quarterly NZD per GJ (real)'!P25="","",'Quarterly NZD per GJ (real)'!P25*0.36)</f>
        <v/>
      </c>
      <c r="Q25" s="8" t="str">
        <f>IF('Quarterly NZD per GJ (real)'!Q25="","",'Quarterly NZD per GJ (real)'!Q25*0.36)</f>
        <v/>
      </c>
      <c r="R25" s="8" t="str">
        <f>IF('Quarterly NZD per GJ (real)'!R25="","",'Quarterly NZD per GJ (real)'!R25*0.36)</f>
        <v/>
      </c>
      <c r="S25" s="8" t="str">
        <f>IF('Quarterly NZD per GJ (real)'!S25="","",'Quarterly NZD per GJ (real)'!S25*0.36)</f>
        <v/>
      </c>
      <c r="T25" s="8" t="str">
        <f>IF('Quarterly NZD per GJ (real)'!T25="","",'Quarterly NZD per GJ (real)'!T25*0.36)</f>
        <v/>
      </c>
      <c r="U25" s="8" t="str">
        <f>IF('Quarterly NZD per GJ (real)'!U25="","",'Quarterly NZD per GJ (real)'!U25*0.36)</f>
        <v/>
      </c>
      <c r="V25" s="8" t="str">
        <f>IF('Quarterly NZD per GJ (real)'!V25="","",'Quarterly NZD per GJ (real)'!V25*0.36)</f>
        <v/>
      </c>
      <c r="W25" s="8" t="str">
        <f>IF('Quarterly NZD per GJ (real)'!W25="","",'Quarterly NZD per GJ (real)'!W25*0.36)</f>
        <v/>
      </c>
      <c r="X25" s="8">
        <f>IF('Quarterly NZD per GJ (real)'!X25="","",'Quarterly NZD per GJ (real)'!X25*0.36)</f>
        <v>5.2449130874225052</v>
      </c>
      <c r="Y25" s="8">
        <f>IF('Quarterly NZD per GJ (real)'!Y25="","",'Quarterly NZD per GJ (real)'!Y25*0.36)</f>
        <v>4.9213632414344124</v>
      </c>
      <c r="Z25" s="8">
        <f>IF('Quarterly NZD per GJ (real)'!Z25="","",'Quarterly NZD per GJ (real)'!Z25*0.36)</f>
        <v>4.6928169742457726</v>
      </c>
      <c r="AA25" s="8">
        <f>IF('Quarterly NZD per GJ (real)'!AA25="","",'Quarterly NZD per GJ (real)'!AA25*0.36)</f>
        <v>4.4321049097748553</v>
      </c>
      <c r="AB25" s="8">
        <f>IF('Quarterly NZD per GJ (real)'!AB25="","",'Quarterly NZD per GJ (real)'!AB25*0.36)</f>
        <v>5.4284128004079317</v>
      </c>
      <c r="AC25" s="8">
        <f>IF('Quarterly NZD per GJ (real)'!AC25="","",'Quarterly NZD per GJ (real)'!AC25*0.36)</f>
        <v>5.1992449685810778</v>
      </c>
      <c r="AD25" s="8">
        <f>IF('Quarterly NZD per GJ (real)'!AD25="","",'Quarterly NZD per GJ (real)'!AD25*0.36)</f>
        <v>5.7415904420931652</v>
      </c>
      <c r="AE25" s="8">
        <f>IF('Quarterly NZD per GJ (real)'!AE25="","",'Quarterly NZD per GJ (real)'!AE25*0.36)</f>
        <v>5.5186160680303704</v>
      </c>
      <c r="AF25" s="8">
        <f>IF('Quarterly NZD per GJ (real)'!AF25="","",'Quarterly NZD per GJ (real)'!AF25*0.36)</f>
        <v>5.3624288147115058</v>
      </c>
      <c r="AG25" s="8">
        <f>IF('Quarterly NZD per GJ (real)'!AG25="","",'Quarterly NZD per GJ (real)'!AG25*0.36)</f>
        <v>5.1440493700733629</v>
      </c>
      <c r="AH25" s="8">
        <f>IF('Quarterly NZD per GJ (real)'!AH25="","",'Quarterly NZD per GJ (real)'!AH25*0.36)</f>
        <v>4.8896125096088978</v>
      </c>
      <c r="AI25" s="8">
        <f>IF('Quarterly NZD per GJ (real)'!AI25="","",'Quarterly NZD per GJ (real)'!AI25*0.36)</f>
        <v>4.8722849546597384</v>
      </c>
      <c r="AJ25" s="8">
        <f>IF('Quarterly NZD per GJ (real)'!AJ25="","",'Quarterly NZD per GJ (real)'!AJ25*0.36)</f>
        <v>4.7246399501863463</v>
      </c>
      <c r="AK25" s="8">
        <f>IF('Quarterly NZD per GJ (real)'!AK25="","",'Quarterly NZD per GJ (real)'!AK25*0.36)</f>
        <v>4.5297142955710026</v>
      </c>
      <c r="AL25" s="8">
        <f>IF('Quarterly NZD per GJ (real)'!AL25="","",'Quarterly NZD per GJ (real)'!AL25*0.36)</f>
        <v>4.3733371899784945</v>
      </c>
      <c r="AM25" s="8">
        <f>IF('Quarterly NZD per GJ (real)'!AM25="","",'Quarterly NZD per GJ (real)'!AM25*0.36)</f>
        <v>4.3336118600288174</v>
      </c>
      <c r="AN25" s="8">
        <f>IF('Quarterly NZD per GJ (real)'!AN25="","",'Quarterly NZD per GJ (real)'!AN25*0.36)</f>
        <v>4.3175911131558271</v>
      </c>
      <c r="AO25" s="8">
        <f>IF('Quarterly NZD per GJ (real)'!AO25="","",'Quarterly NZD per GJ (real)'!AO25*0.36)</f>
        <v>4.2624393997316412</v>
      </c>
      <c r="AP25" s="8">
        <f>IF('Quarterly NZD per GJ (real)'!AP25="","",'Quarterly NZD per GJ (real)'!AP25*0.36)</f>
        <v>4.223900174699712</v>
      </c>
      <c r="AQ25" s="8">
        <f>IF('Quarterly NZD per GJ (real)'!AQ25="","",'Quarterly NZD per GJ (real)'!AQ25*0.36)</f>
        <v>4.2011093454917479</v>
      </c>
      <c r="AR25" s="8">
        <f>IF('Quarterly NZD per GJ (real)'!AR25="","",'Quarterly NZD per GJ (real)'!AR25*0.36)</f>
        <v>4.1711014203832724</v>
      </c>
      <c r="AS25" s="8">
        <f>IF('Quarterly NZD per GJ (real)'!AS25="","",'Quarterly NZD per GJ (real)'!AS25*0.36)</f>
        <v>4.6018545278192331</v>
      </c>
      <c r="AT25" s="8">
        <f>IF('Quarterly NZD per GJ (real)'!AT25="","",'Quarterly NZD per GJ (real)'!AT25*0.36)</f>
        <v>4.3863830812669971</v>
      </c>
      <c r="AU25" s="8">
        <f>IF('Quarterly NZD per GJ (real)'!AU25="","",'Quarterly NZD per GJ (real)'!AU25*0.36)</f>
        <v>4.1901870354355397</v>
      </c>
      <c r="AV25" s="8">
        <f>IF('Quarterly NZD per GJ (real)'!AV25="","",'Quarterly NZD per GJ (real)'!AV25*0.36)</f>
        <v>4.1400319137915522</v>
      </c>
      <c r="AW25" s="8">
        <f>IF('Quarterly NZD per GJ (real)'!AW25="","",'Quarterly NZD per GJ (real)'!AW25*0.36)</f>
        <v>4.0979319868230952</v>
      </c>
      <c r="AX25" s="8">
        <f>IF('Quarterly NZD per GJ (real)'!AX25="","",'Quarterly NZD per GJ (real)'!AX25*0.36)</f>
        <v>4.5057814566021728</v>
      </c>
      <c r="AY25" s="8">
        <f>IF('Quarterly NZD per GJ (real)'!AY25="","",'Quarterly NZD per GJ (real)'!AY25*0.36)</f>
        <v>4.538526962665915</v>
      </c>
      <c r="AZ25" s="8">
        <f>IF('Quarterly NZD per GJ (real)'!AZ25="","",'Quarterly NZD per GJ (real)'!AZ25*0.36)</f>
        <v>4.44168784407342</v>
      </c>
      <c r="BA25" s="8">
        <f>IF('Quarterly NZD per GJ (real)'!BA25="","",'Quarterly NZD per GJ (real)'!BA25*0.36)</f>
        <v>4.5259906280823738</v>
      </c>
      <c r="BB25" s="8">
        <f>IF('Quarterly NZD per GJ (real)'!BB25="","",'Quarterly NZD per GJ (real)'!BB25*0.36)</f>
        <v>4.4569394507073943</v>
      </c>
      <c r="BC25" s="8">
        <f>IF('Quarterly NZD per GJ (real)'!BC25="","",'Quarterly NZD per GJ (real)'!BC25*0.36)</f>
        <v>4.884553053127628</v>
      </c>
      <c r="BD25" s="8">
        <f>IF('Quarterly NZD per GJ (real)'!BD25="","",'Quarterly NZD per GJ (real)'!BD25*0.36)</f>
        <v>4.7745697349550902</v>
      </c>
      <c r="BE25" s="8">
        <f>IF('Quarterly NZD per GJ (real)'!BE25="","",'Quarterly NZD per GJ (real)'!BE25*0.36)</f>
        <v>4.6694302418653963</v>
      </c>
      <c r="BF25" s="8">
        <f>IF('Quarterly NZD per GJ (real)'!BF25="","",'Quarterly NZD per GJ (real)'!BF25*0.36)</f>
        <v>4.6038316113463722</v>
      </c>
      <c r="BG25" s="8">
        <f>IF('Quarterly NZD per GJ (real)'!BG25="","",'Quarterly NZD per GJ (real)'!BG25*0.36)</f>
        <v>5.8862494616934082</v>
      </c>
      <c r="BH25" s="8">
        <f>IF('Quarterly NZD per GJ (real)'!BH25="","",'Quarterly NZD per GJ (real)'!BH25*0.36)</f>
        <v>5.8272394396855427</v>
      </c>
      <c r="BI25" s="8">
        <f>IF('Quarterly NZD per GJ (real)'!BI25="","",'Quarterly NZD per GJ (real)'!BI25*0.36)</f>
        <v>5.7409099738178693</v>
      </c>
      <c r="BJ25" s="8">
        <f>IF('Quarterly NZD per GJ (real)'!BJ25="","",'Quarterly NZD per GJ (real)'!BJ25*0.36)</f>
        <v>5.6571010657080647</v>
      </c>
      <c r="BK25" s="8">
        <f>IF('Quarterly NZD per GJ (real)'!BK25="","",'Quarterly NZD per GJ (real)'!BK25*0.36)</f>
        <v>5.0412268324035354</v>
      </c>
      <c r="BL25" s="8">
        <f>IF('Quarterly NZD per GJ (real)'!BL25="","",'Quarterly NZD per GJ (real)'!BL25*0.36)</f>
        <v>5.2862173264054544</v>
      </c>
      <c r="BM25" s="8">
        <f>IF('Quarterly NZD per GJ (real)'!BM25="","",'Quarterly NZD per GJ (real)'!BM25*0.36)</f>
        <v>5.1943363818964565</v>
      </c>
      <c r="BN25" s="8">
        <f>IF('Quarterly NZD per GJ (real)'!BN25="","",'Quarterly NZD per GJ (real)'!BN25*0.36)</f>
        <v>4.8581078219222258</v>
      </c>
      <c r="BO25" s="8">
        <f>IF('Quarterly NZD per GJ (real)'!BO25="","",'Quarterly NZD per GJ (real)'!BO25*0.36)</f>
        <v>4.8473412622108274</v>
      </c>
      <c r="BP25" s="8">
        <f>IF('Quarterly NZD per GJ (real)'!BP25="","",'Quarterly NZD per GJ (real)'!BP25*0.36)</f>
        <v>4.8098065385449713</v>
      </c>
      <c r="BQ25" s="8">
        <f>IF('Quarterly NZD per GJ (real)'!BQ25="","",'Quarterly NZD per GJ (real)'!BQ25*0.36)</f>
        <v>4.7623933287280131</v>
      </c>
      <c r="BR25" s="8">
        <f>IF('Quarterly NZD per GJ (real)'!BR25="","",'Quarterly NZD per GJ (real)'!BR25*0.36)</f>
        <v>4.7676152514448109</v>
      </c>
      <c r="BS25" s="8">
        <f>IF('Quarterly NZD per GJ (real)'!BS25="","",'Quarterly NZD per GJ (real)'!BS25*0.36)</f>
        <v>4.7065929254685432</v>
      </c>
      <c r="BT25" s="8">
        <f>IF('Quarterly NZD per GJ (real)'!BT25="","",'Quarterly NZD per GJ (real)'!BT25*0.36)</f>
        <v>5.0320962926938142</v>
      </c>
      <c r="BU25" s="8">
        <f>IF('Quarterly NZD per GJ (real)'!BU25="","",'Quarterly NZD per GJ (real)'!BU25*0.36)</f>
        <v>5.0375719145554765</v>
      </c>
      <c r="BV25" s="8">
        <f>IF('Quarterly NZD per GJ (real)'!BV25="","",'Quarterly NZD per GJ (real)'!BV25*0.36)</f>
        <v>5.0266325614338383</v>
      </c>
      <c r="BW25" s="8">
        <f>IF('Quarterly NZD per GJ (real)'!BW25="","",'Quarterly NZD per GJ (real)'!BW25*0.36)</f>
        <v>4.9994909240145651</v>
      </c>
      <c r="BX25" s="8">
        <f>IF('Quarterly NZD per GJ (real)'!BX25="","",'Quarterly NZD per GJ (real)'!BX25*0.36)</f>
        <v>4.9673053588241318</v>
      </c>
      <c r="BY25" s="8">
        <f>IF('Quarterly NZD per GJ (real)'!BY25="","",'Quarterly NZD per GJ (real)'!BY25*0.36)</f>
        <v>4.9460775572903879</v>
      </c>
      <c r="BZ25" s="8">
        <f>IF('Quarterly NZD per GJ (real)'!BZ25="","",'Quarterly NZD per GJ (real)'!BZ25*0.36)</f>
        <v>4.9165062478308368</v>
      </c>
      <c r="CA25" s="8">
        <f>IF('Quarterly NZD per GJ (real)'!CA25="","",'Quarterly NZD per GJ (real)'!CA25*0.36)</f>
        <v>4.8751476237068969</v>
      </c>
      <c r="CB25" s="8">
        <f>IF('Quarterly NZD per GJ (real)'!CB25="","",'Quarterly NZD per GJ (real)'!CB25*0.36)</f>
        <v>4.8547281564140787</v>
      </c>
      <c r="CC25" s="8">
        <f>IF('Quarterly NZD per GJ (real)'!CC25="","",'Quarterly NZD per GJ (real)'!CC25*0.36)</f>
        <v>4.787338123834445</v>
      </c>
      <c r="CD25" s="8">
        <f>IF('Quarterly NZD per GJ (real)'!CD25="","",'Quarterly NZD per GJ (real)'!CD25*0.36)</f>
        <v>4.722719131450039</v>
      </c>
      <c r="CE25" s="8">
        <f>IF('Quarterly NZD per GJ (real)'!CE25="","",'Quarterly NZD per GJ (real)'!CE25*0.36)</f>
        <v>4.6811053088337449</v>
      </c>
      <c r="CF25" s="8">
        <f>IF('Quarterly NZD per GJ (real)'!CF25="","",'Quarterly NZD per GJ (real)'!CF25*0.36)</f>
        <v>4.6859262207779784</v>
      </c>
      <c r="CG25" s="8">
        <f>IF('Quarterly NZD per GJ (real)'!CG25="","",'Quarterly NZD per GJ (real)'!CG25*0.36)</f>
        <v>4.7413249167784963</v>
      </c>
      <c r="CH25" s="8">
        <f>IF('Quarterly NZD per GJ (real)'!CH25="","",'Quarterly NZD per GJ (real)'!CH25*0.36)</f>
        <v>4.7308830528986281</v>
      </c>
      <c r="CI25" s="8">
        <f>IF('Quarterly NZD per GJ (real)'!CI25="","",'Quarterly NZD per GJ (real)'!CI25*0.36)</f>
        <v>4.7359494218968772</v>
      </c>
      <c r="CJ25" s="8">
        <f>IF('Quarterly NZD per GJ (real)'!CJ25="","",'Quarterly NZD per GJ (real)'!CJ25*0.36)</f>
        <v>4.7541772188314013</v>
      </c>
      <c r="CK25" s="8">
        <f>IF('Quarterly NZD per GJ (real)'!CK25="","",'Quarterly NZD per GJ (real)'!CK25*0.36)</f>
        <v>4.768118880198136</v>
      </c>
      <c r="CL25" s="8">
        <f>IF('Quarterly NZD per GJ (real)'!CL25="","",'Quarterly NZD per GJ (real)'!CL25*0.36)</f>
        <v>4.7535624401279097</v>
      </c>
      <c r="CM25" s="8">
        <f>IF('Quarterly NZD per GJ (real)'!CM25="","",'Quarterly NZD per GJ (real)'!CM25*0.36)</f>
        <v>4.778455069180696</v>
      </c>
      <c r="CN25" s="8">
        <f>IF('Quarterly NZD per GJ (real)'!CN25="","",'Quarterly NZD per GJ (real)'!CN25*0.36)</f>
        <v>4.8212388003957809</v>
      </c>
      <c r="CO25" s="8">
        <f>IF('Quarterly NZD per GJ (real)'!CO25="","",'Quarterly NZD per GJ (real)'!CO25*0.36)</f>
        <v>4.8287743836640145</v>
      </c>
      <c r="CP25" s="8">
        <f>IF('Quarterly NZD per GJ (real)'!CP25="","",'Quarterly NZD per GJ (real)'!CP25*0.36)</f>
        <v>4.8239807281637272</v>
      </c>
      <c r="CQ25" s="8">
        <f>IF('Quarterly NZD per GJ (real)'!CQ25="","",'Quarterly NZD per GJ (real)'!CQ25*0.36)</f>
        <v>4.8627708229864641</v>
      </c>
      <c r="CR25" s="8">
        <f>IF('Quarterly NZD per GJ (real)'!CR25="","",'Quarterly NZD per GJ (real)'!CR25*0.36)</f>
        <v>4.8774286798380473</v>
      </c>
      <c r="CS25" s="8">
        <f>IF('Quarterly NZD per GJ (real)'!CS25="","",'Quarterly NZD per GJ (real)'!CS25*0.36)</f>
        <v>4.8872820715006808</v>
      </c>
      <c r="CT25" s="8">
        <f>IF('Quarterly NZD per GJ (real)'!CT25="","",'Quarterly NZD per GJ (real)'!CT25*0.36)</f>
        <v>4.9318979030153933</v>
      </c>
      <c r="CU25" s="8">
        <f>IF('Quarterly NZD per GJ (real)'!CU25="","",'Quarterly NZD per GJ (real)'!CU25*0.36)</f>
        <v>5.7817018052825979</v>
      </c>
      <c r="CV25" s="8">
        <f>IF('Quarterly NZD per GJ (real)'!CV25="","",'Quarterly NZD per GJ (real)'!CV25*0.36)</f>
        <v>5.9778060787045346</v>
      </c>
      <c r="CW25" s="8">
        <f>IF('Quarterly NZD per GJ (real)'!CW25="","",'Quarterly NZD per GJ (real)'!CW25*0.36)</f>
        <v>5.9046031820194607</v>
      </c>
      <c r="CX25" s="8">
        <f>IF('Quarterly NZD per GJ (real)'!CX25="","",'Quarterly NZD per GJ (real)'!CX25*0.36)</f>
        <v>5.9046031820194607</v>
      </c>
      <c r="CY25" s="8">
        <f>IF('Quarterly NZD per GJ (real)'!CY25="","",'Quarterly NZD per GJ (real)'!CY25*0.36)</f>
        <v>5.9164005914544076</v>
      </c>
      <c r="CZ25" s="8">
        <f>IF('Quarterly NZD per GJ (real)'!CZ25="","",'Quarterly NZD per GJ (real)'!CZ25*0.36)</f>
        <v>7.192184742265507</v>
      </c>
      <c r="DA25" s="8">
        <f>IF('Quarterly NZD per GJ (real)'!DA25="","",'Quarterly NZD per GJ (real)'!DA25*0.36)</f>
        <v>7.0598705544935365</v>
      </c>
      <c r="DB25" s="8">
        <f>IF('Quarterly NZD per GJ (real)'!DB25="","",'Quarterly NZD per GJ (real)'!DB25*0.36)</f>
        <v>7.936744116695909</v>
      </c>
      <c r="DC25" s="8">
        <f>IF('Quarterly NZD per GJ (real)'!DC25="","",'Quarterly NZD per GJ (real)'!DC25*0.36)</f>
        <v>7.2057424265067693</v>
      </c>
      <c r="DD25" s="8">
        <f>IF('Quarterly NZD per GJ (real)'!DD25="","",'Quarterly NZD per GJ (real)'!DD25*0.36)</f>
        <v>5.3746559279205597</v>
      </c>
      <c r="DE25" s="8">
        <f>IF('Quarterly NZD per GJ (real)'!DE25="","",'Quarterly NZD per GJ (real)'!DE25*0.36)</f>
        <v>5.3852212901528311</v>
      </c>
      <c r="DF25" s="8">
        <f>IF('Quarterly NZD per GJ (real)'!DF25="","",'Quarterly NZD per GJ (real)'!DF25*0.36)</f>
        <v>5.0004991239898731</v>
      </c>
      <c r="DG25" s="8">
        <f>IF('Quarterly NZD per GJ (real)'!DG25="","",'Quarterly NZD per GJ (real)'!DG25*0.36)</f>
        <v>5.2808869307297215</v>
      </c>
      <c r="DH25" s="8">
        <f>IF('Quarterly NZD per GJ (real)'!DH25="","",'Quarterly NZD per GJ (real)'!DH25*0.36)</f>
        <v>5.054939558373702</v>
      </c>
      <c r="DI25" s="8">
        <f>IF('Quarterly NZD per GJ (real)'!DI25="","",'Quarterly NZD per GJ (real)'!DI25*0.36)</f>
        <v>4.6627588692606441</v>
      </c>
      <c r="DJ25" s="8">
        <f>IF('Quarterly NZD per GJ (real)'!DJ25="","",'Quarterly NZD per GJ (real)'!DJ25*0.36)</f>
        <v>4.9006472720678698</v>
      </c>
      <c r="DK25" s="8">
        <f>IF('Quarterly NZD per GJ (real)'!DK25="","",'Quarterly NZD per GJ (real)'!DK25*0.36)</f>
        <v>5.0050251979638638</v>
      </c>
      <c r="DL25" s="8">
        <f>IF('Quarterly NZD per GJ (real)'!DL25="","",'Quarterly NZD per GJ (real)'!DL25*0.36)</f>
        <v>5.3207475292021584</v>
      </c>
      <c r="DM25" s="8">
        <f>IF('Quarterly NZD per GJ (real)'!DM25="","",'Quarterly NZD per GJ (real)'!DM25*0.36)</f>
        <v>4.7572097014766213</v>
      </c>
      <c r="DN25" s="8">
        <f>IF('Quarterly NZD per GJ (real)'!DN25="","",'Quarterly NZD per GJ (real)'!DN25*0.36)</f>
        <v>5.1238164352414879</v>
      </c>
      <c r="DO25" s="8">
        <f>IF('Quarterly NZD per GJ (real)'!DO25="","",'Quarterly NZD per GJ (real)'!DO25*0.36)</f>
        <v>5.4529238454516431</v>
      </c>
      <c r="DP25" s="8">
        <f>IF('Quarterly NZD per GJ (real)'!DP25="","",'Quarterly NZD per GJ (real)'!DP25*0.36)</f>
        <v>6.3052911310785076</v>
      </c>
      <c r="DQ25" s="8">
        <f>IF('Quarterly NZD per GJ (real)'!DQ25="","",'Quarterly NZD per GJ (real)'!DQ25*0.36)</f>
        <v>6.1307750538907362</v>
      </c>
      <c r="DR25" s="8">
        <f>IF('Quarterly NZD per GJ (real)'!DR25="","",'Quarterly NZD per GJ (real)'!DR25*0.36)</f>
        <v>5.2211300042439603</v>
      </c>
      <c r="DS25" s="8">
        <f>IF('Quarterly NZD per GJ (real)'!DS25="","",'Quarterly NZD per GJ (real)'!DS25*0.36)</f>
        <v>5.4476750469499606</v>
      </c>
      <c r="DT25" s="8">
        <f>IF('Quarterly NZD per GJ (real)'!DT25="","",'Quarterly NZD per GJ (real)'!DT25*0.36)</f>
        <v>5.294709648464087</v>
      </c>
      <c r="DU25" s="8">
        <f>IF('Quarterly NZD per GJ (real)'!DU25="","",'Quarterly NZD per GJ (real)'!DU25*0.36)</f>
        <v>4.9480020528694135</v>
      </c>
      <c r="DV25" s="8">
        <f>IF('Quarterly NZD per GJ (real)'!DV25="","",'Quarterly NZD per GJ (real)'!DV25*0.36)</f>
        <v>5.3667017283279268</v>
      </c>
      <c r="DW25" s="8">
        <f>IF('Quarterly NZD per GJ (real)'!DW25="","",'Quarterly NZD per GJ (real)'!DW25*0.36)</f>
        <v>5.137397088014434</v>
      </c>
      <c r="DX25" s="8">
        <f>IF('Quarterly NZD per GJ (real)'!DX25="","",'Quarterly NZD per GJ (real)'!DX25*0.36)</f>
        <v>6.4026767115386223</v>
      </c>
      <c r="DY25" s="8">
        <f>IF('Quarterly NZD per GJ (real)'!DY25="","",'Quarterly NZD per GJ (real)'!DY25*0.36)</f>
        <v>5.7297771706523397</v>
      </c>
      <c r="DZ25" s="8">
        <f>IF('Quarterly NZD per GJ (real)'!DZ25="","",'Quarterly NZD per GJ (real)'!DZ25*0.36)</f>
        <v>6.0709583546303083</v>
      </c>
      <c r="EA25" s="8">
        <f>IF('Quarterly NZD per GJ (real)'!EA25="","",'Quarterly NZD per GJ (real)'!EA25*0.36)</f>
        <v>6.3524146597837872</v>
      </c>
      <c r="EB25" s="8">
        <f>IF('Quarterly NZD per GJ (real)'!EB25="","",'Quarterly NZD per GJ (real)'!EB25*0.36)</f>
        <v>7.057387193775531</v>
      </c>
      <c r="EC25" s="8">
        <f>IF('Quarterly NZD per GJ (real)'!EC25="","",'Quarterly NZD per GJ (real)'!EC25*0.36)</f>
        <v>6.74762245533935</v>
      </c>
      <c r="ED25" s="8">
        <f>IF('Quarterly NZD per GJ (real)'!ED25="","",'Quarterly NZD per GJ (real)'!ED25*0.36)</f>
        <v>6.7628799183694079</v>
      </c>
      <c r="EE25" s="8">
        <f>IF('Quarterly NZD per GJ (real)'!EE25="","",'Quarterly NZD per GJ (real)'!EE25*0.36)</f>
        <v>8.0783762694514216</v>
      </c>
      <c r="EF25" s="8">
        <f>IF('Quarterly NZD per GJ (real)'!EF25="","",'Quarterly NZD per GJ (real)'!EF25*0.36)</f>
        <v>8.6233641496784035</v>
      </c>
      <c r="EG25" s="8">
        <f>IF('Quarterly NZD per GJ (real)'!EG25="","",'Quarterly NZD per GJ (real)'!EG25*0.36)</f>
        <v>7.1719191026978892</v>
      </c>
      <c r="EH25" s="8">
        <f>IF('Quarterly NZD per GJ (real)'!EH25="","",'Quarterly NZD per GJ (real)'!EH25*0.36)</f>
        <v>6.9330663177834406</v>
      </c>
      <c r="EI25" s="8">
        <f>IF('Quarterly NZD per GJ (real)'!EI25="","",'Quarterly NZD per GJ (real)'!EI25*0.36)</f>
        <v>8.9805143547686708</v>
      </c>
      <c r="EJ25" s="8">
        <f>IF('Quarterly NZD per GJ (real)'!EJ25="","",'Quarterly NZD per GJ (real)'!EJ25*0.36)</f>
        <v>7.9805762120445438</v>
      </c>
      <c r="EK25" s="8">
        <f>IF('Quarterly NZD per GJ (real)'!EK25="","",'Quarterly NZD per GJ (real)'!EK25*0.36)</f>
        <v>6.7916116556474657</v>
      </c>
      <c r="EL25" s="8">
        <f>IF('Quarterly NZD per GJ (real)'!EL25="","",'Quarterly NZD per GJ (real)'!EL25*0.36)</f>
        <v>6.5349365269954873</v>
      </c>
      <c r="EM25" s="8">
        <f>IF('Quarterly NZD per GJ (real)'!EM25="","",'Quarterly NZD per GJ (real)'!EM25*0.36)</f>
        <v>8.1531430701867365</v>
      </c>
      <c r="EN25" s="8">
        <f>IF('Quarterly NZD per GJ (real)'!EN25="","",'Quarterly NZD per GJ (real)'!EN25*0.36)</f>
        <v>7.7176160972622805</v>
      </c>
      <c r="EO25" s="8">
        <f>IF('Quarterly NZD per GJ (real)'!EO25="","",'Quarterly NZD per GJ (real)'!EO25*0.36)</f>
        <v>6.7820055017561129</v>
      </c>
      <c r="EP25" s="8">
        <f>IF('Quarterly NZD per GJ (real)'!EP25="","",'Quarterly NZD per GJ (real)'!EP25*0.36)</f>
        <v>7.080431441566807</v>
      </c>
      <c r="EQ25" s="8">
        <f>IF('Quarterly NZD per GJ (real)'!EQ25="","",'Quarterly NZD per GJ (real)'!EQ25*0.36)</f>
        <v>7.3000175854292113</v>
      </c>
      <c r="ER25" s="8">
        <f>IF('Quarterly NZD per GJ (real)'!ER25="","",'Quarterly NZD per GJ (real)'!ER25*0.36)</f>
        <v>7.1638952884307807</v>
      </c>
      <c r="ES25" s="8">
        <f>IF('Quarterly NZD per GJ (real)'!ES25="","",'Quarterly NZD per GJ (real)'!ES25*0.36)</f>
        <v>6.5243513927198338</v>
      </c>
      <c r="ET25" s="8">
        <f>IF('Quarterly NZD per GJ (real)'!ET25="","",'Quarterly NZD per GJ (real)'!ET25*0.36)</f>
        <v>6.8915796972598926</v>
      </c>
      <c r="EU25" s="8">
        <f>IF('Quarterly NZD per GJ (real)'!EU25="","",'Quarterly NZD per GJ (real)'!EU25*0.36)</f>
        <v>6.3650273549846075</v>
      </c>
      <c r="EV25" s="8">
        <f>IF('Quarterly NZD per GJ (real)'!EV25="","",'Quarterly NZD per GJ (real)'!EV25*0.36)</f>
        <v>6.9645096745263722</v>
      </c>
      <c r="EW25" s="8">
        <f>IF('Quarterly NZD per GJ (real)'!EW25="","",'Quarterly NZD per GJ (real)'!EW25*0.36)</f>
        <v>6.5959258210818845</v>
      </c>
      <c r="EX25" s="8">
        <f>IF('Quarterly NZD per GJ (real)'!EX25="","",'Quarterly NZD per GJ (real)'!EX25*0.36)</f>
        <v>7.1511497725429596</v>
      </c>
      <c r="EY25" s="8">
        <f>IF('Quarterly NZD per GJ (real)'!EY25="","",'Quarterly NZD per GJ (real)'!EY25*0.36)</f>
        <v>6.837708892239216</v>
      </c>
      <c r="EZ25" s="8">
        <f>IF('Quarterly NZD per GJ (real)'!EZ25="","",'Quarterly NZD per GJ (real)'!EZ25*0.36)</f>
        <v>6.6891147742978623</v>
      </c>
      <c r="FA25" s="8">
        <f>IF('Quarterly NZD per GJ (real)'!FA25="","",'Quarterly NZD per GJ (real)'!FA25*0.36)</f>
        <v>6.1873954254194761</v>
      </c>
      <c r="FB25" s="8">
        <f>IF('Quarterly NZD per GJ (real)'!FB25="","",'Quarterly NZD per GJ (real)'!FB25*0.36)</f>
        <v>6.3553847875995269</v>
      </c>
      <c r="FC25" s="8">
        <f>IF('Quarterly NZD per GJ (real)'!FC25="","",'Quarterly NZD per GJ (real)'!FC25*0.36)</f>
        <v>6.3888116441379657</v>
      </c>
      <c r="FD25" s="8">
        <f>IF('Quarterly NZD per GJ (real)'!FD25="","",'Quarterly NZD per GJ (real)'!FD25*0.36)</f>
        <v>6.7168781684643832</v>
      </c>
      <c r="FE25" s="8">
        <f>IF('Quarterly NZD per GJ (real)'!FE25="","",'Quarterly NZD per GJ (real)'!FE25*0.36)</f>
        <v>6.6253799083447946</v>
      </c>
      <c r="FF25" s="8">
        <f>IF('Quarterly NZD per GJ (real)'!FF25="","",'Quarterly NZD per GJ (real)'!FF25*0.36)</f>
        <v>6.5500832573207077</v>
      </c>
      <c r="FG25" s="8">
        <f>IF('Quarterly NZD per GJ (real)'!FG25="","",'Quarterly NZD per GJ (real)'!FG25*0.36)</f>
        <v>8.2535823964099659</v>
      </c>
      <c r="FH25" s="8">
        <f>IF('Quarterly NZD per GJ (real)'!FH25="","",'Quarterly NZD per GJ (real)'!FH25*0.36)</f>
        <v>6.0830539949552449</v>
      </c>
      <c r="FI25" s="8">
        <f>IF('Quarterly NZD per GJ (real)'!FI25="","",'Quarterly NZD per GJ (real)'!FI25*0.36)</f>
        <v>5.7369460634958784</v>
      </c>
      <c r="FJ25" s="8">
        <f>IF('Quarterly NZD per GJ (real)'!FJ25="","",'Quarterly NZD per GJ (real)'!FJ25*0.36)</f>
        <v>5.8031325602233208</v>
      </c>
      <c r="FK25" s="8">
        <f>IF('Quarterly NZD per GJ (real)'!FK25="","",'Quarterly NZD per GJ (real)'!FK25*0.36)</f>
        <v>6.4337634443439589</v>
      </c>
      <c r="FL25" s="8">
        <f>IF('Quarterly NZD per GJ (real)'!FL25="","",'Quarterly NZD per GJ (real)'!FL25*0.36)</f>
        <v>6.4050872545203772</v>
      </c>
      <c r="FM25" s="8">
        <f>IF('Quarterly NZD per GJ (real)'!FM25="","",'Quarterly NZD per GJ (real)'!FM25*0.36)</f>
        <v>5.80050954328141</v>
      </c>
      <c r="FN25" s="8">
        <f>IF('Quarterly NZD per GJ (real)'!FN25="","",'Quarterly NZD per GJ (real)'!FN25*0.36)</f>
        <v>5.7893393785520297</v>
      </c>
      <c r="FO25" s="8">
        <f>IF('Quarterly NZD per GJ (real)'!FO25="","",'Quarterly NZD per GJ (real)'!FO25*0.36)</f>
        <v>6.3689257783171866</v>
      </c>
      <c r="FP25" s="8">
        <f>IF('Quarterly NZD per GJ (real)'!FP25="","",'Quarterly NZD per GJ (real)'!FP25*0.36)</f>
        <v>6.5740770506606934</v>
      </c>
      <c r="FQ25" s="8">
        <f>IF('Quarterly NZD per GJ (real)'!FQ25="","",'Quarterly NZD per GJ (real)'!FQ25*0.36)</f>
        <v>5.9085977828152894</v>
      </c>
      <c r="FR25" s="8">
        <f>IF('Quarterly NZD per GJ (real)'!FR25="","",'Quarterly NZD per GJ (real)'!FR25*0.36)</f>
        <v>5.7178052829039938</v>
      </c>
      <c r="FS25" s="8">
        <f>IF('Quarterly NZD per GJ (real)'!FS25="","",'Quarterly NZD per GJ (real)'!FS25*0.36)</f>
        <v>7.0637489212792781</v>
      </c>
      <c r="FT25" s="8">
        <f>IF('Quarterly NZD per GJ (real)'!FT25="","",'Quarterly NZD per GJ (real)'!FT25*0.36)</f>
        <v>6.6167274209122535</v>
      </c>
      <c r="FU25" s="8">
        <f>IF('Quarterly NZD per GJ (real)'!FU25="","",'Quarterly NZD per GJ (real)'!FU25*0.36)</f>
        <v>5.5612434550218097</v>
      </c>
      <c r="FV25" s="8">
        <f>IF('Quarterly NZD per GJ (real)'!FV25="","",'Quarterly NZD per GJ (real)'!FV25*0.36)</f>
        <v>5.6093438415914454</v>
      </c>
      <c r="FW25" s="8">
        <f>IF('Quarterly NZD per GJ (real)'!FW25="","",'Quarterly NZD per GJ (real)'!FW25*0.36)</f>
        <v>6.0036239664263276</v>
      </c>
      <c r="FX25" s="8">
        <f>IF('Quarterly NZD per GJ (real)'!FX25="","",'Quarterly NZD per GJ (real)'!FX25*0.36)</f>
        <v>5.9768867908239516</v>
      </c>
      <c r="FY25" s="8">
        <f>IF('Quarterly NZD per GJ (real)'!FY25="","",'Quarterly NZD per GJ (real)'!FY25*0.36)</f>
        <v>4.9973109932624764</v>
      </c>
      <c r="FZ25" s="8">
        <f>IF('Quarterly NZD per GJ (real)'!FZ25="","",'Quarterly NZD per GJ (real)'!FZ25*0.36)</f>
        <v>5.0488946392225511</v>
      </c>
      <c r="GA25" s="8">
        <f>IF('Quarterly NZD per GJ (real)'!GA25="","",'Quarterly NZD per GJ (real)'!GA25*0.36)</f>
        <v>5.0140746575646897</v>
      </c>
      <c r="GB25" s="8">
        <f>IF('Quarterly NZD per GJ (real)'!GB25="","",'Quarterly NZD per GJ (real)'!GB25*0.36)</f>
        <v>4.5646553791960631</v>
      </c>
      <c r="GC25" s="8">
        <f>IF('Quarterly NZD per GJ (real)'!GC25="","",'Quarterly NZD per GJ (real)'!GC25*0.36)</f>
        <v>4.6850427448617946</v>
      </c>
      <c r="GD25" s="8">
        <f>IF('Quarterly NZD per GJ (real)'!GD25="","",'Quarterly NZD per GJ (real)'!GD25*0.36)</f>
        <v>4.2482493157450127</v>
      </c>
      <c r="GE25" s="8">
        <f>IF('Quarterly NZD per GJ (real)'!GE25="","",'Quarterly NZD per GJ (real)'!GE25*0.36)</f>
        <v>4.0216124291424125</v>
      </c>
      <c r="GF25" s="8">
        <f>IF('Quarterly NZD per GJ (real)'!GF25="","",'Quarterly NZD per GJ (real)'!GF25*0.36)</f>
        <v>4.1839809952442959</v>
      </c>
    </row>
    <row r="26" spans="1:188" ht="15" x14ac:dyDescent="0.25">
      <c r="A26" s="20" t="s">
        <v>3</v>
      </c>
      <c r="B26" s="21" t="s">
        <v>9</v>
      </c>
      <c r="C26" s="21" t="s">
        <v>14</v>
      </c>
      <c r="D26" s="8" t="str">
        <f>IF('Quarterly NZD per GJ (real)'!D26="","",'Quarterly NZD per GJ (real)'!D26*0.36)</f>
        <v/>
      </c>
      <c r="E26" s="8" t="str">
        <f>IF('Quarterly NZD per GJ (real)'!E26="","",'Quarterly NZD per GJ (real)'!E26*0.36)</f>
        <v/>
      </c>
      <c r="F26" s="8" t="str">
        <f>IF('Quarterly NZD per GJ (real)'!F26="","",'Quarterly NZD per GJ (real)'!F26*0.36)</f>
        <v/>
      </c>
      <c r="G26" s="8" t="str">
        <f>IF('Quarterly NZD per GJ (real)'!G26="","",'Quarterly NZD per GJ (real)'!G26*0.36)</f>
        <v/>
      </c>
      <c r="H26" s="8" t="str">
        <f>IF('Quarterly NZD per GJ (real)'!H26="","",'Quarterly NZD per GJ (real)'!H26*0.36)</f>
        <v/>
      </c>
      <c r="I26" s="8" t="str">
        <f>IF('Quarterly NZD per GJ (real)'!I26="","",'Quarterly NZD per GJ (real)'!I26*0.36)</f>
        <v/>
      </c>
      <c r="J26" s="8" t="str">
        <f>IF('Quarterly NZD per GJ (real)'!J26="","",'Quarterly NZD per GJ (real)'!J26*0.36)</f>
        <v/>
      </c>
      <c r="K26" s="8" t="str">
        <f>IF('Quarterly NZD per GJ (real)'!K26="","",'Quarterly NZD per GJ (real)'!K26*0.36)</f>
        <v/>
      </c>
      <c r="L26" s="8" t="str">
        <f>IF('Quarterly NZD per GJ (real)'!L26="","",'Quarterly NZD per GJ (real)'!L26*0.36)</f>
        <v/>
      </c>
      <c r="M26" s="8" t="str">
        <f>IF('Quarterly NZD per GJ (real)'!M26="","",'Quarterly NZD per GJ (real)'!M26*0.36)</f>
        <v/>
      </c>
      <c r="N26" s="8" t="str">
        <f>IF('Quarterly NZD per GJ (real)'!N26="","",'Quarterly NZD per GJ (real)'!N26*0.36)</f>
        <v/>
      </c>
      <c r="O26" s="8" t="str">
        <f>IF('Quarterly NZD per GJ (real)'!O26="","",'Quarterly NZD per GJ (real)'!O26*0.36)</f>
        <v/>
      </c>
      <c r="P26" s="8" t="str">
        <f>IF('Quarterly NZD per GJ (real)'!P26="","",'Quarterly NZD per GJ (real)'!P26*0.36)</f>
        <v/>
      </c>
      <c r="Q26" s="8" t="str">
        <f>IF('Quarterly NZD per GJ (real)'!Q26="","",'Quarterly NZD per GJ (real)'!Q26*0.36)</f>
        <v/>
      </c>
      <c r="R26" s="8" t="str">
        <f>IF('Quarterly NZD per GJ (real)'!R26="","",'Quarterly NZD per GJ (real)'!R26*0.36)</f>
        <v/>
      </c>
      <c r="S26" s="8" t="str">
        <f>IF('Quarterly NZD per GJ (real)'!S26="","",'Quarterly NZD per GJ (real)'!S26*0.36)</f>
        <v/>
      </c>
      <c r="T26" s="8" t="str">
        <f>IF('Quarterly NZD per GJ (real)'!T26="","",'Quarterly NZD per GJ (real)'!T26*0.36)</f>
        <v/>
      </c>
      <c r="U26" s="8" t="str">
        <f>IF('Quarterly NZD per GJ (real)'!U26="","",'Quarterly NZD per GJ (real)'!U26*0.36)</f>
        <v/>
      </c>
      <c r="V26" s="8" t="str">
        <f>IF('Quarterly NZD per GJ (real)'!V26="","",'Quarterly NZD per GJ (real)'!V26*0.36)</f>
        <v/>
      </c>
      <c r="W26" s="8" t="str">
        <f>IF('Quarterly NZD per GJ (real)'!W26="","",'Quarterly NZD per GJ (real)'!W26*0.36)</f>
        <v/>
      </c>
      <c r="X26" s="8" t="str">
        <f>IF('Quarterly NZD per GJ (real)'!X26="","",'Quarterly NZD per GJ (real)'!X26*0.36)</f>
        <v/>
      </c>
      <c r="Y26" s="8" t="str">
        <f>IF('Quarterly NZD per GJ (real)'!Y26="","",'Quarterly NZD per GJ (real)'!Y26*0.36)</f>
        <v/>
      </c>
      <c r="Z26" s="8" t="str">
        <f>IF('Quarterly NZD per GJ (real)'!Z26="","",'Quarterly NZD per GJ (real)'!Z26*0.36)</f>
        <v/>
      </c>
      <c r="AA26" s="8" t="str">
        <f>IF('Quarterly NZD per GJ (real)'!AA26="","",'Quarterly NZD per GJ (real)'!AA26*0.36)</f>
        <v/>
      </c>
      <c r="AB26" s="8" t="str">
        <f>IF('Quarterly NZD per GJ (real)'!AB26="","",'Quarterly NZD per GJ (real)'!AB26*0.36)</f>
        <v/>
      </c>
      <c r="AC26" s="8" t="str">
        <f>IF('Quarterly NZD per GJ (real)'!AC26="","",'Quarterly NZD per GJ (real)'!AC26*0.36)</f>
        <v/>
      </c>
      <c r="AD26" s="8" t="str">
        <f>IF('Quarterly NZD per GJ (real)'!AD26="","",'Quarterly NZD per GJ (real)'!AD26*0.36)</f>
        <v/>
      </c>
      <c r="AE26" s="8" t="str">
        <f>IF('Quarterly NZD per GJ (real)'!AE26="","",'Quarterly NZD per GJ (real)'!AE26*0.36)</f>
        <v/>
      </c>
      <c r="AF26" s="8" t="str">
        <f>IF('Quarterly NZD per GJ (real)'!AF26="","",'Quarterly NZD per GJ (real)'!AF26*0.36)</f>
        <v/>
      </c>
      <c r="AG26" s="8" t="str">
        <f>IF('Quarterly NZD per GJ (real)'!AG26="","",'Quarterly NZD per GJ (real)'!AG26*0.36)</f>
        <v/>
      </c>
      <c r="AH26" s="8" t="str">
        <f>IF('Quarterly NZD per GJ (real)'!AH26="","",'Quarterly NZD per GJ (real)'!AH26*0.36)</f>
        <v/>
      </c>
      <c r="AI26" s="8" t="str">
        <f>IF('Quarterly NZD per GJ (real)'!AI26="","",'Quarterly NZD per GJ (real)'!AI26*0.36)</f>
        <v/>
      </c>
      <c r="AJ26" s="8" t="str">
        <f>IF('Quarterly NZD per GJ (real)'!AJ26="","",'Quarterly NZD per GJ (real)'!AJ26*0.36)</f>
        <v/>
      </c>
      <c r="AK26" s="8" t="str">
        <f>IF('Quarterly NZD per GJ (real)'!AK26="","",'Quarterly NZD per GJ (real)'!AK26*0.36)</f>
        <v/>
      </c>
      <c r="AL26" s="8" t="str">
        <f>IF('Quarterly NZD per GJ (real)'!AL26="","",'Quarterly NZD per GJ (real)'!AL26*0.36)</f>
        <v/>
      </c>
      <c r="AM26" s="8" t="str">
        <f>IF('Quarterly NZD per GJ (real)'!AM26="","",'Quarterly NZD per GJ (real)'!AM26*0.36)</f>
        <v/>
      </c>
      <c r="AN26" s="8" t="str">
        <f>IF('Quarterly NZD per GJ (real)'!AN26="","",'Quarterly NZD per GJ (real)'!AN26*0.36)</f>
        <v/>
      </c>
      <c r="AO26" s="8" t="str">
        <f>IF('Quarterly NZD per GJ (real)'!AO26="","",'Quarterly NZD per GJ (real)'!AO26*0.36)</f>
        <v/>
      </c>
      <c r="AP26" s="8" t="str">
        <f>IF('Quarterly NZD per GJ (real)'!AP26="","",'Quarterly NZD per GJ (real)'!AP26*0.36)</f>
        <v/>
      </c>
      <c r="AQ26" s="8" t="str">
        <f>IF('Quarterly NZD per GJ (real)'!AQ26="","",'Quarterly NZD per GJ (real)'!AQ26*0.36)</f>
        <v/>
      </c>
      <c r="AR26" s="8" t="str">
        <f>IF('Quarterly NZD per GJ (real)'!AR26="","",'Quarterly NZD per GJ (real)'!AR26*0.36)</f>
        <v/>
      </c>
      <c r="AS26" s="8" t="str">
        <f>IF('Quarterly NZD per GJ (real)'!AS26="","",'Quarterly NZD per GJ (real)'!AS26*0.36)</f>
        <v/>
      </c>
      <c r="AT26" s="8" t="str">
        <f>IF('Quarterly NZD per GJ (real)'!AT26="","",'Quarterly NZD per GJ (real)'!AT26*0.36)</f>
        <v/>
      </c>
      <c r="AU26" s="8" t="str">
        <f>IF('Quarterly NZD per GJ (real)'!AU26="","",'Quarterly NZD per GJ (real)'!AU26*0.36)</f>
        <v/>
      </c>
      <c r="AV26" s="8" t="str">
        <f>IF('Quarterly NZD per GJ (real)'!AV26="","",'Quarterly NZD per GJ (real)'!AV26*0.36)</f>
        <v/>
      </c>
      <c r="AW26" s="8" t="str">
        <f>IF('Quarterly NZD per GJ (real)'!AW26="","",'Quarterly NZD per GJ (real)'!AW26*0.36)</f>
        <v/>
      </c>
      <c r="AX26" s="8" t="str">
        <f>IF('Quarterly NZD per GJ (real)'!AX26="","",'Quarterly NZD per GJ (real)'!AX26*0.36)</f>
        <v/>
      </c>
      <c r="AY26" s="8" t="str">
        <f>IF('Quarterly NZD per GJ (real)'!AY26="","",'Quarterly NZD per GJ (real)'!AY26*0.36)</f>
        <v/>
      </c>
      <c r="AZ26" s="8" t="str">
        <f>IF('Quarterly NZD per GJ (real)'!AZ26="","",'Quarterly NZD per GJ (real)'!AZ26*0.36)</f>
        <v/>
      </c>
      <c r="BA26" s="8" t="str">
        <f>IF('Quarterly NZD per GJ (real)'!BA26="","",'Quarterly NZD per GJ (real)'!BA26*0.36)</f>
        <v/>
      </c>
      <c r="BB26" s="8" t="str">
        <f>IF('Quarterly NZD per GJ (real)'!BB26="","",'Quarterly NZD per GJ (real)'!BB26*0.36)</f>
        <v/>
      </c>
      <c r="BC26" s="8" t="str">
        <f>IF('Quarterly NZD per GJ (real)'!BC26="","",'Quarterly NZD per GJ (real)'!BC26*0.36)</f>
        <v/>
      </c>
      <c r="BD26" s="8" t="str">
        <f>IF('Quarterly NZD per GJ (real)'!BD26="","",'Quarterly NZD per GJ (real)'!BD26*0.36)</f>
        <v/>
      </c>
      <c r="BE26" s="8" t="str">
        <f>IF('Quarterly NZD per GJ (real)'!BE26="","",'Quarterly NZD per GJ (real)'!BE26*0.36)</f>
        <v/>
      </c>
      <c r="BF26" s="8" t="str">
        <f>IF('Quarterly NZD per GJ (real)'!BF26="","",'Quarterly NZD per GJ (real)'!BF26*0.36)</f>
        <v/>
      </c>
      <c r="BG26" s="8" t="str">
        <f>IF('Quarterly NZD per GJ (real)'!BG26="","",'Quarterly NZD per GJ (real)'!BG26*0.36)</f>
        <v/>
      </c>
      <c r="BH26" s="8" t="str">
        <f>IF('Quarterly NZD per GJ (real)'!BH26="","",'Quarterly NZD per GJ (real)'!BH26*0.36)</f>
        <v/>
      </c>
      <c r="BI26" s="8" t="str">
        <f>IF('Quarterly NZD per GJ (real)'!BI26="","",'Quarterly NZD per GJ (real)'!BI26*0.36)</f>
        <v/>
      </c>
      <c r="BJ26" s="8" t="str">
        <f>IF('Quarterly NZD per GJ (real)'!BJ26="","",'Quarterly NZD per GJ (real)'!BJ26*0.36)</f>
        <v/>
      </c>
      <c r="BK26" s="8" t="str">
        <f>IF('Quarterly NZD per GJ (real)'!BK26="","",'Quarterly NZD per GJ (real)'!BK26*0.36)</f>
        <v/>
      </c>
      <c r="BL26" s="8" t="str">
        <f>IF('Quarterly NZD per GJ (real)'!BL26="","",'Quarterly NZD per GJ (real)'!BL26*0.36)</f>
        <v/>
      </c>
      <c r="BM26" s="8" t="str">
        <f>IF('Quarterly NZD per GJ (real)'!BM26="","",'Quarterly NZD per GJ (real)'!BM26*0.36)</f>
        <v/>
      </c>
      <c r="BN26" s="8" t="str">
        <f>IF('Quarterly NZD per GJ (real)'!BN26="","",'Quarterly NZD per GJ (real)'!BN26*0.36)</f>
        <v/>
      </c>
      <c r="BO26" s="8" t="str">
        <f>IF('Quarterly NZD per GJ (real)'!BO26="","",'Quarterly NZD per GJ (real)'!BO26*0.36)</f>
        <v/>
      </c>
      <c r="BP26" s="8" t="str">
        <f>IF('Quarterly NZD per GJ (real)'!BP26="","",'Quarterly NZD per GJ (real)'!BP26*0.36)</f>
        <v/>
      </c>
      <c r="BQ26" s="8" t="str">
        <f>IF('Quarterly NZD per GJ (real)'!BQ26="","",'Quarterly NZD per GJ (real)'!BQ26*0.36)</f>
        <v/>
      </c>
      <c r="BR26" s="8" t="str">
        <f>IF('Quarterly NZD per GJ (real)'!BR26="","",'Quarterly NZD per GJ (real)'!BR26*0.36)</f>
        <v/>
      </c>
      <c r="BS26" s="8" t="str">
        <f>IF('Quarterly NZD per GJ (real)'!BS26="","",'Quarterly NZD per GJ (real)'!BS26*0.36)</f>
        <v/>
      </c>
      <c r="BT26" s="8" t="str">
        <f>IF('Quarterly NZD per GJ (real)'!BT26="","",'Quarterly NZD per GJ (real)'!BT26*0.36)</f>
        <v/>
      </c>
      <c r="BU26" s="8" t="str">
        <f>IF('Quarterly NZD per GJ (real)'!BU26="","",'Quarterly NZD per GJ (real)'!BU26*0.36)</f>
        <v/>
      </c>
      <c r="BV26" s="8" t="str">
        <f>IF('Quarterly NZD per GJ (real)'!BV26="","",'Quarterly NZD per GJ (real)'!BV26*0.36)</f>
        <v/>
      </c>
      <c r="BW26" s="8" t="str">
        <f>IF('Quarterly NZD per GJ (real)'!BW26="","",'Quarterly NZD per GJ (real)'!BW26*0.36)</f>
        <v/>
      </c>
      <c r="BX26" s="8" t="str">
        <f>IF('Quarterly NZD per GJ (real)'!BX26="","",'Quarterly NZD per GJ (real)'!BX26*0.36)</f>
        <v/>
      </c>
      <c r="BY26" s="8" t="str">
        <f>IF('Quarterly NZD per GJ (real)'!BY26="","",'Quarterly NZD per GJ (real)'!BY26*0.36)</f>
        <v/>
      </c>
      <c r="BZ26" s="8" t="str">
        <f>IF('Quarterly NZD per GJ (real)'!BZ26="","",'Quarterly NZD per GJ (real)'!BZ26*0.36)</f>
        <v/>
      </c>
      <c r="CA26" s="8" t="str">
        <f>IF('Quarterly NZD per GJ (real)'!CA26="","",'Quarterly NZD per GJ (real)'!CA26*0.36)</f>
        <v/>
      </c>
      <c r="CB26" s="8" t="str">
        <f>IF('Quarterly NZD per GJ (real)'!CB26="","",'Quarterly NZD per GJ (real)'!CB26*0.36)</f>
        <v/>
      </c>
      <c r="CC26" s="8" t="str">
        <f>IF('Quarterly NZD per GJ (real)'!CC26="","",'Quarterly NZD per GJ (real)'!CC26*0.36)</f>
        <v/>
      </c>
      <c r="CD26" s="8" t="str">
        <f>IF('Quarterly NZD per GJ (real)'!CD26="","",'Quarterly NZD per GJ (real)'!CD26*0.36)</f>
        <v/>
      </c>
      <c r="CE26" s="8" t="str">
        <f>IF('Quarterly NZD per GJ (real)'!CE26="","",'Quarterly NZD per GJ (real)'!CE26*0.36)</f>
        <v/>
      </c>
      <c r="CF26" s="8" t="str">
        <f>IF('Quarterly NZD per GJ (real)'!CF26="","",'Quarterly NZD per GJ (real)'!CF26*0.36)</f>
        <v/>
      </c>
      <c r="CG26" s="8" t="str">
        <f>IF('Quarterly NZD per GJ (real)'!CG26="","",'Quarterly NZD per GJ (real)'!CG26*0.36)</f>
        <v/>
      </c>
      <c r="CH26" s="8" t="str">
        <f>IF('Quarterly NZD per GJ (real)'!CH26="","",'Quarterly NZD per GJ (real)'!CH26*0.36)</f>
        <v/>
      </c>
      <c r="CI26" s="8" t="str">
        <f>IF('Quarterly NZD per GJ (real)'!CI26="","",'Quarterly NZD per GJ (real)'!CI26*0.36)</f>
        <v/>
      </c>
      <c r="CJ26" s="8" t="str">
        <f>IF('Quarterly NZD per GJ (real)'!CJ26="","",'Quarterly NZD per GJ (real)'!CJ26*0.36)</f>
        <v/>
      </c>
      <c r="CK26" s="8" t="str">
        <f>IF('Quarterly NZD per GJ (real)'!CK26="","",'Quarterly NZD per GJ (real)'!CK26*0.36)</f>
        <v/>
      </c>
      <c r="CL26" s="8" t="str">
        <f>IF('Quarterly NZD per GJ (real)'!CL26="","",'Quarterly NZD per GJ (real)'!CL26*0.36)</f>
        <v/>
      </c>
      <c r="CM26" s="8" t="str">
        <f>IF('Quarterly NZD per GJ (real)'!CM26="","",'Quarterly NZD per GJ (real)'!CM26*0.36)</f>
        <v/>
      </c>
      <c r="CN26" s="8" t="str">
        <f>IF('Quarterly NZD per GJ (real)'!CN26="","",'Quarterly NZD per GJ (real)'!CN26*0.36)</f>
        <v/>
      </c>
      <c r="CO26" s="8" t="str">
        <f>IF('Quarterly NZD per GJ (real)'!CO26="","",'Quarterly NZD per GJ (real)'!CO26*0.36)</f>
        <v/>
      </c>
      <c r="CP26" s="8" t="str">
        <f>IF('Quarterly NZD per GJ (real)'!CP26="","",'Quarterly NZD per GJ (real)'!CP26*0.36)</f>
        <v/>
      </c>
      <c r="CQ26" s="8" t="str">
        <f>IF('Quarterly NZD per GJ (real)'!CQ26="","",'Quarterly NZD per GJ (real)'!CQ26*0.36)</f>
        <v/>
      </c>
      <c r="CR26" s="8" t="str">
        <f>IF('Quarterly NZD per GJ (real)'!CR26="","",'Quarterly NZD per GJ (real)'!CR26*0.36)</f>
        <v/>
      </c>
      <c r="CS26" s="8" t="str">
        <f>IF('Quarterly NZD per GJ (real)'!CS26="","",'Quarterly NZD per GJ (real)'!CS26*0.36)</f>
        <v/>
      </c>
      <c r="CT26" s="8" t="str">
        <f>IF('Quarterly NZD per GJ (real)'!CT26="","",'Quarterly NZD per GJ (real)'!CT26*0.36)</f>
        <v/>
      </c>
      <c r="CU26" s="8" t="str">
        <f>IF('Quarterly NZD per GJ (real)'!CU26="","",'Quarterly NZD per GJ (real)'!CU26*0.36)</f>
        <v/>
      </c>
      <c r="CV26" s="8" t="str">
        <f>IF('Quarterly NZD per GJ (real)'!CV26="","",'Quarterly NZD per GJ (real)'!CV26*0.36)</f>
        <v/>
      </c>
      <c r="CW26" s="8" t="str">
        <f>IF('Quarterly NZD per GJ (real)'!CW26="","",'Quarterly NZD per GJ (real)'!CW26*0.36)</f>
        <v/>
      </c>
      <c r="CX26" s="8" t="str">
        <f>IF('Quarterly NZD per GJ (real)'!CX26="","",'Quarterly NZD per GJ (real)'!CX26*0.36)</f>
        <v/>
      </c>
      <c r="CY26" s="8" t="str">
        <f>IF('Quarterly NZD per GJ (real)'!CY26="","",'Quarterly NZD per GJ (real)'!CY26*0.36)</f>
        <v/>
      </c>
      <c r="CZ26" s="8" t="str">
        <f>IF('Quarterly NZD per GJ (real)'!CZ26="","",'Quarterly NZD per GJ (real)'!CZ26*0.36)</f>
        <v/>
      </c>
      <c r="DA26" s="8" t="str">
        <f>IF('Quarterly NZD per GJ (real)'!DA26="","",'Quarterly NZD per GJ (real)'!DA26*0.36)</f>
        <v/>
      </c>
      <c r="DB26" s="8" t="str">
        <f>IF('Quarterly NZD per GJ (real)'!DB26="","",'Quarterly NZD per GJ (real)'!DB26*0.36)</f>
        <v/>
      </c>
      <c r="DC26" s="8" t="str">
        <f>IF('Quarterly NZD per GJ (real)'!DC26="","",'Quarterly NZD per GJ (real)'!DC26*0.36)</f>
        <v/>
      </c>
      <c r="DD26" s="8">
        <f>IF('Quarterly NZD per GJ (real)'!DD26="","",'Quarterly NZD per GJ (real)'!DD26*0.36)</f>
        <v>2.257952446037554</v>
      </c>
      <c r="DE26" s="8">
        <f>IF('Quarterly NZD per GJ (real)'!DE26="","",'Quarterly NZD per GJ (real)'!DE26*0.36)</f>
        <v>2.2287892703425229</v>
      </c>
      <c r="DF26" s="8">
        <f>IF('Quarterly NZD per GJ (real)'!DF26="","",'Quarterly NZD per GJ (real)'!DF26*0.36)</f>
        <v>1.867042270738974</v>
      </c>
      <c r="DG26" s="8">
        <f>IF('Quarterly NZD per GJ (real)'!DG26="","",'Quarterly NZD per GJ (real)'!DG26*0.36)</f>
        <v>1.9265102274645929</v>
      </c>
      <c r="DH26" s="8">
        <f>IF('Quarterly NZD per GJ (real)'!DH26="","",'Quarterly NZD per GJ (real)'!DH26*0.36)</f>
        <v>1.9266026037957571</v>
      </c>
      <c r="DI26" s="8">
        <f>IF('Quarterly NZD per GJ (real)'!DI26="","",'Quarterly NZD per GJ (real)'!DI26*0.36)</f>
        <v>1.9799840693267008</v>
      </c>
      <c r="DJ26" s="8">
        <f>IF('Quarterly NZD per GJ (real)'!DJ26="","",'Quarterly NZD per GJ (real)'!DJ26*0.36)</f>
        <v>1.9972724787402074</v>
      </c>
      <c r="DK26" s="8">
        <f>IF('Quarterly NZD per GJ (real)'!DK26="","",'Quarterly NZD per GJ (real)'!DK26*0.36)</f>
        <v>2.1436729229825842</v>
      </c>
      <c r="DL26" s="8">
        <f>IF('Quarterly NZD per GJ (real)'!DL26="","",'Quarterly NZD per GJ (real)'!DL26*0.36)</f>
        <v>2.2112752254661294</v>
      </c>
      <c r="DM26" s="8">
        <f>IF('Quarterly NZD per GJ (real)'!DM26="","",'Quarterly NZD per GJ (real)'!DM26*0.36)</f>
        <v>1.7135288640320079</v>
      </c>
      <c r="DN26" s="8">
        <f>IF('Quarterly NZD per GJ (real)'!DN26="","",'Quarterly NZD per GJ (real)'!DN26*0.36)</f>
        <v>2.0227158669166392</v>
      </c>
      <c r="DO26" s="8">
        <f>IF('Quarterly NZD per GJ (real)'!DO26="","",'Quarterly NZD per GJ (real)'!DO26*0.36)</f>
        <v>2.1797588284684521</v>
      </c>
      <c r="DP26" s="8">
        <f>IF('Quarterly NZD per GJ (real)'!DP26="","",'Quarterly NZD per GJ (real)'!DP26*0.36)</f>
        <v>2.5031756555090672</v>
      </c>
      <c r="DQ26" s="8">
        <f>IF('Quarterly NZD per GJ (real)'!DQ26="","",'Quarterly NZD per GJ (real)'!DQ26*0.36)</f>
        <v>2.5988115695637073</v>
      </c>
      <c r="DR26" s="8">
        <f>IF('Quarterly NZD per GJ (real)'!DR26="","",'Quarterly NZD per GJ (real)'!DR26*0.36)</f>
        <v>2.5040179758614376</v>
      </c>
      <c r="DS26" s="8">
        <f>IF('Quarterly NZD per GJ (real)'!DS26="","",'Quarterly NZD per GJ (real)'!DS26*0.36)</f>
        <v>2.5863942901590451</v>
      </c>
      <c r="DT26" s="8">
        <f>IF('Quarterly NZD per GJ (real)'!DT26="","",'Quarterly NZD per GJ (real)'!DT26*0.36)</f>
        <v>2.0912853107774012</v>
      </c>
      <c r="DU26" s="8">
        <f>IF('Quarterly NZD per GJ (real)'!DU26="","",'Quarterly NZD per GJ (real)'!DU26*0.36)</f>
        <v>2.4459206675418859</v>
      </c>
      <c r="DV26" s="8">
        <f>IF('Quarterly NZD per GJ (real)'!DV26="","",'Quarterly NZD per GJ (real)'!DV26*0.36)</f>
        <v>2.9108796837772197</v>
      </c>
      <c r="DW26" s="8">
        <f>IF('Quarterly NZD per GJ (real)'!DW26="","",'Quarterly NZD per GJ (real)'!DW26*0.36)</f>
        <v>3.1606352473034303</v>
      </c>
      <c r="DX26" s="8">
        <f>IF('Quarterly NZD per GJ (real)'!DX26="","",'Quarterly NZD per GJ (real)'!DX26*0.36)</f>
        <v>3.3216798427361223</v>
      </c>
      <c r="DY26" s="8">
        <f>IF('Quarterly NZD per GJ (real)'!DY26="","",'Quarterly NZD per GJ (real)'!DY26*0.36)</f>
        <v>3.6928929413439953</v>
      </c>
      <c r="DZ26" s="8">
        <f>IF('Quarterly NZD per GJ (real)'!DZ26="","",'Quarterly NZD per GJ (real)'!DZ26*0.36)</f>
        <v>3.6637508450959331</v>
      </c>
      <c r="EA26" s="8">
        <f>IF('Quarterly NZD per GJ (real)'!EA26="","",'Quarterly NZD per GJ (real)'!EA26*0.36)</f>
        <v>3.8471201263310273</v>
      </c>
      <c r="EB26" s="8">
        <f>IF('Quarterly NZD per GJ (real)'!EB26="","",'Quarterly NZD per GJ (real)'!EB26*0.36)</f>
        <v>4.0817496502332888</v>
      </c>
      <c r="EC26" s="8">
        <f>IF('Quarterly NZD per GJ (real)'!EC26="","",'Quarterly NZD per GJ (real)'!EC26*0.36)</f>
        <v>4.0957698672784089</v>
      </c>
      <c r="ED26" s="8">
        <f>IF('Quarterly NZD per GJ (real)'!ED26="","",'Quarterly NZD per GJ (real)'!ED26*0.36)</f>
        <v>3.8790570252543004</v>
      </c>
      <c r="EE26" s="8">
        <f>IF('Quarterly NZD per GJ (real)'!EE26="","",'Quarterly NZD per GJ (real)'!EE26*0.36)</f>
        <v>3.6835398794250236</v>
      </c>
      <c r="EF26" s="8">
        <f>IF('Quarterly NZD per GJ (real)'!EF26="","",'Quarterly NZD per GJ (real)'!EF26*0.36)</f>
        <v>3.8155281591455918</v>
      </c>
      <c r="EG26" s="8">
        <f>IF('Quarterly NZD per GJ (real)'!EG26="","",'Quarterly NZD per GJ (real)'!EG26*0.36)</f>
        <v>4.5652599752764802</v>
      </c>
      <c r="EH26" s="8">
        <f>IF('Quarterly NZD per GJ (real)'!EH26="","",'Quarterly NZD per GJ (real)'!EH26*0.36)</f>
        <v>4.2416692947577701</v>
      </c>
      <c r="EI26" s="8">
        <f>IF('Quarterly NZD per GJ (real)'!EI26="","",'Quarterly NZD per GJ (real)'!EI26*0.36)</f>
        <v>3.8963403586384562</v>
      </c>
      <c r="EJ26" s="8">
        <f>IF('Quarterly NZD per GJ (real)'!EJ26="","",'Quarterly NZD per GJ (real)'!EJ26*0.36)</f>
        <v>3.6473556836942169</v>
      </c>
      <c r="EK26" s="8">
        <f>IF('Quarterly NZD per GJ (real)'!EK26="","",'Quarterly NZD per GJ (real)'!EK26*0.36)</f>
        <v>3.4330891633783804</v>
      </c>
      <c r="EL26" s="8">
        <f>IF('Quarterly NZD per GJ (real)'!EL26="","",'Quarterly NZD per GJ (real)'!EL26*0.36)</f>
        <v>3.5219468146987905</v>
      </c>
      <c r="EM26" s="8">
        <f>IF('Quarterly NZD per GJ (real)'!EM26="","",'Quarterly NZD per GJ (real)'!EM26*0.36)</f>
        <v>3.7693643938325279</v>
      </c>
      <c r="EN26" s="8">
        <f>IF('Quarterly NZD per GJ (real)'!EN26="","",'Quarterly NZD per GJ (real)'!EN26*0.36)</f>
        <v>3.6267773016357179</v>
      </c>
      <c r="EO26" s="8">
        <f>IF('Quarterly NZD per GJ (real)'!EO26="","",'Quarterly NZD per GJ (real)'!EO26*0.36)</f>
        <v>4.3496043516786234</v>
      </c>
      <c r="EP26" s="8">
        <f>IF('Quarterly NZD per GJ (real)'!EP26="","",'Quarterly NZD per GJ (real)'!EP26*0.36)</f>
        <v>4.1388177984488603</v>
      </c>
      <c r="EQ26" s="8">
        <f>IF('Quarterly NZD per GJ (real)'!EQ26="","",'Quarterly NZD per GJ (real)'!EQ26*0.36)</f>
        <v>3.9736427914343939</v>
      </c>
      <c r="ER26" s="8">
        <f>IF('Quarterly NZD per GJ (real)'!ER26="","",'Quarterly NZD per GJ (real)'!ER26*0.36)</f>
        <v>3.6677350141134091</v>
      </c>
      <c r="ES26" s="8">
        <f>IF('Quarterly NZD per GJ (real)'!ES26="","",'Quarterly NZD per GJ (real)'!ES26*0.36)</f>
        <v>3.4570365448107974</v>
      </c>
      <c r="ET26" s="8">
        <f>IF('Quarterly NZD per GJ (real)'!ET26="","",'Quarterly NZD per GJ (real)'!ET26*0.36)</f>
        <v>3.4705658044243632</v>
      </c>
      <c r="EU26" s="8">
        <f>IF('Quarterly NZD per GJ (real)'!EU26="","",'Quarterly NZD per GJ (real)'!EU26*0.36)</f>
        <v>3.197204458717779</v>
      </c>
      <c r="EV26" s="8">
        <f>IF('Quarterly NZD per GJ (real)'!EV26="","",'Quarterly NZD per GJ (real)'!EV26*0.36)</f>
        <v>3.1400371831013336</v>
      </c>
      <c r="EW26" s="8">
        <f>IF('Quarterly NZD per GJ (real)'!EW26="","",'Quarterly NZD per GJ (real)'!EW26*0.36)</f>
        <v>2.9652695640789282</v>
      </c>
      <c r="EX26" s="8">
        <f>IF('Quarterly NZD per GJ (real)'!EX26="","",'Quarterly NZD per GJ (real)'!EX26*0.36)</f>
        <v>3.1105873670888586</v>
      </c>
      <c r="EY26" s="8">
        <f>IF('Quarterly NZD per GJ (real)'!EY26="","",'Quarterly NZD per GJ (real)'!EY26*0.36)</f>
        <v>3.1586962497786848</v>
      </c>
      <c r="EZ26" s="8">
        <f>IF('Quarterly NZD per GJ (real)'!EZ26="","",'Quarterly NZD per GJ (real)'!EZ26*0.36)</f>
        <v>3.0991561023358329</v>
      </c>
      <c r="FA26" s="8">
        <f>IF('Quarterly NZD per GJ (real)'!FA26="","",'Quarterly NZD per GJ (real)'!FA26*0.36)</f>
        <v>3.1999146879807454</v>
      </c>
      <c r="FB26" s="8">
        <f>IF('Quarterly NZD per GJ (real)'!FB26="","",'Quarterly NZD per GJ (real)'!FB26*0.36)</f>
        <v>3.2117699767180312</v>
      </c>
      <c r="FC26" s="8">
        <f>IF('Quarterly NZD per GJ (real)'!FC26="","",'Quarterly NZD per GJ (real)'!FC26*0.36)</f>
        <v>3.107077775018972</v>
      </c>
      <c r="FD26" s="8">
        <f>IF('Quarterly NZD per GJ (real)'!FD26="","",'Quarterly NZD per GJ (real)'!FD26*0.36)</f>
        <v>3.2937516011125196</v>
      </c>
      <c r="FE26" s="8">
        <f>IF('Quarterly NZD per GJ (real)'!FE26="","",'Quarterly NZD per GJ (real)'!FE26*0.36)</f>
        <v>3.1397479043039098</v>
      </c>
      <c r="FF26" s="8">
        <f>IF('Quarterly NZD per GJ (real)'!FF26="","",'Quarterly NZD per GJ (real)'!FF26*0.36)</f>
        <v>3.1932790620622638</v>
      </c>
      <c r="FG26" s="8">
        <f>IF('Quarterly NZD per GJ (real)'!FG26="","",'Quarterly NZD per GJ (real)'!FG26*0.36)</f>
        <v>3.1564288661343189</v>
      </c>
      <c r="FH26" s="8">
        <f>IF('Quarterly NZD per GJ (real)'!FH26="","",'Quarterly NZD per GJ (real)'!FH26*0.36)</f>
        <v>3.2291088062136142</v>
      </c>
      <c r="FI26" s="8">
        <f>IF('Quarterly NZD per GJ (real)'!FI26="","",'Quarterly NZD per GJ (real)'!FI26*0.36)</f>
        <v>2.7209689526132266</v>
      </c>
      <c r="FJ26" s="8">
        <f>IF('Quarterly NZD per GJ (real)'!FJ26="","",'Quarterly NZD per GJ (real)'!FJ26*0.36)</f>
        <v>2.9207772935609904</v>
      </c>
      <c r="FK26" s="8">
        <f>IF('Quarterly NZD per GJ (real)'!FK26="","",'Quarterly NZD per GJ (real)'!FK26*0.36)</f>
        <v>2.9686865143452144</v>
      </c>
      <c r="FL26" s="8">
        <f>IF('Quarterly NZD per GJ (real)'!FL26="","",'Quarterly NZD per GJ (real)'!FL26*0.36)</f>
        <v>2.7916453675621886</v>
      </c>
      <c r="FM26" s="8">
        <f>IF('Quarterly NZD per GJ (real)'!FM26="","",'Quarterly NZD per GJ (real)'!FM26*0.36)</f>
        <v>2.9939596075608361</v>
      </c>
      <c r="FN26" s="8">
        <f>IF('Quarterly NZD per GJ (real)'!FN26="","",'Quarterly NZD per GJ (real)'!FN26*0.36)</f>
        <v>2.9641619883009191</v>
      </c>
      <c r="FO26" s="8">
        <f>IF('Quarterly NZD per GJ (real)'!FO26="","",'Quarterly NZD per GJ (real)'!FO26*0.36)</f>
        <v>2.6795850104816048</v>
      </c>
      <c r="FP26" s="8">
        <f>IF('Quarterly NZD per GJ (real)'!FP26="","",'Quarterly NZD per GJ (real)'!FP26*0.36)</f>
        <v>2.5070165289337165</v>
      </c>
      <c r="FQ26" s="8">
        <f>IF('Quarterly NZD per GJ (real)'!FQ26="","",'Quarterly NZD per GJ (real)'!FQ26*0.36)</f>
        <v>2.427550728269511</v>
      </c>
      <c r="FR26" s="8">
        <f>IF('Quarterly NZD per GJ (real)'!FR26="","",'Quarterly NZD per GJ (real)'!FR26*0.36)</f>
        <v>2.3861631759130111</v>
      </c>
      <c r="FS26" s="8">
        <f>IF('Quarterly NZD per GJ (real)'!FS26="","",'Quarterly NZD per GJ (real)'!FS26*0.36)</f>
        <v>2.6124028120187197</v>
      </c>
      <c r="FT26" s="8">
        <f>IF('Quarterly NZD per GJ (real)'!FT26="","",'Quarterly NZD per GJ (real)'!FT26*0.36)</f>
        <v>2.7584729234987568</v>
      </c>
      <c r="FU26" s="8">
        <f>IF('Quarterly NZD per GJ (real)'!FU26="","",'Quarterly NZD per GJ (real)'!FU26*0.36)</f>
        <v>2.6561988896903301</v>
      </c>
      <c r="FV26" s="8">
        <f>IF('Quarterly NZD per GJ (real)'!FV26="","",'Quarterly NZD per GJ (real)'!FV26*0.36)</f>
        <v>2.6119530058339868</v>
      </c>
      <c r="FW26" s="8">
        <f>IF('Quarterly NZD per GJ (real)'!FW26="","",'Quarterly NZD per GJ (real)'!FW26*0.36)</f>
        <v>2.758275549839627</v>
      </c>
      <c r="FX26" s="8">
        <f>IF('Quarterly NZD per GJ (real)'!FX26="","",'Quarterly NZD per GJ (real)'!FX26*0.36)</f>
        <v>2.6778691010444358</v>
      </c>
      <c r="FY26" s="8">
        <f>IF('Quarterly NZD per GJ (real)'!FY26="","",'Quarterly NZD per GJ (real)'!FY26*0.36)</f>
        <v>3.0603287779945885</v>
      </c>
      <c r="FZ26" s="8">
        <f>IF('Quarterly NZD per GJ (real)'!FZ26="","",'Quarterly NZD per GJ (real)'!FZ26*0.36)</f>
        <v>2.6806945941843798</v>
      </c>
      <c r="GA26" s="8">
        <f>IF('Quarterly NZD per GJ (real)'!GA26="","",'Quarterly NZD per GJ (real)'!GA26*0.36)</f>
        <v>2.6019811193763478</v>
      </c>
      <c r="GB26" s="8">
        <f>IF('Quarterly NZD per GJ (real)'!GB26="","",'Quarterly NZD per GJ (real)'!GB26*0.36)</f>
        <v>2.3353837487662301</v>
      </c>
      <c r="GC26" s="8">
        <f>IF('Quarterly NZD per GJ (real)'!GC26="","",'Quarterly NZD per GJ (real)'!GC26*0.36)</f>
        <v>2.4570234732429044</v>
      </c>
      <c r="GD26" s="8">
        <f>IF('Quarterly NZD per GJ (real)'!GD26="","",'Quarterly NZD per GJ (real)'!GD26*0.36)</f>
        <v>2.4138280099519043</v>
      </c>
      <c r="GE26" s="8">
        <f>IF('Quarterly NZD per GJ (real)'!GE26="","",'Quarterly NZD per GJ (real)'!GE26*0.36)</f>
        <v>2.5285375710452414</v>
      </c>
      <c r="GF26" s="8">
        <f>IF('Quarterly NZD per GJ (real)'!GF26="","",'Quarterly NZD per GJ (real)'!GF26*0.36)</f>
        <v>2.4808817315382812</v>
      </c>
    </row>
    <row r="27" spans="1:188" ht="15" x14ac:dyDescent="0.25">
      <c r="A27" s="20" t="s">
        <v>16</v>
      </c>
      <c r="B27" s="21" t="s">
        <v>9</v>
      </c>
      <c r="C27" s="21" t="s">
        <v>14</v>
      </c>
      <c r="D27" s="8" t="str">
        <f>IF('Quarterly NZD per GJ (real)'!D27="","",'Quarterly NZD per GJ (real)'!D27*0.36)</f>
        <v/>
      </c>
      <c r="E27" s="8" t="str">
        <f>IF('Quarterly NZD per GJ (real)'!E27="","",'Quarterly NZD per GJ (real)'!E27*0.36)</f>
        <v/>
      </c>
      <c r="F27" s="8" t="str">
        <f>IF('Quarterly NZD per GJ (real)'!F27="","",'Quarterly NZD per GJ (real)'!F27*0.36)</f>
        <v/>
      </c>
      <c r="G27" s="8" t="str">
        <f>IF('Quarterly NZD per GJ (real)'!G27="","",'Quarterly NZD per GJ (real)'!G27*0.36)</f>
        <v/>
      </c>
      <c r="H27" s="8" t="str">
        <f>IF('Quarterly NZD per GJ (real)'!H27="","",'Quarterly NZD per GJ (real)'!H27*0.36)</f>
        <v/>
      </c>
      <c r="I27" s="8" t="str">
        <f>IF('Quarterly NZD per GJ (real)'!I27="","",'Quarterly NZD per GJ (real)'!I27*0.36)</f>
        <v/>
      </c>
      <c r="J27" s="8" t="str">
        <f>IF('Quarterly NZD per GJ (real)'!J27="","",'Quarterly NZD per GJ (real)'!J27*0.36)</f>
        <v/>
      </c>
      <c r="K27" s="8" t="str">
        <f>IF('Quarterly NZD per GJ (real)'!K27="","",'Quarterly NZD per GJ (real)'!K27*0.36)</f>
        <v/>
      </c>
      <c r="L27" s="8" t="str">
        <f>IF('Quarterly NZD per GJ (real)'!L27="","",'Quarterly NZD per GJ (real)'!L27*0.36)</f>
        <v/>
      </c>
      <c r="M27" s="8" t="str">
        <f>IF('Quarterly NZD per GJ (real)'!M27="","",'Quarterly NZD per GJ (real)'!M27*0.36)</f>
        <v/>
      </c>
      <c r="N27" s="8" t="str">
        <f>IF('Quarterly NZD per GJ (real)'!N27="","",'Quarterly NZD per GJ (real)'!N27*0.36)</f>
        <v/>
      </c>
      <c r="O27" s="8" t="str">
        <f>IF('Quarterly NZD per GJ (real)'!O27="","",'Quarterly NZD per GJ (real)'!O27*0.36)</f>
        <v/>
      </c>
      <c r="P27" s="8" t="str">
        <f>IF('Quarterly NZD per GJ (real)'!P27="","",'Quarterly NZD per GJ (real)'!P27*0.36)</f>
        <v/>
      </c>
      <c r="Q27" s="8" t="str">
        <f>IF('Quarterly NZD per GJ (real)'!Q27="","",'Quarterly NZD per GJ (real)'!Q27*0.36)</f>
        <v/>
      </c>
      <c r="R27" s="8" t="str">
        <f>IF('Quarterly NZD per GJ (real)'!R27="","",'Quarterly NZD per GJ (real)'!R27*0.36)</f>
        <v/>
      </c>
      <c r="S27" s="8" t="str">
        <f>IF('Quarterly NZD per GJ (real)'!S27="","",'Quarterly NZD per GJ (real)'!S27*0.36)</f>
        <v/>
      </c>
      <c r="T27" s="8" t="str">
        <f>IF('Quarterly NZD per GJ (real)'!T27="","",'Quarterly NZD per GJ (real)'!T27*0.36)</f>
        <v/>
      </c>
      <c r="U27" s="8" t="str">
        <f>IF('Quarterly NZD per GJ (real)'!U27="","",'Quarterly NZD per GJ (real)'!U27*0.36)</f>
        <v/>
      </c>
      <c r="V27" s="8" t="str">
        <f>IF('Quarterly NZD per GJ (real)'!V27="","",'Quarterly NZD per GJ (real)'!V27*0.36)</f>
        <v/>
      </c>
      <c r="W27" s="8" t="str">
        <f>IF('Quarterly NZD per GJ (real)'!W27="","",'Quarterly NZD per GJ (real)'!W27*0.36)</f>
        <v/>
      </c>
      <c r="X27" s="8" t="str">
        <f>IF('Quarterly NZD per GJ (real)'!X27="","",'Quarterly NZD per GJ (real)'!X27*0.36)</f>
        <v/>
      </c>
      <c r="Y27" s="8" t="str">
        <f>IF('Quarterly NZD per GJ (real)'!Y27="","",'Quarterly NZD per GJ (real)'!Y27*0.36)</f>
        <v/>
      </c>
      <c r="Z27" s="8" t="str">
        <f>IF('Quarterly NZD per GJ (real)'!Z27="","",'Quarterly NZD per GJ (real)'!Z27*0.36)</f>
        <v/>
      </c>
      <c r="AA27" s="8" t="str">
        <f>IF('Quarterly NZD per GJ (real)'!AA27="","",'Quarterly NZD per GJ (real)'!AA27*0.36)</f>
        <v/>
      </c>
      <c r="AB27" s="8" t="str">
        <f>IF('Quarterly NZD per GJ (real)'!AB27="","",'Quarterly NZD per GJ (real)'!AB27*0.36)</f>
        <v/>
      </c>
      <c r="AC27" s="8" t="str">
        <f>IF('Quarterly NZD per GJ (real)'!AC27="","",'Quarterly NZD per GJ (real)'!AC27*0.36)</f>
        <v/>
      </c>
      <c r="AD27" s="8" t="str">
        <f>IF('Quarterly NZD per GJ (real)'!AD27="","",'Quarterly NZD per GJ (real)'!AD27*0.36)</f>
        <v/>
      </c>
      <c r="AE27" s="8" t="str">
        <f>IF('Quarterly NZD per GJ (real)'!AE27="","",'Quarterly NZD per GJ (real)'!AE27*0.36)</f>
        <v/>
      </c>
      <c r="AF27" s="8" t="str">
        <f>IF('Quarterly NZD per GJ (real)'!AF27="","",'Quarterly NZD per GJ (real)'!AF27*0.36)</f>
        <v/>
      </c>
      <c r="AG27" s="8" t="str">
        <f>IF('Quarterly NZD per GJ (real)'!AG27="","",'Quarterly NZD per GJ (real)'!AG27*0.36)</f>
        <v/>
      </c>
      <c r="AH27" s="8" t="str">
        <f>IF('Quarterly NZD per GJ (real)'!AH27="","",'Quarterly NZD per GJ (real)'!AH27*0.36)</f>
        <v/>
      </c>
      <c r="AI27" s="8" t="str">
        <f>IF('Quarterly NZD per GJ (real)'!AI27="","",'Quarterly NZD per GJ (real)'!AI27*0.36)</f>
        <v/>
      </c>
      <c r="AJ27" s="8" t="str">
        <f>IF('Quarterly NZD per GJ (real)'!AJ27="","",'Quarterly NZD per GJ (real)'!AJ27*0.36)</f>
        <v/>
      </c>
      <c r="AK27" s="8" t="str">
        <f>IF('Quarterly NZD per GJ (real)'!AK27="","",'Quarterly NZD per GJ (real)'!AK27*0.36)</f>
        <v/>
      </c>
      <c r="AL27" s="8" t="str">
        <f>IF('Quarterly NZD per GJ (real)'!AL27="","",'Quarterly NZD per GJ (real)'!AL27*0.36)</f>
        <v/>
      </c>
      <c r="AM27" s="8" t="str">
        <f>IF('Quarterly NZD per GJ (real)'!AM27="","",'Quarterly NZD per GJ (real)'!AM27*0.36)</f>
        <v/>
      </c>
      <c r="AN27" s="8" t="str">
        <f>IF('Quarterly NZD per GJ (real)'!AN27="","",'Quarterly NZD per GJ (real)'!AN27*0.36)</f>
        <v/>
      </c>
      <c r="AO27" s="8" t="str">
        <f>IF('Quarterly NZD per GJ (real)'!AO27="","",'Quarterly NZD per GJ (real)'!AO27*0.36)</f>
        <v/>
      </c>
      <c r="AP27" s="8" t="str">
        <f>IF('Quarterly NZD per GJ (real)'!AP27="","",'Quarterly NZD per GJ (real)'!AP27*0.36)</f>
        <v/>
      </c>
      <c r="AQ27" s="8" t="str">
        <f>IF('Quarterly NZD per GJ (real)'!AQ27="","",'Quarterly NZD per GJ (real)'!AQ27*0.36)</f>
        <v/>
      </c>
      <c r="AR27" s="8" t="str">
        <f>IF('Quarterly NZD per GJ (real)'!AR27="","",'Quarterly NZD per GJ (real)'!AR27*0.36)</f>
        <v/>
      </c>
      <c r="AS27" s="8" t="str">
        <f>IF('Quarterly NZD per GJ (real)'!AS27="","",'Quarterly NZD per GJ (real)'!AS27*0.36)</f>
        <v/>
      </c>
      <c r="AT27" s="8" t="str">
        <f>IF('Quarterly NZD per GJ (real)'!AT27="","",'Quarterly NZD per GJ (real)'!AT27*0.36)</f>
        <v/>
      </c>
      <c r="AU27" s="8" t="str">
        <f>IF('Quarterly NZD per GJ (real)'!AU27="","",'Quarterly NZD per GJ (real)'!AU27*0.36)</f>
        <v/>
      </c>
      <c r="AV27" s="8" t="str">
        <f>IF('Quarterly NZD per GJ (real)'!AV27="","",'Quarterly NZD per GJ (real)'!AV27*0.36)</f>
        <v/>
      </c>
      <c r="AW27" s="8" t="str">
        <f>IF('Quarterly NZD per GJ (real)'!AW27="","",'Quarterly NZD per GJ (real)'!AW27*0.36)</f>
        <v/>
      </c>
      <c r="AX27" s="8" t="str">
        <f>IF('Quarterly NZD per GJ (real)'!AX27="","",'Quarterly NZD per GJ (real)'!AX27*0.36)</f>
        <v/>
      </c>
      <c r="AY27" s="8" t="str">
        <f>IF('Quarterly NZD per GJ (real)'!AY27="","",'Quarterly NZD per GJ (real)'!AY27*0.36)</f>
        <v/>
      </c>
      <c r="AZ27" s="8" t="str">
        <f>IF('Quarterly NZD per GJ (real)'!AZ27="","",'Quarterly NZD per GJ (real)'!AZ27*0.36)</f>
        <v/>
      </c>
      <c r="BA27" s="8" t="str">
        <f>IF('Quarterly NZD per GJ (real)'!BA27="","",'Quarterly NZD per GJ (real)'!BA27*0.36)</f>
        <v/>
      </c>
      <c r="BB27" s="8" t="str">
        <f>IF('Quarterly NZD per GJ (real)'!BB27="","",'Quarterly NZD per GJ (real)'!BB27*0.36)</f>
        <v/>
      </c>
      <c r="BC27" s="8" t="str">
        <f>IF('Quarterly NZD per GJ (real)'!BC27="","",'Quarterly NZD per GJ (real)'!BC27*0.36)</f>
        <v/>
      </c>
      <c r="BD27" s="8" t="str">
        <f>IF('Quarterly NZD per GJ (real)'!BD27="","",'Quarterly NZD per GJ (real)'!BD27*0.36)</f>
        <v/>
      </c>
      <c r="BE27" s="8" t="str">
        <f>IF('Quarterly NZD per GJ (real)'!BE27="","",'Quarterly NZD per GJ (real)'!BE27*0.36)</f>
        <v/>
      </c>
      <c r="BF27" s="8" t="str">
        <f>IF('Quarterly NZD per GJ (real)'!BF27="","",'Quarterly NZD per GJ (real)'!BF27*0.36)</f>
        <v/>
      </c>
      <c r="BG27" s="8" t="str">
        <f>IF('Quarterly NZD per GJ (real)'!BG27="","",'Quarterly NZD per GJ (real)'!BG27*0.36)</f>
        <v/>
      </c>
      <c r="BH27" s="8" t="str">
        <f>IF('Quarterly NZD per GJ (real)'!BH27="","",'Quarterly NZD per GJ (real)'!BH27*0.36)</f>
        <v/>
      </c>
      <c r="BI27" s="8" t="str">
        <f>IF('Quarterly NZD per GJ (real)'!BI27="","",'Quarterly NZD per GJ (real)'!BI27*0.36)</f>
        <v/>
      </c>
      <c r="BJ27" s="8" t="str">
        <f>IF('Quarterly NZD per GJ (real)'!BJ27="","",'Quarterly NZD per GJ (real)'!BJ27*0.36)</f>
        <v/>
      </c>
      <c r="BK27" s="8" t="str">
        <f>IF('Quarterly NZD per GJ (real)'!BK27="","",'Quarterly NZD per GJ (real)'!BK27*0.36)</f>
        <v/>
      </c>
      <c r="BL27" s="8" t="str">
        <f>IF('Quarterly NZD per GJ (real)'!BL27="","",'Quarterly NZD per GJ (real)'!BL27*0.36)</f>
        <v/>
      </c>
      <c r="BM27" s="8" t="str">
        <f>IF('Quarterly NZD per GJ (real)'!BM27="","",'Quarterly NZD per GJ (real)'!BM27*0.36)</f>
        <v/>
      </c>
      <c r="BN27" s="8" t="str">
        <f>IF('Quarterly NZD per GJ (real)'!BN27="","",'Quarterly NZD per GJ (real)'!BN27*0.36)</f>
        <v/>
      </c>
      <c r="BO27" s="8" t="str">
        <f>IF('Quarterly NZD per GJ (real)'!BO27="","",'Quarterly NZD per GJ (real)'!BO27*0.36)</f>
        <v/>
      </c>
      <c r="BP27" s="8" t="str">
        <f>IF('Quarterly NZD per GJ (real)'!BP27="","",'Quarterly NZD per GJ (real)'!BP27*0.36)</f>
        <v/>
      </c>
      <c r="BQ27" s="8" t="str">
        <f>IF('Quarterly NZD per GJ (real)'!BQ27="","",'Quarterly NZD per GJ (real)'!BQ27*0.36)</f>
        <v/>
      </c>
      <c r="BR27" s="8" t="str">
        <f>IF('Quarterly NZD per GJ (real)'!BR27="","",'Quarterly NZD per GJ (real)'!BR27*0.36)</f>
        <v/>
      </c>
      <c r="BS27" s="8" t="str">
        <f>IF('Quarterly NZD per GJ (real)'!BS27="","",'Quarterly NZD per GJ (real)'!BS27*0.36)</f>
        <v/>
      </c>
      <c r="BT27" s="8" t="str">
        <f>IF('Quarterly NZD per GJ (real)'!BT27="","",'Quarterly NZD per GJ (real)'!BT27*0.36)</f>
        <v/>
      </c>
      <c r="BU27" s="8" t="str">
        <f>IF('Quarterly NZD per GJ (real)'!BU27="","",'Quarterly NZD per GJ (real)'!BU27*0.36)</f>
        <v/>
      </c>
      <c r="BV27" s="8" t="str">
        <f>IF('Quarterly NZD per GJ (real)'!BV27="","",'Quarterly NZD per GJ (real)'!BV27*0.36)</f>
        <v/>
      </c>
      <c r="BW27" s="8" t="str">
        <f>IF('Quarterly NZD per GJ (real)'!BW27="","",'Quarterly NZD per GJ (real)'!BW27*0.36)</f>
        <v/>
      </c>
      <c r="BX27" s="8" t="str">
        <f>IF('Quarterly NZD per GJ (real)'!BX27="","",'Quarterly NZD per GJ (real)'!BX27*0.36)</f>
        <v/>
      </c>
      <c r="BY27" s="8" t="str">
        <f>IF('Quarterly NZD per GJ (real)'!BY27="","",'Quarterly NZD per GJ (real)'!BY27*0.36)</f>
        <v/>
      </c>
      <c r="BZ27" s="8" t="str">
        <f>IF('Quarterly NZD per GJ (real)'!BZ27="","",'Quarterly NZD per GJ (real)'!BZ27*0.36)</f>
        <v/>
      </c>
      <c r="CA27" s="8" t="str">
        <f>IF('Quarterly NZD per GJ (real)'!CA27="","",'Quarterly NZD per GJ (real)'!CA27*0.36)</f>
        <v/>
      </c>
      <c r="CB27" s="8" t="str">
        <f>IF('Quarterly NZD per GJ (real)'!CB27="","",'Quarterly NZD per GJ (real)'!CB27*0.36)</f>
        <v/>
      </c>
      <c r="CC27" s="8" t="str">
        <f>IF('Quarterly NZD per GJ (real)'!CC27="","",'Quarterly NZD per GJ (real)'!CC27*0.36)</f>
        <v/>
      </c>
      <c r="CD27" s="8" t="str">
        <f>IF('Quarterly NZD per GJ (real)'!CD27="","",'Quarterly NZD per GJ (real)'!CD27*0.36)</f>
        <v/>
      </c>
      <c r="CE27" s="8" t="str">
        <f>IF('Quarterly NZD per GJ (real)'!CE27="","",'Quarterly NZD per GJ (real)'!CE27*0.36)</f>
        <v/>
      </c>
      <c r="CF27" s="8" t="str">
        <f>IF('Quarterly NZD per GJ (real)'!CF27="","",'Quarterly NZD per GJ (real)'!CF27*0.36)</f>
        <v/>
      </c>
      <c r="CG27" s="8" t="str">
        <f>IF('Quarterly NZD per GJ (real)'!CG27="","",'Quarterly NZD per GJ (real)'!CG27*0.36)</f>
        <v/>
      </c>
      <c r="CH27" s="8" t="str">
        <f>IF('Quarterly NZD per GJ (real)'!CH27="","",'Quarterly NZD per GJ (real)'!CH27*0.36)</f>
        <v/>
      </c>
      <c r="CI27" s="8" t="str">
        <f>IF('Quarterly NZD per GJ (real)'!CI27="","",'Quarterly NZD per GJ (real)'!CI27*0.36)</f>
        <v/>
      </c>
      <c r="CJ27" s="8" t="str">
        <f>IF('Quarterly NZD per GJ (real)'!CJ27="","",'Quarterly NZD per GJ (real)'!CJ27*0.36)</f>
        <v/>
      </c>
      <c r="CK27" s="8" t="str">
        <f>IF('Quarterly NZD per GJ (real)'!CK27="","",'Quarterly NZD per GJ (real)'!CK27*0.36)</f>
        <v/>
      </c>
      <c r="CL27" s="8" t="str">
        <f>IF('Quarterly NZD per GJ (real)'!CL27="","",'Quarterly NZD per GJ (real)'!CL27*0.36)</f>
        <v/>
      </c>
      <c r="CM27" s="8" t="str">
        <f>IF('Quarterly NZD per GJ (real)'!CM27="","",'Quarterly NZD per GJ (real)'!CM27*0.36)</f>
        <v/>
      </c>
      <c r="CN27" s="8" t="str">
        <f>IF('Quarterly NZD per GJ (real)'!CN27="","",'Quarterly NZD per GJ (real)'!CN27*0.36)</f>
        <v/>
      </c>
      <c r="CO27" s="8" t="str">
        <f>IF('Quarterly NZD per GJ (real)'!CO27="","",'Quarterly NZD per GJ (real)'!CO27*0.36)</f>
        <v/>
      </c>
      <c r="CP27" s="8" t="str">
        <f>IF('Quarterly NZD per GJ (real)'!CP27="","",'Quarterly NZD per GJ (real)'!CP27*0.36)</f>
        <v/>
      </c>
      <c r="CQ27" s="8" t="str">
        <f>IF('Quarterly NZD per GJ (real)'!CQ27="","",'Quarterly NZD per GJ (real)'!CQ27*0.36)</f>
        <v/>
      </c>
      <c r="CR27" s="8" t="str">
        <f>IF('Quarterly NZD per GJ (real)'!CR27="","",'Quarterly NZD per GJ (real)'!CR27*0.36)</f>
        <v/>
      </c>
      <c r="CS27" s="8" t="str">
        <f>IF('Quarterly NZD per GJ (real)'!CS27="","",'Quarterly NZD per GJ (real)'!CS27*0.36)</f>
        <v/>
      </c>
      <c r="CT27" s="8" t="str">
        <f>IF('Quarterly NZD per GJ (real)'!CT27="","",'Quarterly NZD per GJ (real)'!CT27*0.36)</f>
        <v/>
      </c>
      <c r="CU27" s="8" t="str">
        <f>IF('Quarterly NZD per GJ (real)'!CU27="","",'Quarterly NZD per GJ (real)'!CU27*0.36)</f>
        <v/>
      </c>
      <c r="CV27" s="8" t="str">
        <f>IF('Quarterly NZD per GJ (real)'!CV27="","",'Quarterly NZD per GJ (real)'!CV27*0.36)</f>
        <v/>
      </c>
      <c r="CW27" s="8" t="str">
        <f>IF('Quarterly NZD per GJ (real)'!CW27="","",'Quarterly NZD per GJ (real)'!CW27*0.36)</f>
        <v/>
      </c>
      <c r="CX27" s="8" t="str">
        <f>IF('Quarterly NZD per GJ (real)'!CX27="","",'Quarterly NZD per GJ (real)'!CX27*0.36)</f>
        <v/>
      </c>
      <c r="CY27" s="8" t="str">
        <f>IF('Quarterly NZD per GJ (real)'!CY27="","",'Quarterly NZD per GJ (real)'!CY27*0.36)</f>
        <v/>
      </c>
      <c r="CZ27" s="8">
        <f>IF('Quarterly NZD per GJ (real)'!CZ27="","",'Quarterly NZD per GJ (real)'!CZ27*0.36)</f>
        <v>1.8423995157260038</v>
      </c>
      <c r="DA27" s="8">
        <f>IF('Quarterly NZD per GJ (real)'!DA27="","",'Quarterly NZD per GJ (real)'!DA27*0.36)</f>
        <v>1.8619122369896852</v>
      </c>
      <c r="DB27" s="8">
        <f>IF('Quarterly NZD per GJ (real)'!DB27="","",'Quarterly NZD per GJ (real)'!DB27*0.36)</f>
        <v>1.685601884862038</v>
      </c>
      <c r="DC27" s="8">
        <f>IF('Quarterly NZD per GJ (real)'!DC27="","",'Quarterly NZD per GJ (real)'!DC27*0.36)</f>
        <v>1.7388385271814444</v>
      </c>
      <c r="DD27" s="8">
        <f>IF('Quarterly NZD per GJ (real)'!DD27="","",'Quarterly NZD per GJ (real)'!DD27*0.36)</f>
        <v>1.7403704765195855</v>
      </c>
      <c r="DE27" s="8">
        <f>IF('Quarterly NZD per GJ (real)'!DE27="","",'Quarterly NZD per GJ (real)'!DE27*0.36)</f>
        <v>1.6280935205264979</v>
      </c>
      <c r="DF27" s="8">
        <f>IF('Quarterly NZD per GJ (real)'!DF27="","",'Quarterly NZD per GJ (real)'!DF27*0.36)</f>
        <v>1.4862451340921889</v>
      </c>
      <c r="DG27" s="8">
        <f>IF('Quarterly NZD per GJ (real)'!DG27="","",'Quarterly NZD per GJ (real)'!DG27*0.36)</f>
        <v>1.5410150323736502</v>
      </c>
      <c r="DH27" s="8">
        <f>IF('Quarterly NZD per GJ (real)'!DH27="","",'Quarterly NZD per GJ (real)'!DH27*0.36)</f>
        <v>1.5162082636269418</v>
      </c>
      <c r="DI27" s="8">
        <f>IF('Quarterly NZD per GJ (real)'!DI27="","",'Quarterly NZD per GJ (real)'!DI27*0.36)</f>
        <v>1.4945712039689181</v>
      </c>
      <c r="DJ27" s="8">
        <f>IF('Quarterly NZD per GJ (real)'!DJ27="","",'Quarterly NZD per GJ (real)'!DJ27*0.36)</f>
        <v>1.4479539902990166</v>
      </c>
      <c r="DK27" s="8">
        <f>IF('Quarterly NZD per GJ (real)'!DK27="","",'Quarterly NZD per GJ (real)'!DK27*0.36)</f>
        <v>1.6425541130775945</v>
      </c>
      <c r="DL27" s="8">
        <f>IF('Quarterly NZD per GJ (real)'!DL27="","",'Quarterly NZD per GJ (real)'!DL27*0.36)</f>
        <v>1.6504799652000848</v>
      </c>
      <c r="DM27" s="8">
        <f>IF('Quarterly NZD per GJ (real)'!DM27="","",'Quarterly NZD per GJ (real)'!DM27*0.36)</f>
        <v>1.5586743677236348</v>
      </c>
      <c r="DN27" s="8">
        <f>IF('Quarterly NZD per GJ (real)'!DN27="","",'Quarterly NZD per GJ (real)'!DN27*0.36)</f>
        <v>1.6819468502028994</v>
      </c>
      <c r="DO27" s="8">
        <f>IF('Quarterly NZD per GJ (real)'!DO27="","",'Quarterly NZD per GJ (real)'!DO27*0.36)</f>
        <v>1.6735441265907542</v>
      </c>
      <c r="DP27" s="8">
        <f>IF('Quarterly NZD per GJ (real)'!DP27="","",'Quarterly NZD per GJ (real)'!DP27*0.36)</f>
        <v>1.7385317579358162</v>
      </c>
      <c r="DQ27" s="8">
        <f>IF('Quarterly NZD per GJ (real)'!DQ27="","",'Quarterly NZD per GJ (real)'!DQ27*0.36)</f>
        <v>1.7381693949494925</v>
      </c>
      <c r="DR27" s="8">
        <f>IF('Quarterly NZD per GJ (real)'!DR27="","",'Quarterly NZD per GJ (real)'!DR27*0.36)</f>
        <v>1.7661053504319044</v>
      </c>
      <c r="DS27" s="8">
        <f>IF('Quarterly NZD per GJ (real)'!DS27="","",'Quarterly NZD per GJ (real)'!DS27*0.36)</f>
        <v>2.0114157224162277</v>
      </c>
      <c r="DT27" s="8">
        <f>IF('Quarterly NZD per GJ (real)'!DT27="","",'Quarterly NZD per GJ (real)'!DT27*0.36)</f>
        <v>2.1772053883504676</v>
      </c>
      <c r="DU27" s="8">
        <f>IF('Quarterly NZD per GJ (real)'!DU27="","",'Quarterly NZD per GJ (real)'!DU27*0.36)</f>
        <v>1.8737756342037704</v>
      </c>
      <c r="DV27" s="8">
        <f>IF('Quarterly NZD per GJ (real)'!DV27="","",'Quarterly NZD per GJ (real)'!DV27*0.36)</f>
        <v>1.8185895314180016</v>
      </c>
      <c r="DW27" s="8">
        <f>IF('Quarterly NZD per GJ (real)'!DW27="","",'Quarterly NZD per GJ (real)'!DW27*0.36)</f>
        <v>1.9892988559817744</v>
      </c>
      <c r="DX27" s="8">
        <f>IF('Quarterly NZD per GJ (real)'!DX27="","",'Quarterly NZD per GJ (real)'!DX27*0.36)</f>
        <v>1.9537412336836706</v>
      </c>
      <c r="DY27" s="8">
        <f>IF('Quarterly NZD per GJ (real)'!DY27="","",'Quarterly NZD per GJ (real)'!DY27*0.36)</f>
        <v>1.8107454736982715</v>
      </c>
      <c r="DZ27" s="8">
        <f>IF('Quarterly NZD per GJ (real)'!DZ27="","",'Quarterly NZD per GJ (real)'!DZ27*0.36)</f>
        <v>1.7027644360655765</v>
      </c>
      <c r="EA27" s="8">
        <f>IF('Quarterly NZD per GJ (real)'!EA27="","",'Quarterly NZD per GJ (real)'!EA27*0.36)</f>
        <v>2.2042130896474399</v>
      </c>
      <c r="EB27" s="8">
        <f>IF('Quarterly NZD per GJ (real)'!EB27="","",'Quarterly NZD per GJ (real)'!EB27*0.36)</f>
        <v>2.1932047703047446</v>
      </c>
      <c r="EC27" s="8">
        <f>IF('Quarterly NZD per GJ (real)'!EC27="","",'Quarterly NZD per GJ (real)'!EC27*0.36)</f>
        <v>2.1636818752407958</v>
      </c>
      <c r="ED27" s="8">
        <f>IF('Quarterly NZD per GJ (real)'!ED27="","",'Quarterly NZD per GJ (real)'!ED27*0.36)</f>
        <v>2.2016337849013268</v>
      </c>
      <c r="EE27" s="8">
        <f>IF('Quarterly NZD per GJ (real)'!EE27="","",'Quarterly NZD per GJ (real)'!EE27*0.36)</f>
        <v>2.4227048345353639</v>
      </c>
      <c r="EF27" s="8">
        <f>IF('Quarterly NZD per GJ (real)'!EF27="","",'Quarterly NZD per GJ (real)'!EF27*0.36)</f>
        <v>2.5257876525847958</v>
      </c>
      <c r="EG27" s="8">
        <f>IF('Quarterly NZD per GJ (real)'!EG27="","",'Quarterly NZD per GJ (real)'!EG27*0.36)</f>
        <v>2.5522600047611261</v>
      </c>
      <c r="EH27" s="8">
        <f>IF('Quarterly NZD per GJ (real)'!EH27="","",'Quarterly NZD per GJ (real)'!EH27*0.36)</f>
        <v>2.5596968503616671</v>
      </c>
      <c r="EI27" s="8">
        <f>IF('Quarterly NZD per GJ (real)'!EI27="","",'Quarterly NZD per GJ (real)'!EI27*0.36)</f>
        <v>2.3887030405348368</v>
      </c>
      <c r="EJ27" s="8">
        <f>IF('Quarterly NZD per GJ (real)'!EJ27="","",'Quarterly NZD per GJ (real)'!EJ27*0.36)</f>
        <v>2.2654974003028876</v>
      </c>
      <c r="EK27" s="8">
        <f>IF('Quarterly NZD per GJ (real)'!EK27="","",'Quarterly NZD per GJ (real)'!EK27*0.36)</f>
        <v>2.190392174693649</v>
      </c>
      <c r="EL27" s="8">
        <f>IF('Quarterly NZD per GJ (real)'!EL27="","",'Quarterly NZD per GJ (real)'!EL27*0.36)</f>
        <v>2.3139301091674711</v>
      </c>
      <c r="EM27" s="8">
        <f>IF('Quarterly NZD per GJ (real)'!EM27="","",'Quarterly NZD per GJ (real)'!EM27*0.36)</f>
        <v>2.4530507132688038</v>
      </c>
      <c r="EN27" s="8">
        <f>IF('Quarterly NZD per GJ (real)'!EN27="","",'Quarterly NZD per GJ (real)'!EN27*0.36)</f>
        <v>2.9395571198400918</v>
      </c>
      <c r="EO27" s="8">
        <f>IF('Quarterly NZD per GJ (real)'!EO27="","",'Quarterly NZD per GJ (real)'!EO27*0.36)</f>
        <v>3.0825383799874486</v>
      </c>
      <c r="EP27" s="8">
        <f>IF('Quarterly NZD per GJ (real)'!EP27="","",'Quarterly NZD per GJ (real)'!EP27*0.36)</f>
        <v>3.057025934248907</v>
      </c>
      <c r="EQ27" s="8">
        <f>IF('Quarterly NZD per GJ (real)'!EQ27="","",'Quarterly NZD per GJ (real)'!EQ27*0.36)</f>
        <v>3.0217809962443964</v>
      </c>
      <c r="ER27" s="8">
        <f>IF('Quarterly NZD per GJ (real)'!ER27="","",'Quarterly NZD per GJ (real)'!ER27*0.36)</f>
        <v>3.1204181761034975</v>
      </c>
      <c r="ES27" s="8">
        <f>IF('Quarterly NZD per GJ (real)'!ES27="","",'Quarterly NZD per GJ (real)'!ES27*0.36)</f>
        <v>2.7378678770731661</v>
      </c>
      <c r="ET27" s="8">
        <f>IF('Quarterly NZD per GJ (real)'!ET27="","",'Quarterly NZD per GJ (real)'!ET27*0.36)</f>
        <v>3.1535296755547559</v>
      </c>
      <c r="EU27" s="8">
        <f>IF('Quarterly NZD per GJ (real)'!EU27="","",'Quarterly NZD per GJ (real)'!EU27*0.36)</f>
        <v>3.202476652341907</v>
      </c>
      <c r="EV27" s="8">
        <f>IF('Quarterly NZD per GJ (real)'!EV27="","",'Quarterly NZD per GJ (real)'!EV27*0.36)</f>
        <v>3.0060835544316231</v>
      </c>
      <c r="EW27" s="8">
        <f>IF('Quarterly NZD per GJ (real)'!EW27="","",'Quarterly NZD per GJ (real)'!EW27*0.36)</f>
        <v>2.9396613591324448</v>
      </c>
      <c r="EX27" s="8">
        <f>IF('Quarterly NZD per GJ (real)'!EX27="","",'Quarterly NZD per GJ (real)'!EX27*0.36)</f>
        <v>2.9712134938962937</v>
      </c>
      <c r="EY27" s="8">
        <f>IF('Quarterly NZD per GJ (real)'!EY27="","",'Quarterly NZD per GJ (real)'!EY27*0.36)</f>
        <v>2.5326132134137738</v>
      </c>
      <c r="EZ27" s="8">
        <f>IF('Quarterly NZD per GJ (real)'!EZ27="","",'Quarterly NZD per GJ (real)'!EZ27*0.36)</f>
        <v>2.6515949069382971</v>
      </c>
      <c r="FA27" s="8">
        <f>IF('Quarterly NZD per GJ (real)'!FA27="","",'Quarterly NZD per GJ (real)'!FA27*0.36)</f>
        <v>2.717803047154733</v>
      </c>
      <c r="FB27" s="8">
        <f>IF('Quarterly NZD per GJ (real)'!FB27="","",'Quarterly NZD per GJ (real)'!FB27*0.36)</f>
        <v>2.72225977394924</v>
      </c>
      <c r="FC27" s="8">
        <f>IF('Quarterly NZD per GJ (real)'!FC27="","",'Quarterly NZD per GJ (real)'!FC27*0.36)</f>
        <v>2.52288514783125</v>
      </c>
      <c r="FD27" s="8">
        <f>IF('Quarterly NZD per GJ (real)'!FD27="","",'Quarterly NZD per GJ (real)'!FD27*0.36)</f>
        <v>2.7731253679816286</v>
      </c>
      <c r="FE27" s="8">
        <f>IF('Quarterly NZD per GJ (real)'!FE27="","",'Quarterly NZD per GJ (real)'!FE27*0.36)</f>
        <v>2.7694282749382153</v>
      </c>
      <c r="FF27" s="8">
        <f>IF('Quarterly NZD per GJ (real)'!FF27="","",'Quarterly NZD per GJ (real)'!FF27*0.36)</f>
        <v>2.7631017982507378</v>
      </c>
      <c r="FG27" s="8">
        <f>IF('Quarterly NZD per GJ (real)'!FG27="","",'Quarterly NZD per GJ (real)'!FG27*0.36)</f>
        <v>2.8292493572699078</v>
      </c>
      <c r="FH27" s="8">
        <f>IF('Quarterly NZD per GJ (real)'!FH27="","",'Quarterly NZD per GJ (real)'!FH27*0.36)</f>
        <v>2.6771426909254079</v>
      </c>
      <c r="FI27" s="8">
        <f>IF('Quarterly NZD per GJ (real)'!FI27="","",'Quarterly NZD per GJ (real)'!FI27*0.36)</f>
        <v>2.5493282183205044</v>
      </c>
      <c r="FJ27" s="8">
        <f>IF('Quarterly NZD per GJ (real)'!FJ27="","",'Quarterly NZD per GJ (real)'!FJ27*0.36)</f>
        <v>2.8618988879555154</v>
      </c>
      <c r="FK27" s="8">
        <f>IF('Quarterly NZD per GJ (real)'!FK27="","",'Quarterly NZD per GJ (real)'!FK27*0.36)</f>
        <v>2.7720761238282448</v>
      </c>
      <c r="FL27" s="8">
        <f>IF('Quarterly NZD per GJ (real)'!FL27="","",'Quarterly NZD per GJ (real)'!FL27*0.36)</f>
        <v>2.513915741745957</v>
      </c>
      <c r="FM27" s="8">
        <f>IF('Quarterly NZD per GJ (real)'!FM27="","",'Quarterly NZD per GJ (real)'!FM27*0.36)</f>
        <v>2.6095108973650705</v>
      </c>
      <c r="FN27" s="8">
        <f>IF('Quarterly NZD per GJ (real)'!FN27="","",'Quarterly NZD per GJ (real)'!FN27*0.36)</f>
        <v>2.5744580217611057</v>
      </c>
      <c r="FO27" s="8">
        <f>IF('Quarterly NZD per GJ (real)'!FO27="","",'Quarterly NZD per GJ (real)'!FO27*0.36)</f>
        <v>2.3173480492811258</v>
      </c>
      <c r="FP27" s="8">
        <f>IF('Quarterly NZD per GJ (real)'!FP27="","",'Quarterly NZD per GJ (real)'!FP27*0.36)</f>
        <v>2.4126372573544521</v>
      </c>
      <c r="FQ27" s="8">
        <f>IF('Quarterly NZD per GJ (real)'!FQ27="","",'Quarterly NZD per GJ (real)'!FQ27*0.36)</f>
        <v>2.3824979798082779</v>
      </c>
      <c r="FR27" s="8">
        <f>IF('Quarterly NZD per GJ (real)'!FR27="","",'Quarterly NZD per GJ (real)'!FR27*0.36)</f>
        <v>2.3223305668407637</v>
      </c>
      <c r="FS27" s="8">
        <f>IF('Quarterly NZD per GJ (real)'!FS27="","",'Quarterly NZD per GJ (real)'!FS27*0.36)</f>
        <v>2.1274257714663576</v>
      </c>
      <c r="FT27" s="8">
        <f>IF('Quarterly NZD per GJ (real)'!FT27="","",'Quarterly NZD per GJ (real)'!FT27*0.36)</f>
        <v>2.5838703997824672</v>
      </c>
      <c r="FU27" s="8">
        <f>IF('Quarterly NZD per GJ (real)'!FU27="","",'Quarterly NZD per GJ (real)'!FU27*0.36)</f>
        <v>2.1465389255098812</v>
      </c>
      <c r="FV27" s="8">
        <f>IF('Quarterly NZD per GJ (real)'!FV27="","",'Quarterly NZD per GJ (real)'!FV27*0.36)</f>
        <v>2.3862433270293697</v>
      </c>
      <c r="FW27" s="8">
        <f>IF('Quarterly NZD per GJ (real)'!FW27="","",'Quarterly NZD per GJ (real)'!FW27*0.36)</f>
        <v>2.4510952352698845</v>
      </c>
      <c r="FX27" s="8">
        <f>IF('Quarterly NZD per GJ (real)'!FX27="","",'Quarterly NZD per GJ (real)'!FX27*0.36)</f>
        <v>2.3161680105077926</v>
      </c>
      <c r="FY27" s="8">
        <f>IF('Quarterly NZD per GJ (real)'!FY27="","",'Quarterly NZD per GJ (real)'!FY27*0.36)</f>
        <v>2.33849566655587</v>
      </c>
      <c r="FZ27" s="8">
        <f>IF('Quarterly NZD per GJ (real)'!FZ27="","",'Quarterly NZD per GJ (real)'!FZ27*0.36)</f>
        <v>2.5304972446921346</v>
      </c>
      <c r="GA27" s="8">
        <f>IF('Quarterly NZD per GJ (real)'!GA27="","",'Quarterly NZD per GJ (real)'!GA27*0.36)</f>
        <v>2.5837874373466585</v>
      </c>
      <c r="GB27" s="8">
        <f>IF('Quarterly NZD per GJ (real)'!GB27="","",'Quarterly NZD per GJ (real)'!GB27*0.36)</f>
        <v>2.4085978680202187</v>
      </c>
      <c r="GC27" s="8">
        <f>IF('Quarterly NZD per GJ (real)'!GC27="","",'Quarterly NZD per GJ (real)'!GC27*0.36)</f>
        <v>2.5221273230272465</v>
      </c>
      <c r="GD27" s="8">
        <f>IF('Quarterly NZD per GJ (real)'!GD27="","",'Quarterly NZD per GJ (real)'!GD27*0.36)</f>
        <v>2.3885694812762743</v>
      </c>
      <c r="GE27" s="8">
        <f>IF('Quarterly NZD per GJ (real)'!GE27="","",'Quarterly NZD per GJ (real)'!GE27*0.36)</f>
        <v>2.5000435940559442</v>
      </c>
      <c r="GF27" s="8">
        <f>IF('Quarterly NZD per GJ (real)'!GF27="","",'Quarterly NZD per GJ (real)'!GF27*0.36)</f>
        <v>2.4377514420069342</v>
      </c>
    </row>
    <row r="28" spans="1:188" ht="15" x14ac:dyDescent="0.25">
      <c r="A28" s="4"/>
      <c r="B28" s="4"/>
      <c r="C28" s="4"/>
    </row>
    <row r="29" spans="1:188" ht="15" x14ac:dyDescent="0.25">
      <c r="A29" s="4"/>
      <c r="B29" s="4"/>
      <c r="C29" s="4"/>
    </row>
    <row r="30" spans="1:188" ht="15" x14ac:dyDescent="0.25">
      <c r="A30" s="24" t="s">
        <v>17</v>
      </c>
      <c r="B30" s="6"/>
      <c r="C30" s="6"/>
    </row>
    <row r="31" spans="1:188" ht="15" x14ac:dyDescent="0.25">
      <c r="A31" s="25" t="s">
        <v>78</v>
      </c>
      <c r="B31" s="6"/>
      <c r="C31" s="6"/>
    </row>
    <row r="32" spans="1:188" ht="17.25" x14ac:dyDescent="0.25">
      <c r="A32" s="25" t="s">
        <v>87</v>
      </c>
      <c r="B32" s="6"/>
      <c r="C32" s="6"/>
    </row>
    <row r="33" spans="1:188" ht="17.25" x14ac:dyDescent="0.25">
      <c r="A33" s="25" t="s">
        <v>18</v>
      </c>
      <c r="B33" s="6"/>
      <c r="C33" s="6"/>
    </row>
    <row r="34" spans="1:188" ht="17.25" x14ac:dyDescent="0.25">
      <c r="A34" s="25" t="s">
        <v>20</v>
      </c>
      <c r="B34" s="6"/>
      <c r="C34" s="6"/>
    </row>
    <row r="35" spans="1:188" ht="17.25" x14ac:dyDescent="0.25">
      <c r="A35" s="25" t="s">
        <v>19</v>
      </c>
      <c r="B35" s="6"/>
      <c r="C35" s="6"/>
    </row>
    <row r="36" spans="1:188" ht="15" x14ac:dyDescent="0.25">
      <c r="A36" s="5"/>
      <c r="B36" s="6"/>
      <c r="C36" s="6"/>
    </row>
    <row r="37" spans="1:188" ht="15" x14ac:dyDescent="0.25">
      <c r="A37" s="121"/>
      <c r="B37" s="124"/>
      <c r="C37" s="124"/>
      <c r="D37" s="125"/>
      <c r="E37" s="125"/>
      <c r="F37" s="125"/>
      <c r="G37" s="125"/>
      <c r="H37" s="125"/>
      <c r="I37" s="125"/>
      <c r="J37" s="125"/>
      <c r="K37" s="125"/>
      <c r="L37" s="125"/>
      <c r="M37" s="125"/>
      <c r="N37" s="125"/>
      <c r="O37" s="125"/>
      <c r="P37" s="125"/>
      <c r="Q37" s="125"/>
      <c r="R37" s="125"/>
      <c r="S37" s="125"/>
      <c r="T37" s="125"/>
      <c r="U37" s="125"/>
      <c r="V37" s="125"/>
      <c r="W37" s="125"/>
      <c r="X37" s="125"/>
      <c r="Y37" s="125"/>
      <c r="Z37" s="125"/>
      <c r="AA37" s="125"/>
      <c r="AB37" s="125"/>
      <c r="AC37" s="125"/>
      <c r="AD37" s="125"/>
      <c r="AE37" s="125"/>
      <c r="AF37" s="125"/>
      <c r="AG37" s="125"/>
      <c r="AH37" s="125"/>
      <c r="AI37" s="125"/>
      <c r="AJ37" s="125"/>
      <c r="AK37" s="125"/>
      <c r="AL37" s="125"/>
      <c r="AM37" s="125"/>
      <c r="AN37" s="125"/>
      <c r="AO37" s="126"/>
      <c r="AP37" s="126"/>
      <c r="AQ37" s="126"/>
      <c r="AR37" s="126"/>
      <c r="AS37" s="126"/>
      <c r="AT37" s="126"/>
      <c r="AU37" s="126"/>
      <c r="AV37" s="126"/>
      <c r="AW37" s="126"/>
      <c r="AX37" s="126"/>
      <c r="AY37" s="126"/>
      <c r="AZ37" s="126"/>
      <c r="BA37" s="126"/>
      <c r="BB37" s="126"/>
      <c r="BC37" s="126"/>
      <c r="BD37" s="126"/>
      <c r="BE37" s="126"/>
      <c r="BF37" s="126"/>
      <c r="BG37" s="126"/>
      <c r="BH37" s="126"/>
      <c r="BI37" s="126"/>
      <c r="BJ37" s="126"/>
      <c r="BK37" s="126"/>
      <c r="BL37" s="126"/>
      <c r="BM37" s="126"/>
      <c r="BN37" s="126"/>
      <c r="BO37" s="126"/>
      <c r="BP37" s="126"/>
      <c r="BQ37" s="126"/>
      <c r="BR37" s="126"/>
      <c r="BS37" s="126"/>
      <c r="BT37" s="126"/>
      <c r="BU37" s="126"/>
      <c r="BV37" s="126"/>
      <c r="BW37" s="126"/>
      <c r="BX37" s="126"/>
      <c r="BY37" s="126"/>
      <c r="BZ37" s="126"/>
      <c r="CA37" s="126"/>
      <c r="CB37" s="126"/>
      <c r="CC37" s="126"/>
      <c r="CD37" s="126"/>
      <c r="CE37" s="126"/>
      <c r="CF37" s="126"/>
      <c r="CG37" s="126"/>
      <c r="CH37" s="126"/>
      <c r="CI37" s="126"/>
      <c r="CJ37" s="126"/>
      <c r="CK37" s="126"/>
      <c r="CL37" s="126"/>
      <c r="CM37" s="126"/>
      <c r="CN37" s="126"/>
      <c r="CO37" s="126"/>
      <c r="CP37" s="126"/>
      <c r="CQ37" s="126"/>
      <c r="CR37" s="126"/>
      <c r="CS37" s="126"/>
      <c r="CT37" s="126"/>
      <c r="CU37" s="126"/>
      <c r="CV37" s="126"/>
      <c r="CW37" s="126"/>
      <c r="CX37" s="126"/>
      <c r="CY37" s="126"/>
      <c r="CZ37" s="126"/>
      <c r="DA37" s="126"/>
      <c r="DB37" s="126"/>
      <c r="DC37" s="126"/>
      <c r="DD37" s="126"/>
      <c r="DE37" s="126"/>
      <c r="DF37" s="126"/>
      <c r="DG37" s="126"/>
      <c r="DH37" s="126"/>
      <c r="DI37" s="126"/>
      <c r="DJ37" s="126"/>
      <c r="DK37" s="126"/>
      <c r="DL37" s="126"/>
      <c r="DM37" s="126"/>
      <c r="DN37" s="126"/>
      <c r="DO37" s="126"/>
      <c r="DP37" s="126"/>
      <c r="DQ37" s="126"/>
      <c r="DR37" s="126"/>
      <c r="DS37" s="126"/>
      <c r="DT37" s="126"/>
      <c r="DU37" s="126"/>
      <c r="DV37" s="126"/>
      <c r="DW37" s="126"/>
      <c r="DX37" s="126"/>
      <c r="DY37" s="126"/>
      <c r="DZ37" s="126"/>
      <c r="EA37" s="126"/>
      <c r="EB37" s="126"/>
      <c r="EC37" s="126"/>
      <c r="ED37" s="126"/>
      <c r="EE37" s="126"/>
      <c r="EF37" s="126"/>
      <c r="EG37" s="126"/>
      <c r="EH37" s="126"/>
      <c r="EI37" s="126"/>
      <c r="EJ37" s="126"/>
      <c r="EK37" s="126"/>
      <c r="EL37" s="126"/>
      <c r="EM37" s="126"/>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row>
    <row r="38" spans="1:188" ht="15.75" x14ac:dyDescent="0.25">
      <c r="A38" s="130"/>
      <c r="B38" s="124"/>
      <c r="C38" s="124"/>
      <c r="D38" s="125"/>
      <c r="E38" s="125"/>
      <c r="F38" s="125"/>
      <c r="G38" s="125"/>
      <c r="H38" s="125"/>
      <c r="I38" s="125"/>
      <c r="J38" s="125"/>
      <c r="K38" s="125"/>
      <c r="L38" s="125"/>
      <c r="M38" s="125"/>
      <c r="N38" s="125"/>
      <c r="O38" s="125"/>
      <c r="P38" s="125"/>
      <c r="Q38" s="125"/>
      <c r="R38" s="125"/>
      <c r="S38" s="125"/>
      <c r="T38" s="125"/>
      <c r="U38" s="125"/>
      <c r="V38" s="125"/>
      <c r="W38" s="125"/>
      <c r="X38" s="125"/>
      <c r="Y38" s="125"/>
      <c r="Z38" s="125"/>
      <c r="AA38" s="125"/>
      <c r="AB38" s="125"/>
      <c r="AC38" s="125"/>
      <c r="AD38" s="125"/>
      <c r="AE38" s="125"/>
      <c r="AF38" s="125"/>
      <c r="AG38" s="125"/>
      <c r="AH38" s="125"/>
      <c r="AI38" s="125"/>
      <c r="AJ38" s="125"/>
      <c r="AK38" s="125"/>
      <c r="AL38" s="125"/>
      <c r="AM38" s="125"/>
      <c r="AN38" s="125"/>
      <c r="AO38" s="126"/>
      <c r="AP38" s="126"/>
      <c r="AQ38" s="126"/>
      <c r="AR38" s="126"/>
      <c r="AS38" s="126"/>
      <c r="AT38" s="126"/>
      <c r="AU38" s="126"/>
      <c r="AV38" s="126"/>
      <c r="AW38" s="126"/>
      <c r="AX38" s="126"/>
      <c r="AY38" s="126"/>
      <c r="AZ38" s="126"/>
      <c r="BA38" s="126"/>
      <c r="BB38" s="126"/>
      <c r="BC38" s="126"/>
      <c r="BD38" s="126"/>
      <c r="BE38" s="126"/>
      <c r="BF38" s="126"/>
      <c r="BG38" s="126"/>
      <c r="BH38" s="126"/>
      <c r="BI38" s="126"/>
      <c r="BJ38" s="126"/>
      <c r="BK38" s="126"/>
      <c r="BL38" s="126"/>
      <c r="BM38" s="126"/>
      <c r="BN38" s="126"/>
      <c r="BO38" s="126"/>
      <c r="BP38" s="126"/>
      <c r="BQ38" s="126"/>
      <c r="BR38" s="126"/>
      <c r="BS38" s="126"/>
      <c r="BT38" s="126"/>
      <c r="BU38" s="126"/>
      <c r="BV38" s="126"/>
      <c r="BW38" s="126"/>
      <c r="BX38" s="126"/>
      <c r="BY38" s="126"/>
      <c r="BZ38" s="126"/>
      <c r="CA38" s="126"/>
      <c r="CB38" s="126"/>
      <c r="CC38" s="126"/>
      <c r="CD38" s="126"/>
      <c r="CE38" s="126"/>
      <c r="CF38" s="126"/>
      <c r="CG38" s="126"/>
      <c r="CH38" s="126"/>
      <c r="CI38" s="126"/>
      <c r="CJ38" s="126"/>
      <c r="CK38" s="126"/>
      <c r="CL38" s="126"/>
      <c r="CM38" s="126"/>
      <c r="CN38" s="126"/>
      <c r="CO38" s="126"/>
      <c r="CP38" s="126"/>
      <c r="CQ38" s="126"/>
      <c r="CR38" s="126"/>
      <c r="CS38" s="126"/>
      <c r="CT38" s="126"/>
      <c r="CU38" s="126"/>
      <c r="CV38" s="126"/>
      <c r="CW38" s="126"/>
      <c r="CX38" s="126"/>
      <c r="CY38" s="126"/>
      <c r="CZ38" s="126"/>
      <c r="DA38" s="126"/>
      <c r="DB38" s="126"/>
      <c r="DC38" s="126"/>
      <c r="DD38" s="126"/>
      <c r="DE38" s="126"/>
      <c r="DF38" s="126"/>
      <c r="DG38" s="126"/>
      <c r="DH38" s="126"/>
      <c r="DI38" s="126"/>
      <c r="DJ38" s="126"/>
      <c r="DK38" s="126"/>
      <c r="DL38" s="126"/>
      <c r="DM38" s="126"/>
      <c r="DN38" s="126"/>
      <c r="DO38" s="126"/>
      <c r="DP38" s="126"/>
      <c r="DQ38" s="126"/>
      <c r="DR38" s="126"/>
      <c r="DS38" s="126"/>
      <c r="DT38" s="126"/>
      <c r="DU38" s="126"/>
      <c r="DV38" s="126"/>
      <c r="DW38" s="126"/>
      <c r="DX38" s="126"/>
      <c r="DY38" s="126"/>
      <c r="DZ38" s="126"/>
      <c r="EA38" s="126"/>
      <c r="EB38" s="126"/>
      <c r="EC38" s="126"/>
      <c r="ED38" s="126"/>
      <c r="EE38" s="126"/>
      <c r="EF38" s="126"/>
      <c r="EG38" s="126"/>
      <c r="EH38" s="126"/>
      <c r="EI38" s="126"/>
      <c r="EJ38" s="126"/>
      <c r="EK38" s="126"/>
      <c r="EL38" s="126"/>
      <c r="EM38" s="126"/>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row>
    <row r="39" spans="1:188" ht="15" x14ac:dyDescent="0.25">
      <c r="A39" s="122"/>
      <c r="B39" s="127"/>
      <c r="C39" s="127"/>
      <c r="D39" s="125"/>
      <c r="E39" s="125"/>
      <c r="F39" s="125"/>
      <c r="G39" s="125"/>
      <c r="H39" s="125"/>
      <c r="I39" s="125"/>
      <c r="J39" s="125"/>
      <c r="K39" s="125"/>
      <c r="L39" s="125"/>
      <c r="M39" s="125"/>
      <c r="N39" s="125"/>
      <c r="O39" s="125"/>
      <c r="P39" s="125"/>
      <c r="Q39" s="125"/>
      <c r="R39" s="125"/>
      <c r="S39" s="125"/>
      <c r="T39" s="125"/>
      <c r="U39" s="125"/>
      <c r="V39" s="125"/>
      <c r="W39" s="125"/>
      <c r="X39" s="125"/>
      <c r="Y39" s="125"/>
      <c r="Z39" s="125"/>
      <c r="AA39" s="125"/>
      <c r="AB39" s="125"/>
      <c r="AC39" s="125"/>
      <c r="AD39" s="125"/>
      <c r="AE39" s="125"/>
      <c r="AF39" s="125"/>
      <c r="AG39" s="125"/>
      <c r="AH39" s="125"/>
      <c r="AI39" s="125"/>
      <c r="AJ39" s="125"/>
      <c r="AK39" s="125"/>
      <c r="AL39" s="125"/>
      <c r="AM39" s="125"/>
      <c r="AN39" s="125"/>
      <c r="AO39" s="126"/>
      <c r="AP39" s="126"/>
      <c r="AQ39" s="126"/>
      <c r="AR39" s="126"/>
      <c r="AS39" s="126"/>
      <c r="AT39" s="126"/>
      <c r="AU39" s="126"/>
      <c r="AV39" s="126"/>
      <c r="AW39" s="126"/>
      <c r="AX39" s="126"/>
      <c r="AY39" s="126"/>
      <c r="AZ39" s="126"/>
      <c r="BA39" s="126"/>
      <c r="BB39" s="126"/>
      <c r="BC39" s="126"/>
      <c r="BD39" s="126"/>
      <c r="BE39" s="126"/>
      <c r="BF39" s="126"/>
      <c r="BG39" s="126"/>
      <c r="BH39" s="126"/>
      <c r="BI39" s="126"/>
      <c r="BJ39" s="126"/>
      <c r="BK39" s="126"/>
      <c r="BL39" s="126"/>
      <c r="BM39" s="126"/>
      <c r="BN39" s="126"/>
      <c r="BO39" s="126"/>
      <c r="BP39" s="126"/>
      <c r="BQ39" s="126"/>
      <c r="BR39" s="126"/>
      <c r="BS39" s="126"/>
      <c r="BT39" s="126"/>
      <c r="BU39" s="126"/>
      <c r="BV39" s="126"/>
      <c r="BW39" s="126"/>
      <c r="BX39" s="126"/>
      <c r="BY39" s="126"/>
      <c r="BZ39" s="126"/>
      <c r="CA39" s="126"/>
      <c r="CB39" s="126"/>
      <c r="CC39" s="126"/>
      <c r="CD39" s="126"/>
      <c r="CE39" s="126"/>
      <c r="CF39" s="126"/>
      <c r="CG39" s="126"/>
      <c r="CH39" s="126"/>
      <c r="CI39" s="126"/>
      <c r="CJ39" s="126"/>
      <c r="CK39" s="126"/>
      <c r="CL39" s="126"/>
      <c r="CM39" s="126"/>
      <c r="CN39" s="126"/>
      <c r="CO39" s="126"/>
      <c r="CP39" s="126"/>
      <c r="CQ39" s="126"/>
      <c r="CR39" s="126"/>
      <c r="CS39" s="126"/>
      <c r="CT39" s="126"/>
      <c r="CU39" s="126"/>
      <c r="CV39" s="126"/>
      <c r="CW39" s="126"/>
      <c r="CX39" s="126"/>
      <c r="CY39" s="126"/>
      <c r="CZ39" s="126"/>
      <c r="DA39" s="126"/>
      <c r="DB39" s="126"/>
      <c r="DC39" s="126"/>
      <c r="DD39" s="126"/>
      <c r="DE39" s="126"/>
      <c r="DF39" s="126"/>
      <c r="DG39" s="126"/>
      <c r="DH39" s="126"/>
      <c r="DI39" s="126"/>
      <c r="DJ39" s="126"/>
      <c r="DK39" s="126"/>
      <c r="DL39" s="126"/>
      <c r="DM39" s="126"/>
      <c r="DN39" s="126"/>
      <c r="DO39" s="126"/>
      <c r="DP39" s="126"/>
      <c r="DQ39" s="126"/>
      <c r="DR39" s="126"/>
      <c r="DS39" s="126"/>
      <c r="DT39" s="126"/>
      <c r="DU39" s="126"/>
      <c r="DV39" s="126"/>
      <c r="DW39" s="126"/>
      <c r="DX39" s="126"/>
      <c r="DY39" s="126"/>
      <c r="DZ39" s="126"/>
      <c r="EA39" s="126"/>
      <c r="EB39" s="126"/>
      <c r="EC39" s="126"/>
      <c r="ED39" s="126"/>
      <c r="EE39" s="126"/>
      <c r="EF39" s="126"/>
      <c r="EG39" s="126"/>
      <c r="EH39" s="126"/>
      <c r="EI39" s="126"/>
      <c r="EJ39" s="126"/>
      <c r="EK39" s="126"/>
      <c r="EL39" s="126"/>
      <c r="EM39" s="126"/>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row>
    <row r="40" spans="1:188" ht="15" x14ac:dyDescent="0.25">
      <c r="A40" s="123"/>
      <c r="B40" s="127"/>
      <c r="C40" s="127"/>
      <c r="D40" s="125"/>
      <c r="E40" s="125"/>
      <c r="F40" s="125"/>
      <c r="G40" s="125"/>
      <c r="H40" s="125"/>
      <c r="I40" s="125"/>
      <c r="J40" s="125"/>
      <c r="K40" s="125"/>
      <c r="L40" s="125"/>
      <c r="M40" s="125"/>
      <c r="N40" s="125"/>
      <c r="O40" s="125"/>
      <c r="P40" s="125"/>
      <c r="Q40" s="125"/>
      <c r="R40" s="125"/>
      <c r="S40" s="125"/>
      <c r="T40" s="125"/>
      <c r="U40" s="125"/>
      <c r="V40" s="125"/>
      <c r="W40" s="125"/>
      <c r="X40" s="125"/>
      <c r="Y40" s="125"/>
      <c r="Z40" s="125"/>
      <c r="AA40" s="125"/>
      <c r="AB40" s="125"/>
      <c r="AC40" s="125"/>
      <c r="AD40" s="125"/>
      <c r="AE40" s="125"/>
      <c r="AF40" s="125"/>
      <c r="AG40" s="125"/>
      <c r="AH40" s="125"/>
      <c r="AI40" s="125"/>
      <c r="AJ40" s="125"/>
      <c r="AK40" s="125"/>
      <c r="AL40" s="125"/>
      <c r="AM40" s="125"/>
      <c r="AN40" s="125"/>
      <c r="AO40" s="126"/>
      <c r="AP40" s="126"/>
      <c r="AQ40" s="126"/>
      <c r="AR40" s="126"/>
      <c r="AS40" s="126"/>
      <c r="AT40" s="126"/>
      <c r="AU40" s="126"/>
      <c r="AV40" s="126"/>
      <c r="AW40" s="126"/>
      <c r="AX40" s="126"/>
      <c r="AY40" s="126"/>
      <c r="AZ40" s="126"/>
      <c r="BA40" s="126"/>
      <c r="BB40" s="126"/>
      <c r="BC40" s="126"/>
      <c r="BD40" s="126"/>
      <c r="BE40" s="126"/>
      <c r="BF40" s="126"/>
      <c r="BG40" s="126"/>
      <c r="BH40" s="126"/>
      <c r="BI40" s="126"/>
      <c r="BJ40" s="126"/>
      <c r="BK40" s="126"/>
      <c r="BL40" s="126"/>
      <c r="BM40" s="126"/>
      <c r="BN40" s="126"/>
      <c r="BO40" s="126"/>
      <c r="BP40" s="126"/>
      <c r="BQ40" s="126"/>
      <c r="BR40" s="126"/>
      <c r="BS40" s="126"/>
      <c r="BT40" s="126"/>
      <c r="BU40" s="126"/>
      <c r="BV40" s="126"/>
      <c r="BW40" s="126"/>
      <c r="BX40" s="126"/>
      <c r="BY40" s="126"/>
      <c r="BZ40" s="126"/>
      <c r="CA40" s="126"/>
      <c r="CB40" s="126"/>
      <c r="CC40" s="126"/>
      <c r="CD40" s="126"/>
      <c r="CE40" s="126"/>
      <c r="CF40" s="126"/>
      <c r="CG40" s="126"/>
      <c r="CH40" s="126"/>
      <c r="CI40" s="126"/>
      <c r="CJ40" s="126"/>
      <c r="CK40" s="126"/>
      <c r="CL40" s="126"/>
      <c r="CM40" s="126"/>
      <c r="CN40" s="126"/>
      <c r="CO40" s="126"/>
      <c r="CP40" s="126"/>
      <c r="CQ40" s="126"/>
      <c r="CR40" s="126"/>
      <c r="CS40" s="126"/>
      <c r="CT40" s="126"/>
      <c r="CU40" s="126"/>
      <c r="CV40" s="126"/>
      <c r="CW40" s="126"/>
      <c r="CX40" s="126"/>
      <c r="CY40" s="126"/>
      <c r="CZ40" s="126"/>
      <c r="DA40" s="126"/>
      <c r="DB40" s="126"/>
      <c r="DC40" s="126"/>
      <c r="DD40" s="126"/>
      <c r="DE40" s="126"/>
      <c r="DF40" s="126"/>
      <c r="DG40" s="126"/>
      <c r="DH40" s="126"/>
      <c r="DI40" s="126"/>
      <c r="DJ40" s="126"/>
      <c r="DK40" s="126"/>
      <c r="DL40" s="126"/>
      <c r="DM40" s="126"/>
      <c r="DN40" s="126"/>
      <c r="DO40" s="126"/>
      <c r="DP40" s="126"/>
      <c r="DQ40" s="126"/>
      <c r="DR40" s="126"/>
      <c r="DS40" s="126"/>
      <c r="DT40" s="126"/>
      <c r="DU40" s="126"/>
      <c r="DV40" s="126"/>
      <c r="DW40" s="126"/>
      <c r="DX40" s="126"/>
      <c r="DY40" s="126"/>
      <c r="DZ40" s="126"/>
      <c r="EA40" s="126"/>
      <c r="EB40" s="126"/>
      <c r="EC40" s="126"/>
      <c r="ED40" s="126"/>
      <c r="EE40" s="126"/>
      <c r="EF40" s="126"/>
      <c r="EG40" s="126"/>
      <c r="EH40" s="126"/>
      <c r="EI40" s="126"/>
      <c r="EJ40" s="126"/>
      <c r="EK40" s="126"/>
      <c r="EL40" s="126"/>
      <c r="EM40" s="126"/>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row>
    <row r="41" spans="1:188" ht="15" x14ac:dyDescent="0.25">
      <c r="A41" s="123"/>
      <c r="B41" s="127"/>
      <c r="C41" s="127"/>
      <c r="D41" s="125"/>
      <c r="E41" s="125"/>
      <c r="F41" s="125"/>
      <c r="G41" s="125"/>
      <c r="H41" s="125"/>
      <c r="I41" s="125"/>
      <c r="J41" s="125"/>
      <c r="K41" s="125"/>
      <c r="L41" s="125"/>
      <c r="M41" s="125"/>
      <c r="N41" s="125"/>
      <c r="O41" s="125"/>
      <c r="P41" s="125"/>
      <c r="Q41" s="125"/>
      <c r="R41" s="125"/>
      <c r="S41" s="125"/>
      <c r="T41" s="125"/>
      <c r="U41" s="125"/>
      <c r="V41" s="125"/>
      <c r="W41" s="125"/>
      <c r="X41" s="125"/>
      <c r="Y41" s="125"/>
      <c r="Z41" s="125"/>
      <c r="AA41" s="125"/>
      <c r="AB41" s="125"/>
      <c r="AC41" s="125"/>
      <c r="AD41" s="125"/>
      <c r="AE41" s="125"/>
      <c r="AF41" s="125"/>
      <c r="AG41" s="125"/>
      <c r="AH41" s="125"/>
      <c r="AI41" s="125"/>
      <c r="AJ41" s="125"/>
      <c r="AK41" s="125"/>
      <c r="AL41" s="125"/>
      <c r="AM41" s="125"/>
      <c r="AN41" s="125"/>
      <c r="AO41" s="126"/>
      <c r="AP41" s="126"/>
      <c r="AQ41" s="126"/>
      <c r="AR41" s="126"/>
      <c r="AS41" s="126"/>
      <c r="AT41" s="126"/>
      <c r="AU41" s="126"/>
      <c r="AV41" s="126"/>
      <c r="AW41" s="126"/>
      <c r="AX41" s="126"/>
      <c r="AY41" s="126"/>
      <c r="AZ41" s="126"/>
      <c r="BA41" s="126"/>
      <c r="BB41" s="126"/>
      <c r="BC41" s="126"/>
      <c r="BD41" s="126"/>
      <c r="BE41" s="126"/>
      <c r="BF41" s="126"/>
      <c r="BG41" s="126"/>
      <c r="BH41" s="126"/>
      <c r="BI41" s="126"/>
      <c r="BJ41" s="126"/>
      <c r="BK41" s="126"/>
      <c r="BL41" s="126"/>
      <c r="BM41" s="126"/>
      <c r="BN41" s="126"/>
      <c r="BO41" s="126"/>
      <c r="BP41" s="126"/>
      <c r="BQ41" s="126"/>
      <c r="BR41" s="126"/>
      <c r="BS41" s="126"/>
      <c r="BT41" s="126"/>
      <c r="BU41" s="126"/>
      <c r="BV41" s="126"/>
      <c r="BW41" s="126"/>
      <c r="BX41" s="126"/>
      <c r="BY41" s="126"/>
      <c r="BZ41" s="126"/>
      <c r="CA41" s="126"/>
      <c r="CB41" s="126"/>
      <c r="CC41" s="126"/>
      <c r="CD41" s="126"/>
      <c r="CE41" s="126"/>
      <c r="CF41" s="126"/>
      <c r="CG41" s="126"/>
      <c r="CH41" s="126"/>
      <c r="CI41" s="126"/>
      <c r="CJ41" s="126"/>
      <c r="CK41" s="126"/>
      <c r="CL41" s="126"/>
      <c r="CM41" s="126"/>
      <c r="CN41" s="126"/>
      <c r="CO41" s="126"/>
      <c r="CP41" s="126"/>
      <c r="CQ41" s="126"/>
      <c r="CR41" s="126"/>
      <c r="CS41" s="126"/>
      <c r="CT41" s="126"/>
      <c r="CU41" s="126"/>
      <c r="CV41" s="126"/>
      <c r="CW41" s="126"/>
      <c r="CX41" s="126"/>
      <c r="CY41" s="126"/>
      <c r="CZ41" s="126"/>
      <c r="DA41" s="126"/>
      <c r="DB41" s="126"/>
      <c r="DC41" s="126"/>
      <c r="DD41" s="126"/>
      <c r="DE41" s="126"/>
      <c r="DF41" s="126"/>
      <c r="DG41" s="126"/>
      <c r="DH41" s="126"/>
      <c r="DI41" s="126"/>
      <c r="DJ41" s="126"/>
      <c r="DK41" s="126"/>
      <c r="DL41" s="126"/>
      <c r="DM41" s="126"/>
      <c r="DN41" s="126"/>
      <c r="DO41" s="126"/>
      <c r="DP41" s="126"/>
      <c r="DQ41" s="126"/>
      <c r="DR41" s="126"/>
      <c r="DS41" s="126"/>
      <c r="DT41" s="126"/>
      <c r="DU41" s="126"/>
      <c r="DV41" s="126"/>
      <c r="DW41" s="126"/>
      <c r="DX41" s="126"/>
      <c r="DY41" s="126"/>
      <c r="DZ41" s="126"/>
      <c r="EA41" s="126"/>
      <c r="EB41" s="126"/>
      <c r="EC41" s="126"/>
      <c r="ED41" s="126"/>
      <c r="EE41" s="126"/>
      <c r="EF41" s="126"/>
      <c r="EG41" s="126"/>
      <c r="EH41" s="126"/>
      <c r="EI41" s="126"/>
      <c r="EJ41" s="126"/>
      <c r="EK41" s="126"/>
      <c r="EL41" s="126"/>
      <c r="EM41" s="126"/>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row>
    <row r="42" spans="1:188" ht="15" x14ac:dyDescent="0.25">
      <c r="A42" s="123"/>
      <c r="B42" s="127"/>
      <c r="C42" s="127"/>
      <c r="D42" s="125"/>
      <c r="E42" s="125"/>
      <c r="F42" s="125"/>
      <c r="G42" s="125"/>
      <c r="H42" s="125"/>
      <c r="I42" s="125"/>
      <c r="J42" s="125"/>
      <c r="K42" s="125"/>
      <c r="L42" s="125"/>
      <c r="M42" s="125"/>
      <c r="N42" s="125"/>
      <c r="O42" s="125"/>
      <c r="P42" s="125"/>
      <c r="Q42" s="125"/>
      <c r="R42" s="125"/>
      <c r="S42" s="125"/>
      <c r="T42" s="125"/>
      <c r="U42" s="125"/>
      <c r="V42" s="125"/>
      <c r="W42" s="125"/>
      <c r="X42" s="125"/>
      <c r="Y42" s="125"/>
      <c r="Z42" s="125"/>
      <c r="AA42" s="125"/>
      <c r="AB42" s="125"/>
      <c r="AC42" s="125"/>
      <c r="AD42" s="125"/>
      <c r="AE42" s="125"/>
      <c r="AF42" s="125"/>
      <c r="AG42" s="125"/>
      <c r="AH42" s="125"/>
      <c r="AI42" s="125"/>
      <c r="AJ42" s="125"/>
      <c r="AK42" s="125"/>
      <c r="AL42" s="125"/>
      <c r="AM42" s="125"/>
      <c r="AN42" s="125"/>
      <c r="AO42" s="126"/>
      <c r="AP42" s="126"/>
      <c r="AQ42" s="126"/>
      <c r="AR42" s="126"/>
      <c r="AS42" s="126"/>
      <c r="AT42" s="126"/>
      <c r="AU42" s="126"/>
      <c r="AV42" s="126"/>
      <c r="AW42" s="126"/>
      <c r="AX42" s="126"/>
      <c r="AY42" s="126"/>
      <c r="AZ42" s="126"/>
      <c r="BA42" s="126"/>
      <c r="BB42" s="126"/>
      <c r="BC42" s="126"/>
      <c r="BD42" s="126"/>
      <c r="BE42" s="126"/>
      <c r="BF42" s="126"/>
      <c r="BG42" s="126"/>
      <c r="BH42" s="126"/>
      <c r="BI42" s="126"/>
      <c r="BJ42" s="126"/>
      <c r="BK42" s="126"/>
      <c r="BL42" s="126"/>
      <c r="BM42" s="126"/>
      <c r="BN42" s="126"/>
      <c r="BO42" s="126"/>
      <c r="BP42" s="126"/>
      <c r="BQ42" s="126"/>
      <c r="BR42" s="126"/>
      <c r="BS42" s="126"/>
      <c r="BT42" s="126"/>
      <c r="BU42" s="126"/>
      <c r="BV42" s="126"/>
      <c r="BW42" s="126"/>
      <c r="BX42" s="126"/>
      <c r="BY42" s="126"/>
      <c r="BZ42" s="126"/>
      <c r="CA42" s="126"/>
      <c r="CB42" s="126"/>
      <c r="CC42" s="126"/>
      <c r="CD42" s="126"/>
      <c r="CE42" s="126"/>
      <c r="CF42" s="126"/>
      <c r="CG42" s="126"/>
      <c r="CH42" s="126"/>
      <c r="CI42" s="126"/>
      <c r="CJ42" s="126"/>
      <c r="CK42" s="126"/>
      <c r="CL42" s="126"/>
      <c r="CM42" s="126"/>
      <c r="CN42" s="126"/>
      <c r="CO42" s="126"/>
      <c r="CP42" s="126"/>
      <c r="CQ42" s="126"/>
      <c r="CR42" s="126"/>
      <c r="CS42" s="126"/>
      <c r="CT42" s="126"/>
      <c r="CU42" s="126"/>
      <c r="CV42" s="126"/>
      <c r="CW42" s="126"/>
      <c r="CX42" s="126"/>
      <c r="CY42" s="126"/>
      <c r="CZ42" s="126"/>
      <c r="DA42" s="126"/>
      <c r="DB42" s="126"/>
      <c r="DC42" s="126"/>
      <c r="DD42" s="126"/>
      <c r="DE42" s="126"/>
      <c r="DF42" s="126"/>
      <c r="DG42" s="126"/>
      <c r="DH42" s="126"/>
      <c r="DI42" s="126"/>
      <c r="DJ42" s="126"/>
      <c r="DK42" s="126"/>
      <c r="DL42" s="126"/>
      <c r="DM42" s="126"/>
      <c r="DN42" s="126"/>
      <c r="DO42" s="126"/>
      <c r="DP42" s="126"/>
      <c r="DQ42" s="126"/>
      <c r="DR42" s="126"/>
      <c r="DS42" s="126"/>
      <c r="DT42" s="126"/>
      <c r="DU42" s="126"/>
      <c r="DV42" s="126"/>
      <c r="DW42" s="126"/>
      <c r="DX42" s="126"/>
      <c r="DY42" s="126"/>
      <c r="DZ42" s="126"/>
      <c r="EA42" s="126"/>
      <c r="EB42" s="126"/>
      <c r="EC42" s="126"/>
      <c r="ED42" s="126"/>
      <c r="EE42" s="126"/>
      <c r="EF42" s="126"/>
      <c r="EG42" s="126"/>
      <c r="EH42" s="126"/>
      <c r="EI42" s="126"/>
      <c r="EJ42" s="126"/>
      <c r="EK42" s="126"/>
      <c r="EL42" s="126"/>
      <c r="EM42" s="126"/>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31"/>
      <c r="FY42" s="131"/>
      <c r="FZ42" s="131"/>
      <c r="GA42" s="131"/>
      <c r="GB42" s="131"/>
      <c r="GC42" s="131"/>
      <c r="GD42" s="131"/>
      <c r="GE42" s="131"/>
      <c r="GF42" s="131"/>
    </row>
    <row r="43" spans="1:188" x14ac:dyDescent="0.3">
      <c r="A43" s="123"/>
      <c r="B43" s="127"/>
      <c r="C43" s="127"/>
      <c r="D43" s="125"/>
      <c r="E43" s="125"/>
      <c r="F43" s="125"/>
      <c r="G43" s="125"/>
      <c r="H43" s="125"/>
      <c r="I43" s="125"/>
      <c r="J43" s="125"/>
      <c r="K43" s="125"/>
      <c r="L43" s="125"/>
      <c r="M43" s="125"/>
      <c r="N43" s="125"/>
      <c r="O43" s="125"/>
      <c r="P43" s="125"/>
      <c r="Q43" s="125"/>
      <c r="R43" s="125"/>
      <c r="S43" s="125"/>
      <c r="T43" s="125"/>
      <c r="U43" s="125"/>
      <c r="V43" s="125"/>
      <c r="W43" s="125"/>
      <c r="X43" s="125"/>
      <c r="Y43" s="125"/>
      <c r="Z43" s="125"/>
      <c r="AA43" s="125"/>
      <c r="AB43" s="125"/>
      <c r="AC43" s="125"/>
      <c r="AD43" s="125"/>
      <c r="AE43" s="125"/>
      <c r="AF43" s="125"/>
      <c r="AG43" s="125"/>
      <c r="AH43" s="125"/>
      <c r="AI43" s="125"/>
      <c r="AJ43" s="125"/>
      <c r="AK43" s="125"/>
      <c r="AL43" s="125"/>
      <c r="AM43" s="125"/>
      <c r="AN43" s="125"/>
      <c r="AO43" s="126"/>
      <c r="AP43" s="126"/>
      <c r="AQ43" s="126"/>
      <c r="AR43" s="126"/>
      <c r="AS43" s="126"/>
      <c r="AT43" s="126"/>
      <c r="AU43" s="126"/>
      <c r="AV43" s="126"/>
      <c r="AW43" s="126"/>
      <c r="AX43" s="126"/>
      <c r="AY43" s="126"/>
      <c r="AZ43" s="126"/>
      <c r="BA43" s="126"/>
      <c r="BB43" s="126"/>
      <c r="BC43" s="126"/>
      <c r="BD43" s="126"/>
      <c r="BE43" s="126"/>
      <c r="BF43" s="126"/>
      <c r="BG43" s="126"/>
      <c r="BH43" s="126"/>
      <c r="BI43" s="126"/>
      <c r="BJ43" s="126"/>
      <c r="BK43" s="126"/>
      <c r="BL43" s="126"/>
      <c r="BM43" s="126"/>
      <c r="BN43" s="126"/>
      <c r="BO43" s="126"/>
      <c r="BP43" s="126"/>
      <c r="BQ43" s="126"/>
      <c r="BR43" s="126"/>
      <c r="BS43" s="126"/>
      <c r="BT43" s="126"/>
      <c r="BU43" s="126"/>
      <c r="BV43" s="126"/>
      <c r="BW43" s="126"/>
      <c r="BX43" s="126"/>
      <c r="BY43" s="126"/>
      <c r="BZ43" s="126"/>
      <c r="CA43" s="126"/>
      <c r="CB43" s="126"/>
      <c r="CC43" s="126"/>
      <c r="CD43" s="126"/>
      <c r="CE43" s="126"/>
      <c r="CF43" s="126"/>
      <c r="CG43" s="126"/>
      <c r="CH43" s="126"/>
      <c r="CI43" s="126"/>
      <c r="CJ43" s="126"/>
      <c r="CK43" s="126"/>
      <c r="CL43" s="126"/>
      <c r="CM43" s="126"/>
      <c r="CN43" s="126"/>
      <c r="CO43" s="126"/>
      <c r="CP43" s="126"/>
      <c r="CQ43" s="126"/>
      <c r="CR43" s="126"/>
      <c r="CS43" s="126"/>
      <c r="CT43" s="126"/>
      <c r="CU43" s="126"/>
      <c r="CV43" s="126"/>
      <c r="CW43" s="126"/>
      <c r="CX43" s="126"/>
      <c r="CY43" s="126"/>
      <c r="CZ43" s="126"/>
      <c r="DA43" s="126"/>
      <c r="DB43" s="126"/>
      <c r="DC43" s="126"/>
      <c r="DD43" s="126"/>
      <c r="DE43" s="126"/>
      <c r="DF43" s="126"/>
      <c r="DG43" s="126"/>
      <c r="DH43" s="126"/>
      <c r="DI43" s="126"/>
      <c r="DJ43" s="126"/>
      <c r="DK43" s="126"/>
      <c r="DL43" s="126"/>
      <c r="DM43" s="126"/>
      <c r="DN43" s="126"/>
      <c r="DO43" s="126"/>
      <c r="DP43" s="126"/>
      <c r="DQ43" s="126"/>
      <c r="DR43" s="126"/>
      <c r="DS43" s="126"/>
      <c r="DT43" s="126"/>
      <c r="DU43" s="126"/>
      <c r="DV43" s="126"/>
      <c r="DW43" s="126"/>
      <c r="DX43" s="126"/>
      <c r="DY43" s="126"/>
      <c r="DZ43" s="126"/>
      <c r="EA43" s="126"/>
      <c r="EB43" s="126"/>
      <c r="EC43" s="126"/>
      <c r="ED43" s="126"/>
      <c r="EE43" s="126"/>
      <c r="EF43" s="126"/>
      <c r="EG43" s="126"/>
      <c r="EH43" s="126"/>
      <c r="EI43" s="126"/>
      <c r="EJ43" s="126"/>
      <c r="EK43" s="126"/>
      <c r="EL43" s="126"/>
      <c r="EM43" s="126"/>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31"/>
      <c r="FY43" s="131"/>
      <c r="FZ43" s="131"/>
      <c r="GA43" s="131"/>
      <c r="GB43" s="131"/>
      <c r="GC43" s="131"/>
      <c r="GD43" s="131"/>
      <c r="GE43" s="131"/>
      <c r="GF43" s="131"/>
    </row>
    <row r="44" spans="1:188" x14ac:dyDescent="0.3">
      <c r="A44" s="128"/>
      <c r="B44" s="6"/>
      <c r="C44" s="127"/>
      <c r="D44" s="125"/>
      <c r="E44" s="125"/>
      <c r="F44" s="125"/>
      <c r="G44" s="125"/>
      <c r="H44" s="125"/>
      <c r="I44" s="125"/>
      <c r="J44" s="125"/>
      <c r="K44" s="125"/>
      <c r="L44" s="125"/>
      <c r="M44" s="125"/>
      <c r="N44" s="125"/>
      <c r="O44" s="125"/>
      <c r="P44" s="125"/>
      <c r="Q44" s="125"/>
      <c r="R44" s="125"/>
      <c r="S44" s="125"/>
      <c r="T44" s="125"/>
      <c r="U44" s="125"/>
      <c r="V44" s="125"/>
      <c r="W44" s="125"/>
      <c r="X44" s="125"/>
      <c r="Y44" s="125"/>
      <c r="Z44" s="125"/>
      <c r="AA44" s="125"/>
      <c r="AB44" s="125"/>
      <c r="AC44" s="125"/>
      <c r="AD44" s="125"/>
      <c r="AE44" s="125"/>
      <c r="AF44" s="125"/>
      <c r="AG44" s="125"/>
      <c r="AH44" s="125"/>
      <c r="AI44" s="125"/>
      <c r="AJ44" s="125"/>
      <c r="AK44" s="125"/>
      <c r="AL44" s="125"/>
      <c r="AM44" s="125"/>
      <c r="AN44" s="125"/>
      <c r="AO44" s="126"/>
      <c r="AP44" s="126"/>
      <c r="AQ44" s="126"/>
      <c r="AR44" s="126"/>
      <c r="AS44" s="126"/>
      <c r="AT44" s="126"/>
      <c r="AU44" s="126"/>
      <c r="AV44" s="126"/>
      <c r="AW44" s="126"/>
      <c r="AX44" s="126"/>
      <c r="AY44" s="126"/>
      <c r="AZ44" s="126"/>
      <c r="BA44" s="126"/>
      <c r="BB44" s="126"/>
      <c r="BC44" s="126"/>
      <c r="BD44" s="126"/>
      <c r="BE44" s="126"/>
      <c r="BF44" s="126"/>
      <c r="BG44" s="126"/>
      <c r="BH44" s="126"/>
      <c r="BI44" s="126"/>
      <c r="BJ44" s="126"/>
      <c r="BK44" s="126"/>
      <c r="BL44" s="126"/>
      <c r="BM44" s="126"/>
      <c r="BN44" s="126"/>
      <c r="BO44" s="126"/>
      <c r="BP44" s="126"/>
      <c r="BQ44" s="126"/>
      <c r="BR44" s="126"/>
      <c r="BS44" s="126"/>
      <c r="BT44" s="126"/>
      <c r="BU44" s="126"/>
      <c r="BV44" s="126"/>
      <c r="BW44" s="126"/>
      <c r="BX44" s="126"/>
      <c r="BY44" s="126"/>
      <c r="BZ44" s="126"/>
      <c r="CA44" s="126"/>
      <c r="CB44" s="126"/>
      <c r="CC44" s="126"/>
      <c r="CD44" s="126"/>
      <c r="CE44" s="126"/>
      <c r="CF44" s="126"/>
      <c r="CG44" s="126"/>
      <c r="CH44" s="126"/>
      <c r="CI44" s="126"/>
      <c r="CJ44" s="126"/>
      <c r="CK44" s="126"/>
      <c r="CL44" s="126"/>
      <c r="CM44" s="126"/>
      <c r="CN44" s="126"/>
      <c r="CO44" s="126"/>
      <c r="CP44" s="126"/>
      <c r="CQ44" s="126"/>
      <c r="CR44" s="126"/>
      <c r="CS44" s="126"/>
      <c r="CT44" s="126"/>
      <c r="CU44" s="126"/>
      <c r="CV44" s="126"/>
      <c r="CW44" s="126"/>
      <c r="CX44" s="126"/>
      <c r="CY44" s="126"/>
      <c r="CZ44" s="126"/>
      <c r="DA44" s="126"/>
      <c r="DB44" s="126"/>
      <c r="DC44" s="126"/>
      <c r="DD44" s="126"/>
      <c r="DE44" s="126"/>
      <c r="DF44" s="126"/>
      <c r="DG44" s="126"/>
      <c r="DH44" s="126"/>
      <c r="DI44" s="126"/>
      <c r="DJ44" s="126"/>
      <c r="DK44" s="126"/>
      <c r="DL44" s="126"/>
      <c r="DM44" s="126"/>
      <c r="DN44" s="126"/>
      <c r="DO44" s="126"/>
      <c r="DP44" s="126"/>
      <c r="DQ44" s="126"/>
      <c r="DR44" s="126"/>
      <c r="DS44" s="126"/>
      <c r="DT44" s="126"/>
      <c r="DU44" s="126"/>
      <c r="DV44" s="126"/>
      <c r="DW44" s="126"/>
      <c r="DX44" s="126"/>
      <c r="DY44" s="126"/>
      <c r="DZ44" s="126"/>
      <c r="EA44" s="126"/>
      <c r="EB44" s="126"/>
      <c r="EC44" s="126"/>
      <c r="ED44" s="126"/>
      <c r="EE44" s="126"/>
      <c r="EF44" s="126"/>
      <c r="EG44" s="126"/>
      <c r="EH44" s="126"/>
      <c r="EI44" s="126"/>
      <c r="EJ44" s="126"/>
      <c r="EK44" s="126"/>
      <c r="EL44" s="126"/>
      <c r="EM44" s="126"/>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row>
    <row r="45" spans="1:188" x14ac:dyDescent="0.3">
      <c r="A45" s="122"/>
      <c r="B45" s="6"/>
      <c r="C45" s="127"/>
      <c r="D45" s="125"/>
      <c r="E45" s="125"/>
      <c r="F45" s="125"/>
      <c r="G45" s="125"/>
      <c r="H45" s="125"/>
      <c r="I45" s="125"/>
      <c r="J45" s="125"/>
      <c r="K45" s="125"/>
      <c r="L45" s="125"/>
      <c r="M45" s="125"/>
      <c r="N45" s="125"/>
      <c r="O45" s="125"/>
      <c r="P45" s="125"/>
      <c r="Q45" s="125"/>
      <c r="R45" s="125"/>
      <c r="S45" s="125"/>
      <c r="T45" s="125"/>
      <c r="U45" s="125"/>
      <c r="V45" s="125"/>
      <c r="W45" s="125"/>
      <c r="X45" s="125"/>
      <c r="Y45" s="125"/>
      <c r="Z45" s="125"/>
      <c r="AA45" s="125"/>
      <c r="AB45" s="125"/>
      <c r="AC45" s="125"/>
      <c r="AD45" s="125"/>
      <c r="AE45" s="125"/>
      <c r="AF45" s="125"/>
      <c r="AG45" s="125"/>
      <c r="AH45" s="125"/>
      <c r="AI45" s="125"/>
      <c r="AJ45" s="125"/>
      <c r="AK45" s="125"/>
      <c r="AL45" s="125"/>
      <c r="AM45" s="125"/>
      <c r="AN45" s="125"/>
      <c r="AO45" s="126"/>
      <c r="AP45" s="126"/>
      <c r="AQ45" s="126"/>
      <c r="AR45" s="126"/>
      <c r="AS45" s="126"/>
      <c r="AT45" s="126"/>
      <c r="AU45" s="126"/>
      <c r="AV45" s="126"/>
      <c r="AW45" s="126"/>
      <c r="AX45" s="126"/>
      <c r="AY45" s="126"/>
      <c r="AZ45" s="126"/>
      <c r="BA45" s="126"/>
      <c r="BB45" s="126"/>
      <c r="BC45" s="126"/>
      <c r="BD45" s="126"/>
      <c r="BE45" s="126"/>
      <c r="BF45" s="126"/>
      <c r="BG45" s="126"/>
      <c r="BH45" s="126"/>
      <c r="BI45" s="126"/>
      <c r="BJ45" s="126"/>
      <c r="BK45" s="126"/>
      <c r="BL45" s="126"/>
      <c r="BM45" s="126"/>
      <c r="BN45" s="126"/>
      <c r="BO45" s="126"/>
      <c r="BP45" s="126"/>
      <c r="BQ45" s="126"/>
      <c r="BR45" s="126"/>
      <c r="BS45" s="126"/>
      <c r="BT45" s="126"/>
      <c r="BU45" s="126"/>
      <c r="BV45" s="126"/>
      <c r="BW45" s="126"/>
      <c r="BX45" s="126"/>
      <c r="BY45" s="126"/>
      <c r="BZ45" s="126"/>
      <c r="CA45" s="126"/>
      <c r="CB45" s="126"/>
      <c r="CC45" s="126"/>
      <c r="CD45" s="126"/>
      <c r="CE45" s="126"/>
      <c r="CF45" s="126"/>
      <c r="CG45" s="126"/>
      <c r="CH45" s="126"/>
      <c r="CI45" s="126"/>
      <c r="CJ45" s="126"/>
      <c r="CK45" s="126"/>
      <c r="CL45" s="126"/>
      <c r="CM45" s="126"/>
      <c r="CN45" s="126"/>
      <c r="CO45" s="126"/>
      <c r="CP45" s="126"/>
      <c r="CQ45" s="126"/>
      <c r="CR45" s="126"/>
      <c r="CS45" s="126"/>
      <c r="CT45" s="126"/>
      <c r="CU45" s="126"/>
      <c r="CV45" s="126"/>
      <c r="CW45" s="126"/>
      <c r="CX45" s="126"/>
      <c r="CY45" s="126"/>
      <c r="CZ45" s="126"/>
      <c r="DA45" s="126"/>
      <c r="DB45" s="126"/>
      <c r="DC45" s="126"/>
      <c r="DD45" s="126"/>
      <c r="DE45" s="126"/>
      <c r="DF45" s="126"/>
      <c r="DG45" s="126"/>
      <c r="DH45" s="126"/>
      <c r="DI45" s="126"/>
      <c r="DJ45" s="126"/>
      <c r="DK45" s="126"/>
      <c r="DL45" s="126"/>
      <c r="DM45" s="126"/>
      <c r="DN45" s="126"/>
      <c r="DO45" s="126"/>
      <c r="DP45" s="126"/>
      <c r="DQ45" s="126"/>
      <c r="DR45" s="126"/>
      <c r="DS45" s="126"/>
      <c r="DT45" s="126"/>
      <c r="DU45" s="126"/>
      <c r="DV45" s="126"/>
      <c r="DW45" s="126"/>
      <c r="DX45" s="126"/>
      <c r="DY45" s="126"/>
      <c r="DZ45" s="126"/>
      <c r="EA45" s="126"/>
      <c r="EB45" s="126"/>
      <c r="EC45" s="126"/>
      <c r="ED45" s="126"/>
      <c r="EE45" s="126"/>
      <c r="EF45" s="126"/>
      <c r="EG45" s="126"/>
      <c r="EH45" s="126"/>
      <c r="EI45" s="126"/>
      <c r="EJ45" s="126"/>
      <c r="EK45" s="126"/>
      <c r="EL45" s="126"/>
      <c r="EM45" s="126"/>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row>
    <row r="46" spans="1:188" x14ac:dyDescent="0.3">
      <c r="A46" s="129"/>
      <c r="B46" s="127"/>
      <c r="C46" s="127"/>
      <c r="D46" s="125"/>
      <c r="E46" s="125"/>
      <c r="F46" s="125"/>
      <c r="G46" s="125"/>
      <c r="H46" s="125"/>
      <c r="I46" s="125"/>
      <c r="J46" s="125"/>
      <c r="K46" s="125"/>
      <c r="L46" s="125"/>
      <c r="M46" s="125"/>
      <c r="N46" s="125"/>
      <c r="O46" s="125"/>
      <c r="P46" s="125"/>
      <c r="Q46" s="125"/>
      <c r="R46" s="125"/>
      <c r="S46" s="125"/>
      <c r="T46" s="125"/>
      <c r="U46" s="125"/>
      <c r="V46" s="125"/>
      <c r="W46" s="125"/>
      <c r="X46" s="125"/>
      <c r="Y46" s="125"/>
      <c r="Z46" s="125"/>
      <c r="AA46" s="125"/>
      <c r="AB46" s="125"/>
      <c r="AC46" s="125"/>
      <c r="AD46" s="125"/>
      <c r="AE46" s="125"/>
      <c r="AF46" s="125"/>
      <c r="AG46" s="125"/>
      <c r="AH46" s="125"/>
      <c r="AI46" s="125"/>
      <c r="AJ46" s="125"/>
      <c r="AK46" s="125"/>
      <c r="AL46" s="125"/>
      <c r="AM46" s="125"/>
      <c r="AN46" s="125"/>
      <c r="AO46" s="126"/>
      <c r="AP46" s="126"/>
      <c r="AQ46" s="126"/>
      <c r="AR46" s="126"/>
      <c r="AS46" s="126"/>
      <c r="AT46" s="126"/>
      <c r="AU46" s="126"/>
      <c r="AV46" s="126"/>
      <c r="AW46" s="126"/>
      <c r="AX46" s="126"/>
      <c r="AY46" s="126"/>
      <c r="AZ46" s="126"/>
      <c r="BA46" s="126"/>
      <c r="BB46" s="126"/>
      <c r="BC46" s="126"/>
      <c r="BD46" s="126"/>
      <c r="BE46" s="126"/>
      <c r="BF46" s="126"/>
      <c r="BG46" s="126"/>
      <c r="BH46" s="126"/>
      <c r="BI46" s="126"/>
      <c r="BJ46" s="126"/>
      <c r="BK46" s="126"/>
      <c r="BL46" s="126"/>
      <c r="BM46" s="126"/>
      <c r="BN46" s="126"/>
      <c r="BO46" s="126"/>
      <c r="BP46" s="126"/>
      <c r="BQ46" s="126"/>
      <c r="BR46" s="126"/>
      <c r="BS46" s="126"/>
      <c r="BT46" s="126"/>
      <c r="BU46" s="126"/>
      <c r="BV46" s="126"/>
      <c r="BW46" s="126"/>
      <c r="BX46" s="126"/>
      <c r="BY46" s="126"/>
      <c r="BZ46" s="126"/>
      <c r="CA46" s="126"/>
      <c r="CB46" s="126"/>
      <c r="CC46" s="126"/>
      <c r="CD46" s="126"/>
      <c r="CE46" s="126"/>
      <c r="CF46" s="126"/>
      <c r="CG46" s="126"/>
      <c r="CH46" s="126"/>
      <c r="CI46" s="126"/>
      <c r="CJ46" s="126"/>
      <c r="CK46" s="126"/>
      <c r="CL46" s="126"/>
      <c r="CM46" s="126"/>
      <c r="CN46" s="126"/>
      <c r="CO46" s="126"/>
      <c r="CP46" s="126"/>
      <c r="CQ46" s="126"/>
      <c r="CR46" s="126"/>
      <c r="CS46" s="126"/>
      <c r="CT46" s="126"/>
      <c r="CU46" s="126"/>
      <c r="CV46" s="126"/>
      <c r="CW46" s="126"/>
      <c r="CX46" s="126"/>
      <c r="CY46" s="126"/>
      <c r="CZ46" s="126"/>
      <c r="DA46" s="126"/>
      <c r="DB46" s="126"/>
      <c r="DC46" s="126"/>
      <c r="DD46" s="126"/>
      <c r="DE46" s="126"/>
      <c r="DF46" s="126"/>
      <c r="DG46" s="126"/>
      <c r="DH46" s="126"/>
      <c r="DI46" s="126"/>
      <c r="DJ46" s="126"/>
      <c r="DK46" s="126"/>
      <c r="DL46" s="126"/>
      <c r="DM46" s="126"/>
      <c r="DN46" s="126"/>
      <c r="DO46" s="126"/>
      <c r="DP46" s="126"/>
      <c r="DQ46" s="126"/>
      <c r="DR46" s="126"/>
      <c r="DS46" s="126"/>
      <c r="DT46" s="126"/>
      <c r="DU46" s="126"/>
      <c r="DV46" s="126"/>
      <c r="DW46" s="126"/>
      <c r="DX46" s="126"/>
      <c r="DY46" s="126"/>
      <c r="DZ46" s="126"/>
      <c r="EA46" s="126"/>
      <c r="EB46" s="126"/>
      <c r="EC46" s="126"/>
      <c r="ED46" s="126"/>
      <c r="EE46" s="126"/>
      <c r="EF46" s="126"/>
      <c r="EG46" s="126"/>
      <c r="EH46" s="126"/>
      <c r="EI46" s="126"/>
      <c r="EJ46" s="126"/>
      <c r="EK46" s="126"/>
      <c r="EL46" s="126"/>
      <c r="EM46" s="126"/>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row>
    <row r="47" spans="1:188" x14ac:dyDescent="0.3">
      <c r="A47" s="129"/>
      <c r="B47" s="127"/>
      <c r="C47" s="127"/>
      <c r="D47" s="125"/>
      <c r="E47" s="125"/>
      <c r="F47" s="125"/>
      <c r="G47" s="125"/>
      <c r="H47" s="125"/>
      <c r="I47" s="125"/>
      <c r="J47" s="125"/>
      <c r="K47" s="125"/>
      <c r="L47" s="125"/>
      <c r="M47" s="125"/>
      <c r="N47" s="125"/>
      <c r="O47" s="125"/>
      <c r="P47" s="125"/>
      <c r="Q47" s="125"/>
      <c r="R47" s="125"/>
      <c r="S47" s="125"/>
      <c r="T47" s="125"/>
      <c r="U47" s="125"/>
      <c r="V47" s="125"/>
      <c r="W47" s="125"/>
      <c r="X47" s="125"/>
      <c r="Y47" s="125"/>
      <c r="Z47" s="125"/>
      <c r="AA47" s="125"/>
      <c r="AB47" s="125"/>
      <c r="AC47" s="125"/>
      <c r="AD47" s="125"/>
      <c r="AE47" s="125"/>
      <c r="AF47" s="125"/>
      <c r="AG47" s="125"/>
      <c r="AH47" s="125"/>
      <c r="AI47" s="125"/>
      <c r="AJ47" s="125"/>
      <c r="AK47" s="125"/>
      <c r="AL47" s="125"/>
      <c r="AM47" s="125"/>
      <c r="AN47" s="125"/>
      <c r="AO47" s="126"/>
      <c r="AP47" s="126"/>
      <c r="AQ47" s="126"/>
      <c r="AR47" s="126"/>
      <c r="AS47" s="126"/>
      <c r="AT47" s="126"/>
      <c r="AU47" s="126"/>
      <c r="AV47" s="126"/>
      <c r="AW47" s="126"/>
      <c r="AX47" s="126"/>
      <c r="AY47" s="126"/>
      <c r="AZ47" s="126"/>
      <c r="BA47" s="126"/>
      <c r="BB47" s="126"/>
      <c r="BC47" s="126"/>
      <c r="BD47" s="126"/>
      <c r="BE47" s="126"/>
      <c r="BF47" s="126"/>
      <c r="BG47" s="126"/>
      <c r="BH47" s="126"/>
      <c r="BI47" s="126"/>
      <c r="BJ47" s="126"/>
      <c r="BK47" s="126"/>
      <c r="BL47" s="126"/>
      <c r="BM47" s="126"/>
      <c r="BN47" s="126"/>
      <c r="BO47" s="126"/>
      <c r="BP47" s="126"/>
      <c r="BQ47" s="126"/>
      <c r="BR47" s="126"/>
      <c r="BS47" s="126"/>
      <c r="BT47" s="126"/>
      <c r="BU47" s="126"/>
      <c r="BV47" s="126"/>
      <c r="BW47" s="126"/>
      <c r="BX47" s="126"/>
      <c r="BY47" s="126"/>
      <c r="BZ47" s="126"/>
      <c r="CA47" s="126"/>
      <c r="CB47" s="126"/>
      <c r="CC47" s="126"/>
      <c r="CD47" s="126"/>
      <c r="CE47" s="126"/>
      <c r="CF47" s="126"/>
      <c r="CG47" s="126"/>
      <c r="CH47" s="126"/>
      <c r="CI47" s="126"/>
      <c r="CJ47" s="126"/>
      <c r="CK47" s="126"/>
      <c r="CL47" s="126"/>
      <c r="CM47" s="126"/>
      <c r="CN47" s="126"/>
      <c r="CO47" s="126"/>
      <c r="CP47" s="126"/>
      <c r="CQ47" s="126"/>
      <c r="CR47" s="126"/>
      <c r="CS47" s="126"/>
      <c r="CT47" s="126"/>
      <c r="CU47" s="126"/>
      <c r="CV47" s="126"/>
      <c r="CW47" s="126"/>
      <c r="CX47" s="126"/>
      <c r="CY47" s="126"/>
      <c r="CZ47" s="126"/>
      <c r="DA47" s="126"/>
      <c r="DB47" s="126"/>
      <c r="DC47" s="126"/>
      <c r="DD47" s="126"/>
      <c r="DE47" s="126"/>
      <c r="DF47" s="126"/>
      <c r="DG47" s="126"/>
      <c r="DH47" s="126"/>
      <c r="DI47" s="126"/>
      <c r="DJ47" s="126"/>
      <c r="DK47" s="126"/>
      <c r="DL47" s="126"/>
      <c r="DM47" s="126"/>
      <c r="DN47" s="126"/>
      <c r="DO47" s="126"/>
      <c r="DP47" s="126"/>
      <c r="DQ47" s="126"/>
      <c r="DR47" s="126"/>
      <c r="DS47" s="126"/>
      <c r="DT47" s="126"/>
      <c r="DU47" s="126"/>
      <c r="DV47" s="126"/>
      <c r="DW47" s="126"/>
      <c r="DX47" s="126"/>
      <c r="DY47" s="126"/>
      <c r="DZ47" s="126"/>
      <c r="EA47" s="126"/>
      <c r="EB47" s="126"/>
      <c r="EC47" s="126"/>
      <c r="ED47" s="126"/>
      <c r="EE47" s="126"/>
      <c r="EF47" s="126"/>
      <c r="EG47" s="126"/>
      <c r="EH47" s="126"/>
      <c r="EI47" s="126"/>
      <c r="EJ47" s="126"/>
      <c r="EK47" s="126"/>
      <c r="EL47" s="126"/>
      <c r="EM47" s="126"/>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row>
    <row r="48" spans="1:188" x14ac:dyDescent="0.3">
      <c r="A48" s="129"/>
      <c r="B48" s="127"/>
      <c r="C48" s="6"/>
      <c r="FX48" s="131"/>
      <c r="FY48" s="131"/>
      <c r="FZ48" s="131"/>
      <c r="GA48" s="131"/>
      <c r="GB48" s="131"/>
      <c r="GC48" s="131"/>
      <c r="GD48" s="131"/>
      <c r="GE48" s="131"/>
      <c r="GF48" s="131"/>
    </row>
    <row r="49" spans="1:188" x14ac:dyDescent="0.3">
      <c r="A49" s="129"/>
      <c r="B49" s="127"/>
      <c r="C49" s="6"/>
      <c r="FX49" s="131"/>
      <c r="FY49" s="131"/>
      <c r="FZ49" s="131"/>
      <c r="GA49" s="131"/>
      <c r="GB49" s="131"/>
      <c r="GC49" s="131"/>
      <c r="GD49" s="131"/>
      <c r="GE49" s="131"/>
      <c r="GF49" s="131"/>
    </row>
    <row r="50" spans="1:188" x14ac:dyDescent="0.3">
      <c r="A50" s="5"/>
      <c r="B50" s="6"/>
      <c r="C50" s="6"/>
    </row>
    <row r="51" spans="1:188" x14ac:dyDescent="0.3">
      <c r="A51" s="5"/>
      <c r="B51" s="6"/>
      <c r="C51" s="6"/>
    </row>
  </sheetData>
  <mergeCells count="1">
    <mergeCell ref="A9:C9"/>
  </mergeCells>
  <conditionalFormatting sqref="D11:FH23 FI11:FJ21 FK11:FK23 FL11:FL21 FK28 D28:FH28 FM11:FN23 FM28 D24:FN27 FO11:FR27 FS19:FS21 FS24:FS27 FT11:FU27 FV19:FV21 FV24:FV27 FY20:FY21 FY24:FY27 FW12:FX27 FZ20:GF27">
    <cfRule type="expression" dxfId="7" priority="1">
      <formula>AND(WZF1048568=MIN($D1048568:$AP1048568),WZF1048568&lt;ABS($B$2*AVERAGE($D1048568:$AP1048568)),WZF1048568&gt;0)</formula>
    </cfRule>
    <cfRule type="expression" dxfId="6" priority="2">
      <formula>AND(WZF1048568=MAX($D1048568:$AP1048568),WZF1048568&gt;$C$2*AVERAGE($D1048568:$AP1048568),WZF1048568&gt;0)</formula>
    </cfRule>
  </conditionalFormatting>
  <conditionalFormatting sqref="FS11:FS13 FS16:FS17 FV11:FV13 FV16:FV17 FY11:FY13 FY16:FY17 FX11:GF11">
    <cfRule type="expression" dxfId="5" priority="3">
      <formula>AND(Q1048569=MIN($D1048569:$AP1048569),Q1048569&lt;ABS($B$2*AVERAGE($D1048569:$AP1048569)),Q1048569&gt;0)</formula>
    </cfRule>
    <cfRule type="expression" dxfId="4" priority="4">
      <formula>AND(Q1048569=MAX($D1048569:$AP1048569),Q1048569&gt;$C$2*AVERAGE($D1048569:$AP1048569),Q1048569&gt;0)</formula>
    </cfRule>
  </conditionalFormatting>
  <conditionalFormatting sqref="FW11 FZ12:GF18">
    <cfRule type="expression" dxfId="3" priority="5">
      <formula>AND(U1048570=MIN($D1048570:$AP1048570),U1048570&lt;ABS($B$2*AVERAGE($D1048570:$AP1048570)),U1048570&gt;0)</formula>
    </cfRule>
    <cfRule type="expression" dxfId="2" priority="6">
      <formula>AND(U1048570=MAX($D1048570:$AP1048570),U1048570&gt;$C$2*AVERAGE($D1048570:$AP1048570),U1048570&gt;0)</formula>
    </cfRule>
  </conditionalFormatting>
  <conditionalFormatting sqref="FY19:GF19">
    <cfRule type="expression" dxfId="1" priority="7">
      <formula>AND(#REF!=MIN(#REF!),#REF!&lt;ABS($B$2*AVERAGE(#REF!)),#REF!&gt;0)</formula>
    </cfRule>
    <cfRule type="expression" dxfId="0" priority="8">
      <formula>AND(#REF!=MAX(#REF!),#REF!&gt;$C$2*AVERAGE(#REF!),#REF!&gt;0)</formula>
    </cfRule>
  </conditionalFormatting>
  <hyperlinks>
    <hyperlink ref="A6" location="Contents!A1" display="Return to contents page"/>
  </hyperlink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Revisions</vt:lpstr>
      <vt:lpstr>Contents</vt:lpstr>
      <vt:lpstr>Charts</vt:lpstr>
      <vt:lpstr>Annual cents per unit (nominal)</vt:lpstr>
      <vt:lpstr>Annual cents per unit (real)</vt:lpstr>
      <vt:lpstr>Annual NZD per GJ (nominal)</vt:lpstr>
      <vt:lpstr>Annual NZD per GJ (real)</vt:lpstr>
      <vt:lpstr>Quarterly c per unit (nominal)</vt:lpstr>
      <vt:lpstr>Quarterly c per unit (real)</vt:lpstr>
      <vt:lpstr>Quarterly NZD per GJ (nominal)</vt:lpstr>
      <vt:lpstr>Quarterly NZD per GJ (real)</vt:lpstr>
      <vt:lpstr>Taxes</vt:lpstr>
      <vt:lpstr>Retail price composition</vt:lpstr>
    </vt:vector>
  </TitlesOfParts>
  <Company>Ministry of Economic Development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Lawrence</dc:creator>
  <cp:lastModifiedBy>Ella Priest Forsyth</cp:lastModifiedBy>
  <cp:lastPrinted>2011-09-12T01:42:00Z</cp:lastPrinted>
  <dcterms:created xsi:type="dcterms:W3CDTF">2011-08-18T01:17:26Z</dcterms:created>
  <dcterms:modified xsi:type="dcterms:W3CDTF">2020-06-17T23:44:09Z</dcterms:modified>
</cp:coreProperties>
</file>