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nergy Information\Projects\Website\2019\ENZ Update\"/>
    </mc:Choice>
  </mc:AlternateContent>
  <bookViews>
    <workbookView xWindow="4170" yWindow="-15" windowWidth="29010" windowHeight="11985" tabRatio="752"/>
  </bookViews>
  <sheets>
    <sheet name="Allfuels" sheetId="27" r:id="rId1"/>
    <sheet name="1990" sheetId="5" r:id="rId2"/>
    <sheet name="1991" sheetId="4" r:id="rId3"/>
    <sheet name="1992" sheetId="3" r:id="rId4"/>
    <sheet name="1993" sheetId="2" r:id="rId5"/>
    <sheet name="1994" sheetId="1" r:id="rId6"/>
    <sheet name="1995" sheetId="10" r:id="rId7"/>
    <sheet name="1996" sheetId="11" r:id="rId8"/>
    <sheet name="1997" sheetId="12" r:id="rId9"/>
    <sheet name="1998" sheetId="13" r:id="rId10"/>
    <sheet name="1999" sheetId="14" r:id="rId11"/>
    <sheet name="2000" sheetId="15" r:id="rId12"/>
    <sheet name="2001" sheetId="16" r:id="rId13"/>
    <sheet name="2002" sheetId="17" r:id="rId14"/>
    <sheet name="2003" sheetId="18" r:id="rId15"/>
    <sheet name="2004" sheetId="19" r:id="rId16"/>
    <sheet name="2005" sheetId="20" r:id="rId17"/>
    <sheet name="2006" sheetId="21" r:id="rId18"/>
    <sheet name="2007" sheetId="22" r:id="rId19"/>
    <sheet name="2008" sheetId="23" r:id="rId20"/>
    <sheet name="2009" sheetId="24" r:id="rId21"/>
    <sheet name="2010" sheetId="25" r:id="rId22"/>
    <sheet name="2011" sheetId="26" r:id="rId23"/>
    <sheet name="2012" sheetId="28" r:id="rId24"/>
    <sheet name="2013" sheetId="29" r:id="rId25"/>
    <sheet name="2014" sheetId="30" r:id="rId26"/>
    <sheet name="2015" sheetId="31" r:id="rId27"/>
    <sheet name="2016" sheetId="32" r:id="rId28"/>
    <sheet name="2017" sheetId="33" r:id="rId29"/>
    <sheet name="2018" sheetId="34" r:id="rId30"/>
    <sheet name="Net2017" sheetId="8" r:id="rId31"/>
  </sheets>
  <externalReferences>
    <externalReference r:id="rId32"/>
    <externalReference r:id="rId33"/>
    <externalReference r:id="rId34"/>
  </externalReferences>
  <definedNames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March_Years">OFFSET('[1]Demand - MY'!$A$11,0,0,COUNTA('[1]Demand - MY'!$A$11:$A$799),1)</definedName>
    <definedName name="NZ_HES_description" localSheetId="27">#REF!</definedName>
    <definedName name="NZ_HES_description" localSheetId="28">#REF!</definedName>
    <definedName name="NZ_HES_description" localSheetId="29">#REF!</definedName>
    <definedName name="NZ_HES_description">#REF!</definedName>
    <definedName name="_xlnm.Print_Area" localSheetId="1">'1990'!$A$1:$AD$43</definedName>
    <definedName name="_xlnm.Print_Area" localSheetId="2">'1991'!$A$1:$AD$43</definedName>
    <definedName name="_xlnm.Print_Area" localSheetId="3">'1992'!$A$1:$AD$43</definedName>
    <definedName name="_xlnm.Print_Area" localSheetId="4">'1993'!$A$1:$AD$43</definedName>
    <definedName name="_xlnm.Print_Area" localSheetId="5">'1994'!$A$1:$AD$43</definedName>
    <definedName name="_xlnm.Print_Area" localSheetId="30">'Net2017'!$A$1:$AD$44</definedName>
    <definedName name="Print_it" localSheetId="1">[2]!Print_it</definedName>
    <definedName name="Print_it" localSheetId="2">[2]!Print_it</definedName>
    <definedName name="Print_it" localSheetId="3">[2]!Print_it</definedName>
    <definedName name="Print_it" localSheetId="4">[2]!Print_it</definedName>
    <definedName name="Print_it" localSheetId="5">[2]!Print_it</definedName>
    <definedName name="Print_it" localSheetId="23">[3]!Print_it</definedName>
    <definedName name="Print_it" localSheetId="24">[3]!Print_it</definedName>
    <definedName name="Print_it" localSheetId="25">[3]!Print_it</definedName>
    <definedName name="Print_it" localSheetId="26">[3]!Print_it</definedName>
    <definedName name="Print_it" localSheetId="27">[3]!Print_it</definedName>
    <definedName name="Print_it" localSheetId="28">[3]!Print_it</definedName>
    <definedName name="Print_it" localSheetId="29">[3]!Print_it</definedName>
    <definedName name="Print_it" localSheetId="30">[2]!Print_it</definedName>
    <definedName name="Print_it">[3]!Print_it</definedName>
    <definedName name="Quarters">OFFSET('[1]Primary Energy - Q'!$A$11,0,0,COUNTA('[1]Primary Energy - Q'!$A$11:$A$793),1)</definedName>
    <definedName name="SAD" localSheetId="1">'1990'!#REF!</definedName>
    <definedName name="SAD" localSheetId="2">'1991'!#REF!</definedName>
    <definedName name="SAD" localSheetId="3">'1992'!#REF!</definedName>
    <definedName name="SAD" localSheetId="4">'1993'!#REF!</definedName>
    <definedName name="SAD" localSheetId="5">'1994'!#REF!</definedName>
    <definedName name="SAD" localSheetId="30">'Net2017'!#REF!</definedName>
    <definedName name="Technical_Notes_..." localSheetId="27">#REF!</definedName>
    <definedName name="Technical_Notes_..." localSheetId="28">#REF!</definedName>
    <definedName name="Technical_Notes_..." localSheetId="29">#REF!</definedName>
    <definedName name="Technical_Notes_...">#REF!</definedName>
    <definedName name="Years">OFFSET('[1]Demand - DY'!$A$11,0,0,COUNTA('[1]Demand - DY'!$A$11:$A$98),1)</definedName>
  </definedNames>
  <calcPr calcId="162913"/>
</workbook>
</file>

<file path=xl/calcChain.xml><?xml version="1.0" encoding="utf-8"?>
<calcChain xmlns="http://schemas.openxmlformats.org/spreadsheetml/2006/main">
  <c r="AB40" i="34" l="1"/>
  <c r="V40" i="34"/>
  <c r="S40" i="34"/>
  <c r="P40" i="34"/>
  <c r="J40" i="34"/>
  <c r="U40" i="34"/>
  <c r="Z39" i="34"/>
  <c r="Q39" i="34"/>
  <c r="Z38" i="34"/>
  <c r="Z37" i="34"/>
  <c r="Q36" i="34"/>
  <c r="G36" i="34"/>
  <c r="I36" i="34" s="1"/>
  <c r="G34" i="34"/>
  <c r="I34" i="34" s="1"/>
  <c r="AC34" i="34" s="1"/>
  <c r="Q33" i="34"/>
  <c r="G32" i="34"/>
  <c r="I32" i="34" s="1"/>
  <c r="AC32" i="34" s="1"/>
  <c r="G30" i="34"/>
  <c r="I30" i="34" s="1"/>
  <c r="AC30" i="34" s="1"/>
  <c r="Q28" i="34"/>
  <c r="AA26" i="34"/>
  <c r="O26" i="34"/>
  <c r="M26" i="34"/>
  <c r="G27" i="34"/>
  <c r="I27" i="34" s="1"/>
  <c r="Y26" i="34"/>
  <c r="X26" i="34"/>
  <c r="X40" i="34" s="1"/>
  <c r="K26" i="34"/>
  <c r="R22" i="34"/>
  <c r="G24" i="34"/>
  <c r="I24" i="34" s="1"/>
  <c r="Z23" i="34"/>
  <c r="Q23" i="34"/>
  <c r="G23" i="34"/>
  <c r="I23" i="34" s="1"/>
  <c r="AC23" i="34" s="1"/>
  <c r="Z22" i="34"/>
  <c r="O22" i="34"/>
  <c r="K22" i="34"/>
  <c r="G22" i="34"/>
  <c r="I22" i="34" s="1"/>
  <c r="Q19" i="34"/>
  <c r="AC19" i="34" s="1"/>
  <c r="K13" i="34"/>
  <c r="G17" i="34"/>
  <c r="I17" i="34" s="1"/>
  <c r="AC17" i="34" s="1"/>
  <c r="W13" i="34"/>
  <c r="P13" i="34"/>
  <c r="L13" i="34"/>
  <c r="AB13" i="34"/>
  <c r="Y13" i="34"/>
  <c r="G15" i="34"/>
  <c r="X13" i="34"/>
  <c r="V13" i="34"/>
  <c r="S13" i="34"/>
  <c r="N13" i="34"/>
  <c r="M13" i="34"/>
  <c r="U13" i="34"/>
  <c r="O13" i="34"/>
  <c r="B11" i="34"/>
  <c r="B10" i="34"/>
  <c r="B9" i="34"/>
  <c r="B8" i="34"/>
  <c r="AB12" i="34"/>
  <c r="AB20" i="34" s="1"/>
  <c r="AB42" i="34" s="1"/>
  <c r="Y12" i="34"/>
  <c r="Y20" i="34" s="1"/>
  <c r="X12" i="34"/>
  <c r="X20" i="34" s="1"/>
  <c r="X42" i="34" s="1"/>
  <c r="W12" i="34"/>
  <c r="V12" i="34"/>
  <c r="V20" i="34" s="1"/>
  <c r="V42" i="34" s="1"/>
  <c r="U12" i="34"/>
  <c r="U20" i="34" s="1"/>
  <c r="T12" i="34"/>
  <c r="E12" i="34"/>
  <c r="Q11" i="34" l="1"/>
  <c r="AC11" i="34" s="1"/>
  <c r="I9" i="34"/>
  <c r="AC9" i="34" s="1"/>
  <c r="F12" i="34"/>
  <c r="R12" i="34"/>
  <c r="I10" i="34"/>
  <c r="P12" i="34"/>
  <c r="P20" i="34" s="1"/>
  <c r="P42" i="34" s="1"/>
  <c r="G12" i="34"/>
  <c r="Q9" i="34"/>
  <c r="H12" i="34"/>
  <c r="J12" i="34"/>
  <c r="M12" i="34"/>
  <c r="M20" i="34" s="1"/>
  <c r="K12" i="34"/>
  <c r="K20" i="34" s="1"/>
  <c r="K42" i="34" s="1"/>
  <c r="E20" i="34"/>
  <c r="I8" i="34"/>
  <c r="R13" i="34"/>
  <c r="G25" i="34"/>
  <c r="I25" i="34" s="1"/>
  <c r="G26" i="34"/>
  <c r="I26" i="34" s="1"/>
  <c r="G28" i="34"/>
  <c r="I28" i="34" s="1"/>
  <c r="AC28" i="34" s="1"/>
  <c r="Z36" i="34"/>
  <c r="AC36" i="34" s="1"/>
  <c r="E40" i="34"/>
  <c r="Z15" i="34"/>
  <c r="Q35" i="34"/>
  <c r="F40" i="34"/>
  <c r="Q7" i="34"/>
  <c r="G14" i="34"/>
  <c r="I14" i="34" s="1"/>
  <c r="Q24" i="34"/>
  <c r="AC24" i="34" s="1"/>
  <c r="L22" i="34"/>
  <c r="L40" i="34" s="1"/>
  <c r="L26" i="34"/>
  <c r="G29" i="34"/>
  <c r="I29" i="34" s="1"/>
  <c r="AC29" i="34" s="1"/>
  <c r="Q37" i="34"/>
  <c r="H40" i="34"/>
  <c r="E13" i="34"/>
  <c r="H13" i="34"/>
  <c r="H20" i="34" s="1"/>
  <c r="H42" i="34" s="1"/>
  <c r="Q38" i="34"/>
  <c r="Z7" i="34"/>
  <c r="Z12" i="34" s="1"/>
  <c r="Q10" i="34"/>
  <c r="I18" i="34"/>
  <c r="AA22" i="34"/>
  <c r="AA40" i="34" s="1"/>
  <c r="N22" i="34"/>
  <c r="G31" i="34"/>
  <c r="I31" i="34" s="1"/>
  <c r="AC31" i="34" s="1"/>
  <c r="G35" i="34"/>
  <c r="I35" i="34" s="1"/>
  <c r="AC35" i="34" s="1"/>
  <c r="G37" i="34"/>
  <c r="I37" i="34" s="1"/>
  <c r="AC37" i="34" s="1"/>
  <c r="G39" i="34"/>
  <c r="I39" i="34" s="1"/>
  <c r="I15" i="34"/>
  <c r="AC15" i="34" s="1"/>
  <c r="K40" i="34"/>
  <c r="Y40" i="34"/>
  <c r="N12" i="34"/>
  <c r="N20" i="34" s="1"/>
  <c r="O12" i="34"/>
  <c r="O20" i="34" s="1"/>
  <c r="O42" i="34" s="1"/>
  <c r="L12" i="34"/>
  <c r="L20" i="34" s="1"/>
  <c r="S12" i="34"/>
  <c r="Q16" i="34"/>
  <c r="AC16" i="34" s="1"/>
  <c r="Z16" i="34"/>
  <c r="Q18" i="34"/>
  <c r="AA13" i="34"/>
  <c r="AA20" i="34" s="1"/>
  <c r="AA42" i="34" s="1"/>
  <c r="R26" i="34"/>
  <c r="R40" i="34" s="1"/>
  <c r="G33" i="34"/>
  <c r="I33" i="34" s="1"/>
  <c r="AC33" i="34" s="1"/>
  <c r="O40" i="34"/>
  <c r="U42" i="34"/>
  <c r="Y42" i="34"/>
  <c r="W20" i="34"/>
  <c r="AC18" i="34"/>
  <c r="AC39" i="34"/>
  <c r="Q8" i="34"/>
  <c r="T13" i="34"/>
  <c r="T20" i="34" s="1"/>
  <c r="Z14" i="34"/>
  <c r="Z13" i="34" s="1"/>
  <c r="Q14" i="34"/>
  <c r="Q13" i="34" s="1"/>
  <c r="T40" i="34"/>
  <c r="F13" i="34"/>
  <c r="Q27" i="34"/>
  <c r="G38" i="34"/>
  <c r="N26" i="34"/>
  <c r="N40" i="34" s="1"/>
  <c r="Q25" i="34"/>
  <c r="AC25" i="34" s="1"/>
  <c r="T26" i="34"/>
  <c r="Z26" i="34" s="1"/>
  <c r="Z40" i="34" s="1"/>
  <c r="I7" i="34"/>
  <c r="M22" i="34"/>
  <c r="M40" i="34" s="1"/>
  <c r="J13" i="34"/>
  <c r="AC8" i="34" l="1"/>
  <c r="AC10" i="34"/>
  <c r="L42" i="34"/>
  <c r="R20" i="34"/>
  <c r="R42" i="34" s="1"/>
  <c r="F20" i="34"/>
  <c r="Z20" i="34"/>
  <c r="Z42" i="34" s="1"/>
  <c r="J20" i="34"/>
  <c r="J42" i="34" s="1"/>
  <c r="M42" i="34"/>
  <c r="T42" i="34"/>
  <c r="N42" i="34"/>
  <c r="G13" i="34"/>
  <c r="G20" i="34" s="1"/>
  <c r="Q26" i="34"/>
  <c r="AC26" i="34" s="1"/>
  <c r="Q12" i="34"/>
  <c r="Q20" i="34" s="1"/>
  <c r="G40" i="34"/>
  <c r="I38" i="34"/>
  <c r="I13" i="34"/>
  <c r="AC14" i="34"/>
  <c r="AC13" i="34" s="1"/>
  <c r="AC27" i="34"/>
  <c r="I12" i="34"/>
  <c r="I20" i="34" s="1"/>
  <c r="AC7" i="34"/>
  <c r="Q22" i="34"/>
  <c r="AC12" i="34" l="1"/>
  <c r="AC20" i="34" s="1"/>
  <c r="G42" i="34"/>
  <c r="I42" i="34"/>
  <c r="I40" i="34"/>
  <c r="AC38" i="34"/>
  <c r="Q40" i="34"/>
  <c r="Q42" i="34" s="1"/>
  <c r="AC22" i="34"/>
  <c r="AC40" i="34" l="1"/>
  <c r="AC42" i="34" s="1"/>
  <c r="AB40" i="33" l="1"/>
  <c r="V40" i="33"/>
  <c r="S40" i="33"/>
  <c r="P40" i="33"/>
  <c r="J40" i="33"/>
  <c r="U40" i="33"/>
  <c r="Z38" i="33"/>
  <c r="Y26" i="33"/>
  <c r="Y40" i="33" s="1"/>
  <c r="X26" i="33"/>
  <c r="K26" i="33"/>
  <c r="G36" i="33"/>
  <c r="T26" i="33"/>
  <c r="Z23" i="33"/>
  <c r="K22" i="33"/>
  <c r="R22" i="33"/>
  <c r="Q19" i="33"/>
  <c r="K13" i="33"/>
  <c r="Z16" i="33"/>
  <c r="O13" i="33"/>
  <c r="AB13" i="33"/>
  <c r="Y13" i="33"/>
  <c r="V13" i="33"/>
  <c r="U13" i="33"/>
  <c r="S13" i="33"/>
  <c r="B11" i="33"/>
  <c r="B10" i="33"/>
  <c r="B9" i="33"/>
  <c r="B8" i="33"/>
  <c r="AB12" i="33"/>
  <c r="Y12" i="33"/>
  <c r="X12" i="33"/>
  <c r="W12" i="33"/>
  <c r="V12" i="33"/>
  <c r="U12" i="33"/>
  <c r="T12" i="33"/>
  <c r="S12" i="33"/>
  <c r="AF16" i="27"/>
  <c r="AF5" i="27"/>
  <c r="AF7" i="27"/>
  <c r="AF37" i="27"/>
  <c r="AF40" i="27"/>
  <c r="AF14" i="27"/>
  <c r="AF28" i="27"/>
  <c r="AF26" i="27"/>
  <c r="AF13" i="27"/>
  <c r="AF32" i="27"/>
  <c r="AF23" i="27"/>
  <c r="AF9" i="27"/>
  <c r="AF25" i="27"/>
  <c r="AF24" i="27"/>
  <c r="AF35" i="27"/>
  <c r="AF29" i="27"/>
  <c r="AF31" i="27"/>
  <c r="AF21" i="27"/>
  <c r="AF20" i="27"/>
  <c r="AF34" i="27"/>
  <c r="AF10" i="27"/>
  <c r="AF6" i="27"/>
  <c r="AF11" i="27"/>
  <c r="AF17" i="27"/>
  <c r="AF27" i="27"/>
  <c r="AF19" i="27"/>
  <c r="AF12" i="27"/>
  <c r="AF8" i="27"/>
  <c r="AF33" i="27"/>
  <c r="AF22" i="27"/>
  <c r="AF15" i="27"/>
  <c r="AF30" i="27"/>
  <c r="AF4" i="27"/>
  <c r="AF36" i="27"/>
  <c r="Q7" i="33" l="1"/>
  <c r="O22" i="33"/>
  <c r="G25" i="33"/>
  <c r="I25" i="33" s="1"/>
  <c r="L26" i="33"/>
  <c r="I9" i="33"/>
  <c r="X13" i="33"/>
  <c r="X20" i="33" s="1"/>
  <c r="X42" i="33" s="1"/>
  <c r="G15" i="33"/>
  <c r="I15" i="33" s="1"/>
  <c r="X40" i="33"/>
  <c r="U20" i="33"/>
  <c r="U42" i="33" s="1"/>
  <c r="G22" i="33"/>
  <c r="I22" i="33" s="1"/>
  <c r="G24" i="33"/>
  <c r="I24" i="33" s="1"/>
  <c r="H12" i="33"/>
  <c r="I10" i="33"/>
  <c r="Q14" i="33"/>
  <c r="AA13" i="33"/>
  <c r="AA20" i="33" s="1"/>
  <c r="G31" i="33"/>
  <c r="I31" i="33" s="1"/>
  <c r="AC31" i="33" s="1"/>
  <c r="Y20" i="33"/>
  <c r="Y42" i="33" s="1"/>
  <c r="G17" i="33"/>
  <c r="I17" i="33" s="1"/>
  <c r="AC17" i="33" s="1"/>
  <c r="AA22" i="33"/>
  <c r="AB20" i="33"/>
  <c r="AB42" i="33" s="1"/>
  <c r="W13" i="33"/>
  <c r="P13" i="33"/>
  <c r="R12" i="33"/>
  <c r="G29" i="33"/>
  <c r="I29" i="33" s="1"/>
  <c r="AC29" i="33" s="1"/>
  <c r="G39" i="33"/>
  <c r="I39" i="33" s="1"/>
  <c r="G26" i="33"/>
  <c r="I26" i="33" s="1"/>
  <c r="H13" i="33"/>
  <c r="V20" i="33"/>
  <c r="V42" i="33" s="1"/>
  <c r="P12" i="33"/>
  <c r="P20" i="33" s="1"/>
  <c r="P42" i="33" s="1"/>
  <c r="G28" i="33"/>
  <c r="I28" i="33" s="1"/>
  <c r="K40" i="33"/>
  <c r="I36" i="33"/>
  <c r="L12" i="33"/>
  <c r="N22" i="33"/>
  <c r="N26" i="33"/>
  <c r="M12" i="33"/>
  <c r="G14" i="33"/>
  <c r="I14" i="33" s="1"/>
  <c r="G23" i="33"/>
  <c r="I23" i="33" s="1"/>
  <c r="G27" i="33"/>
  <c r="I27" i="33" s="1"/>
  <c r="G34" i="33"/>
  <c r="I34" i="33" s="1"/>
  <c r="AC34" i="33" s="1"/>
  <c r="M13" i="33"/>
  <c r="L13" i="33"/>
  <c r="N40" i="33"/>
  <c r="K12" i="33"/>
  <c r="K20" i="33" s="1"/>
  <c r="R26" i="33"/>
  <c r="R40" i="33" s="1"/>
  <c r="I8" i="33"/>
  <c r="Q11" i="33"/>
  <c r="AC11" i="33" s="1"/>
  <c r="Z15" i="33"/>
  <c r="Q23" i="33"/>
  <c r="Q25" i="33"/>
  <c r="M26" i="33"/>
  <c r="AA26" i="33"/>
  <c r="O26" i="33"/>
  <c r="O40" i="33" s="1"/>
  <c r="Q35" i="33"/>
  <c r="Z39" i="33"/>
  <c r="O12" i="33"/>
  <c r="O20" i="33" s="1"/>
  <c r="Z14" i="33"/>
  <c r="I18" i="33"/>
  <c r="Q24" i="33"/>
  <c r="Q27" i="33"/>
  <c r="Q36" i="33"/>
  <c r="Q37" i="33"/>
  <c r="E12" i="33"/>
  <c r="Q9" i="33"/>
  <c r="AC9" i="33" s="1"/>
  <c r="T13" i="33"/>
  <c r="T20" i="33" s="1"/>
  <c r="AC19" i="33"/>
  <c r="L22" i="33"/>
  <c r="L40" i="33" s="1"/>
  <c r="M22" i="33"/>
  <c r="Z26" i="33"/>
  <c r="Q28" i="33"/>
  <c r="G33" i="33"/>
  <c r="I33" i="33" s="1"/>
  <c r="Q33" i="33"/>
  <c r="AC33" i="33" s="1"/>
  <c r="G35" i="33"/>
  <c r="I35" i="33" s="1"/>
  <c r="F40" i="33"/>
  <c r="Z37" i="33"/>
  <c r="Q8" i="33"/>
  <c r="G12" i="33"/>
  <c r="W20" i="33"/>
  <c r="Z36" i="33"/>
  <c r="E40" i="33"/>
  <c r="G38" i="33"/>
  <c r="Q38" i="33"/>
  <c r="I7" i="33"/>
  <c r="Z7" i="33"/>
  <c r="Z12" i="33" s="1"/>
  <c r="N12" i="33"/>
  <c r="E13" i="33"/>
  <c r="R13" i="33"/>
  <c r="Q16" i="33"/>
  <c r="AC16" i="33" s="1"/>
  <c r="J13" i="33"/>
  <c r="Q39" i="33"/>
  <c r="Q18" i="33"/>
  <c r="AC18" i="33" s="1"/>
  <c r="Z22" i="33"/>
  <c r="T40" i="33"/>
  <c r="F12" i="33"/>
  <c r="J12" i="33"/>
  <c r="Q10" i="33"/>
  <c r="F13" i="33"/>
  <c r="N13" i="33"/>
  <c r="G30" i="33"/>
  <c r="I30" i="33" s="1"/>
  <c r="AC30" i="33" s="1"/>
  <c r="G32" i="33"/>
  <c r="I32" i="33" s="1"/>
  <c r="AC32" i="33" s="1"/>
  <c r="G37" i="33"/>
  <c r="I37" i="33" s="1"/>
  <c r="H40" i="33"/>
  <c r="AE27" i="27"/>
  <c r="AE28" i="27"/>
  <c r="AE30" i="27"/>
  <c r="AE13" i="27"/>
  <c r="AE31" i="27"/>
  <c r="AE29" i="27"/>
  <c r="AE14" i="27"/>
  <c r="AE8" i="27"/>
  <c r="AE26" i="27"/>
  <c r="AE6" i="27"/>
  <c r="AE15" i="27"/>
  <c r="AE16" i="27"/>
  <c r="E20" i="33" l="1"/>
  <c r="L20" i="33"/>
  <c r="AC10" i="33"/>
  <c r="AC8" i="33"/>
  <c r="K42" i="33"/>
  <c r="R20" i="33"/>
  <c r="R42" i="33" s="1"/>
  <c r="J20" i="33"/>
  <c r="J42" i="33" s="1"/>
  <c r="H20" i="33"/>
  <c r="H42" i="33" s="1"/>
  <c r="AC37" i="33"/>
  <c r="AA40" i="33"/>
  <c r="AA42" i="33" s="1"/>
  <c r="AC27" i="33"/>
  <c r="AC35" i="33"/>
  <c r="AC25" i="33"/>
  <c r="L42" i="33"/>
  <c r="Q22" i="33"/>
  <c r="AC22" i="33" s="1"/>
  <c r="G13" i="33"/>
  <c r="G20" i="33" s="1"/>
  <c r="AC28" i="33"/>
  <c r="M20" i="33"/>
  <c r="Z13" i="33"/>
  <c r="Z20" i="33" s="1"/>
  <c r="AC15" i="33"/>
  <c r="Z40" i="33"/>
  <c r="I13" i="33"/>
  <c r="AC14" i="33"/>
  <c r="AC24" i="33"/>
  <c r="M40" i="33"/>
  <c r="O42" i="33"/>
  <c r="Q26" i="33"/>
  <c r="AC26" i="33" s="1"/>
  <c r="AC23" i="33"/>
  <c r="T42" i="33"/>
  <c r="AC39" i="33"/>
  <c r="AC36" i="33"/>
  <c r="Q12" i="33"/>
  <c r="Q13" i="33"/>
  <c r="F20" i="33"/>
  <c r="G40" i="33"/>
  <c r="I38" i="33"/>
  <c r="AC7" i="33"/>
  <c r="I12" i="33"/>
  <c r="N20" i="33"/>
  <c r="N42" i="33" s="1"/>
  <c r="AB40" i="32"/>
  <c r="V40" i="32"/>
  <c r="S40" i="32"/>
  <c r="P40" i="32"/>
  <c r="J40" i="32"/>
  <c r="U40" i="32"/>
  <c r="Z38" i="32"/>
  <c r="X26" i="32"/>
  <c r="T26" i="32"/>
  <c r="K26" i="32"/>
  <c r="Z23" i="32"/>
  <c r="K22" i="32"/>
  <c r="Z22" i="32"/>
  <c r="Q19" i="32"/>
  <c r="K13" i="32"/>
  <c r="Z16" i="32"/>
  <c r="V13" i="32"/>
  <c r="U13" i="32"/>
  <c r="B11" i="32"/>
  <c r="B10" i="32"/>
  <c r="B9" i="32"/>
  <c r="B8" i="32"/>
  <c r="Y12" i="32"/>
  <c r="X12" i="32"/>
  <c r="W12" i="32"/>
  <c r="V12" i="32"/>
  <c r="U12" i="32"/>
  <c r="T12" i="32"/>
  <c r="S12" i="32"/>
  <c r="AE23" i="27"/>
  <c r="AE24" i="27"/>
  <c r="AE34" i="27"/>
  <c r="AE5" i="27"/>
  <c r="AE4" i="27"/>
  <c r="AE22" i="27"/>
  <c r="AE21" i="27"/>
  <c r="AE33" i="27"/>
  <c r="AE36" i="27"/>
  <c r="AE20" i="27"/>
  <c r="AE25" i="27"/>
  <c r="AE11" i="27"/>
  <c r="AE32" i="27"/>
  <c r="AE12" i="27"/>
  <c r="AE7" i="27"/>
  <c r="AE19" i="27"/>
  <c r="Q20" i="33" l="1"/>
  <c r="M42" i="33"/>
  <c r="AC12" i="33"/>
  <c r="AC13" i="33"/>
  <c r="Z42" i="33"/>
  <c r="I20" i="33"/>
  <c r="G42" i="33"/>
  <c r="Q40" i="33"/>
  <c r="Q42" i="33" s="1"/>
  <c r="I40" i="33"/>
  <c r="AC38" i="33"/>
  <c r="AC20" i="33"/>
  <c r="O13" i="32"/>
  <c r="W13" i="32"/>
  <c r="W20" i="32" s="1"/>
  <c r="L13" i="32"/>
  <c r="P13" i="32"/>
  <c r="X13" i="32"/>
  <c r="M22" i="32"/>
  <c r="X40" i="32"/>
  <c r="Z37" i="32"/>
  <c r="AA22" i="32"/>
  <c r="Q25" i="32"/>
  <c r="O26" i="32"/>
  <c r="L22" i="32"/>
  <c r="N22" i="32"/>
  <c r="R12" i="32"/>
  <c r="V20" i="32"/>
  <c r="V42" i="32" s="1"/>
  <c r="P12" i="32"/>
  <c r="Z39" i="32"/>
  <c r="O12" i="32"/>
  <c r="O20" i="32" s="1"/>
  <c r="Z14" i="32"/>
  <c r="X20" i="32"/>
  <c r="Q18" i="32"/>
  <c r="O22" i="32"/>
  <c r="Q27" i="32"/>
  <c r="R26" i="32"/>
  <c r="K40" i="32"/>
  <c r="U20" i="32"/>
  <c r="U42" i="32" s="1"/>
  <c r="T13" i="32"/>
  <c r="T20" i="32" s="1"/>
  <c r="Q24" i="32"/>
  <c r="R22" i="32"/>
  <c r="Q35" i="32"/>
  <c r="S13" i="32"/>
  <c r="Q23" i="32"/>
  <c r="Q14" i="32"/>
  <c r="M13" i="32"/>
  <c r="M12" i="32"/>
  <c r="N13" i="32"/>
  <c r="R13" i="32"/>
  <c r="AC19" i="32"/>
  <c r="L26" i="32"/>
  <c r="Q28" i="32"/>
  <c r="Q37" i="32"/>
  <c r="Z36" i="32"/>
  <c r="Y26" i="32"/>
  <c r="Y40" i="32" s="1"/>
  <c r="Z15" i="32"/>
  <c r="Y13" i="32"/>
  <c r="Y20" i="32" s="1"/>
  <c r="Q16" i="32"/>
  <c r="AC16" i="32" s="1"/>
  <c r="Q33" i="32"/>
  <c r="Z7" i="32"/>
  <c r="Z12" i="32" s="1"/>
  <c r="N12" i="32"/>
  <c r="Q38" i="32"/>
  <c r="Q39" i="32"/>
  <c r="T40" i="32"/>
  <c r="J13" i="32"/>
  <c r="AB40" i="31"/>
  <c r="V40" i="31"/>
  <c r="S40" i="31"/>
  <c r="P40" i="31"/>
  <c r="J40" i="31"/>
  <c r="B11" i="31"/>
  <c r="B10" i="31"/>
  <c r="B9" i="31"/>
  <c r="B8" i="31"/>
  <c r="S3" i="5"/>
  <c r="AA3" i="5"/>
  <c r="AB3" i="5"/>
  <c r="R3" i="5"/>
  <c r="Q3" i="5"/>
  <c r="AB40" i="30"/>
  <c r="V40" i="30"/>
  <c r="S40" i="30"/>
  <c r="P40" i="30"/>
  <c r="J40" i="30"/>
  <c r="B11" i="30"/>
  <c r="B10" i="30"/>
  <c r="B9" i="30"/>
  <c r="B8" i="30"/>
  <c r="AB40" i="29"/>
  <c r="V40" i="29"/>
  <c r="S40" i="29"/>
  <c r="P40" i="29"/>
  <c r="J40" i="29"/>
  <c r="B11" i="29"/>
  <c r="B10" i="29"/>
  <c r="B9" i="29"/>
  <c r="B8" i="29"/>
  <c r="B3" i="29"/>
  <c r="AB40" i="28"/>
  <c r="V40" i="28"/>
  <c r="S40" i="28"/>
  <c r="P40" i="28"/>
  <c r="J40" i="28"/>
  <c r="B11" i="28"/>
  <c r="B10" i="28"/>
  <c r="B9" i="28"/>
  <c r="B8" i="28"/>
  <c r="B3" i="28"/>
  <c r="B8" i="27"/>
  <c r="B7" i="27"/>
  <c r="B6" i="27"/>
  <c r="B5" i="27"/>
  <c r="AB40" i="4"/>
  <c r="V40" i="4"/>
  <c r="S40" i="4"/>
  <c r="P40" i="4"/>
  <c r="J40" i="4"/>
  <c r="B11" i="4"/>
  <c r="B10" i="4"/>
  <c r="B9" i="4"/>
  <c r="B8" i="4"/>
  <c r="B3" i="4"/>
  <c r="AB40" i="26"/>
  <c r="V40" i="26"/>
  <c r="S40" i="26"/>
  <c r="P40" i="26"/>
  <c r="J40" i="26"/>
  <c r="B11" i="26"/>
  <c r="B10" i="26"/>
  <c r="B9" i="26"/>
  <c r="B8" i="26"/>
  <c r="B3" i="26"/>
  <c r="AB40" i="25"/>
  <c r="V40" i="25"/>
  <c r="S40" i="25"/>
  <c r="P40" i="25"/>
  <c r="J40" i="25"/>
  <c r="B11" i="25"/>
  <c r="B10" i="25"/>
  <c r="B9" i="25"/>
  <c r="B8" i="25"/>
  <c r="B3" i="25"/>
  <c r="AB40" i="24"/>
  <c r="V40" i="24"/>
  <c r="S40" i="24"/>
  <c r="P40" i="24"/>
  <c r="J40" i="24"/>
  <c r="B11" i="24"/>
  <c r="B10" i="24"/>
  <c r="B9" i="24"/>
  <c r="B8" i="24"/>
  <c r="B3" i="24"/>
  <c r="AB40" i="23"/>
  <c r="V40" i="23"/>
  <c r="S40" i="23"/>
  <c r="P40" i="23"/>
  <c r="J40" i="23"/>
  <c r="B11" i="23"/>
  <c r="B10" i="23"/>
  <c r="B9" i="23"/>
  <c r="B8" i="23"/>
  <c r="B3" i="23"/>
  <c r="AB40" i="22"/>
  <c r="V40" i="22"/>
  <c r="S40" i="22"/>
  <c r="P40" i="22"/>
  <c r="J40" i="22"/>
  <c r="B11" i="22"/>
  <c r="B10" i="22"/>
  <c r="B9" i="22"/>
  <c r="B8" i="22"/>
  <c r="B3" i="22"/>
  <c r="AB40" i="21"/>
  <c r="V40" i="21"/>
  <c r="S40" i="21"/>
  <c r="P40" i="21"/>
  <c r="J40" i="21"/>
  <c r="B11" i="21"/>
  <c r="B10" i="21"/>
  <c r="B9" i="21"/>
  <c r="B8" i="21"/>
  <c r="B3" i="21"/>
  <c r="AB40" i="20"/>
  <c r="V40" i="20"/>
  <c r="S40" i="20"/>
  <c r="P40" i="20"/>
  <c r="J40" i="20"/>
  <c r="B11" i="20"/>
  <c r="B10" i="20"/>
  <c r="B9" i="20"/>
  <c r="B8" i="20"/>
  <c r="B3" i="20"/>
  <c r="AB40" i="19"/>
  <c r="V40" i="19"/>
  <c r="S40" i="19"/>
  <c r="P40" i="19"/>
  <c r="J40" i="19"/>
  <c r="B11" i="19"/>
  <c r="B10" i="19"/>
  <c r="B9" i="19"/>
  <c r="B8" i="19"/>
  <c r="B3" i="19"/>
  <c r="AB40" i="18"/>
  <c r="V40" i="18"/>
  <c r="S40" i="18"/>
  <c r="P40" i="18"/>
  <c r="J40" i="18"/>
  <c r="B11" i="18"/>
  <c r="B10" i="18"/>
  <c r="B9" i="18"/>
  <c r="B8" i="18"/>
  <c r="B3" i="18"/>
  <c r="AB40" i="17"/>
  <c r="V40" i="17"/>
  <c r="S40" i="17"/>
  <c r="P40" i="17"/>
  <c r="J40" i="17"/>
  <c r="B11" i="17"/>
  <c r="B10" i="17"/>
  <c r="B9" i="17"/>
  <c r="B8" i="17"/>
  <c r="B3" i="17"/>
  <c r="AB40" i="16"/>
  <c r="V40" i="16"/>
  <c r="S40" i="16"/>
  <c r="P40" i="16"/>
  <c r="J40" i="16"/>
  <c r="B11" i="16"/>
  <c r="B10" i="16"/>
  <c r="B9" i="16"/>
  <c r="B8" i="16"/>
  <c r="B3" i="16"/>
  <c r="AB40" i="15"/>
  <c r="V40" i="15"/>
  <c r="S40" i="15"/>
  <c r="P40" i="15"/>
  <c r="J40" i="15"/>
  <c r="B11" i="15"/>
  <c r="B10" i="15"/>
  <c r="B9" i="15"/>
  <c r="B8" i="15"/>
  <c r="B3" i="15"/>
  <c r="AB40" i="14"/>
  <c r="V40" i="14"/>
  <c r="S40" i="14"/>
  <c r="P40" i="14"/>
  <c r="J40" i="14"/>
  <c r="B11" i="14"/>
  <c r="B10" i="14"/>
  <c r="B9" i="14"/>
  <c r="B8" i="14"/>
  <c r="B3" i="14"/>
  <c r="AB40" i="13"/>
  <c r="V40" i="13"/>
  <c r="S40" i="13"/>
  <c r="P40" i="13"/>
  <c r="J40" i="13"/>
  <c r="B11" i="13"/>
  <c r="B10" i="13"/>
  <c r="B9" i="13"/>
  <c r="B8" i="13"/>
  <c r="B3" i="13"/>
  <c r="U12" i="13" s="1"/>
  <c r="AB40" i="12"/>
  <c r="V40" i="12"/>
  <c r="S40" i="12"/>
  <c r="P40" i="12"/>
  <c r="J40" i="12"/>
  <c r="B11" i="12"/>
  <c r="B10" i="12"/>
  <c r="B9" i="12"/>
  <c r="B8" i="12"/>
  <c r="B3" i="12"/>
  <c r="AB40" i="11"/>
  <c r="V40" i="11"/>
  <c r="S40" i="11"/>
  <c r="P40" i="11"/>
  <c r="J40" i="11"/>
  <c r="B11" i="11"/>
  <c r="B10" i="11"/>
  <c r="B9" i="11"/>
  <c r="B8" i="11"/>
  <c r="B3" i="11"/>
  <c r="AB40" i="10"/>
  <c r="V40" i="10"/>
  <c r="S40" i="10"/>
  <c r="P40" i="10"/>
  <c r="J40" i="10"/>
  <c r="B11" i="10"/>
  <c r="B10" i="10"/>
  <c r="B9" i="10"/>
  <c r="B8" i="10"/>
  <c r="B3" i="10"/>
  <c r="B3" i="3"/>
  <c r="B3" i="2"/>
  <c r="B3" i="1"/>
  <c r="K26" i="8"/>
  <c r="B3" i="5"/>
  <c r="AB40" i="8"/>
  <c r="V40" i="8"/>
  <c r="S40" i="8"/>
  <c r="P40" i="8"/>
  <c r="J40" i="8"/>
  <c r="B11" i="8"/>
  <c r="B10" i="8"/>
  <c r="B9" i="8"/>
  <c r="B8" i="8"/>
  <c r="AB40" i="5"/>
  <c r="V40" i="5"/>
  <c r="S40" i="5"/>
  <c r="P40" i="5"/>
  <c r="J40" i="5"/>
  <c r="B11" i="5"/>
  <c r="B10" i="5"/>
  <c r="B9" i="5"/>
  <c r="B8" i="5"/>
  <c r="AB40" i="3"/>
  <c r="V40" i="3"/>
  <c r="S40" i="3"/>
  <c r="P40" i="3"/>
  <c r="J40" i="3"/>
  <c r="B11" i="3"/>
  <c r="B10" i="3"/>
  <c r="B9" i="3"/>
  <c r="B8" i="3"/>
  <c r="AB40" i="2"/>
  <c r="V40" i="2"/>
  <c r="S40" i="2"/>
  <c r="P40" i="2"/>
  <c r="J40" i="2"/>
  <c r="B11" i="2"/>
  <c r="B10" i="2"/>
  <c r="B9" i="2"/>
  <c r="B8" i="2"/>
  <c r="AB40" i="1"/>
  <c r="V40" i="1"/>
  <c r="S40" i="1"/>
  <c r="P40" i="1"/>
  <c r="J40" i="1"/>
  <c r="B11" i="1"/>
  <c r="B10" i="1"/>
  <c r="B9" i="1"/>
  <c r="B8" i="1"/>
  <c r="K22" i="31"/>
  <c r="K26" i="31"/>
  <c r="S12" i="30"/>
  <c r="Y13" i="30"/>
  <c r="T12" i="30"/>
  <c r="V13" i="30"/>
  <c r="U40" i="30"/>
  <c r="Z38" i="30"/>
  <c r="T26" i="30"/>
  <c r="Y12" i="30"/>
  <c r="K22" i="30"/>
  <c r="K26" i="30"/>
  <c r="X26" i="30"/>
  <c r="Z22" i="30"/>
  <c r="Z23" i="30"/>
  <c r="V12" i="31"/>
  <c r="Y12" i="31"/>
  <c r="Z38" i="31"/>
  <c r="X26" i="31"/>
  <c r="S13" i="31"/>
  <c r="V13" i="31"/>
  <c r="Y13" i="31"/>
  <c r="Z23" i="31"/>
  <c r="Z22" i="31"/>
  <c r="S12" i="31"/>
  <c r="V12" i="30"/>
  <c r="T12" i="31"/>
  <c r="T26" i="31"/>
  <c r="T13" i="31"/>
  <c r="X12" i="31"/>
  <c r="X12" i="30"/>
  <c r="U13" i="30"/>
  <c r="U13" i="31"/>
  <c r="W12" i="30"/>
  <c r="W12" i="31"/>
  <c r="Z16" i="31"/>
  <c r="K13" i="30"/>
  <c r="K13" i="31"/>
  <c r="Q19" i="30"/>
  <c r="Q19" i="31"/>
  <c r="Q19" i="8"/>
  <c r="AD13" i="27"/>
  <c r="AE35" i="27"/>
  <c r="AF44" i="27"/>
  <c r="AF42" i="27"/>
  <c r="AE42" i="27"/>
  <c r="AE9" i="27"/>
  <c r="AE17" i="27"/>
  <c r="AE44" i="27"/>
  <c r="AE10" i="27"/>
  <c r="AE43" i="27"/>
  <c r="AD16" i="27"/>
  <c r="AF43" i="27"/>
  <c r="AF41" i="27"/>
  <c r="AC40" i="33" l="1"/>
  <c r="AC42" i="33" s="1"/>
  <c r="I42" i="33"/>
  <c r="L40" i="32"/>
  <c r="P20" i="32"/>
  <c r="P42" i="32" s="1"/>
  <c r="Q25" i="31"/>
  <c r="T40" i="30"/>
  <c r="X13" i="30"/>
  <c r="X20" i="30" s="1"/>
  <c r="AA22" i="31"/>
  <c r="O13" i="30"/>
  <c r="O22" i="30"/>
  <c r="AC19" i="30"/>
  <c r="V20" i="31"/>
  <c r="V42" i="31" s="1"/>
  <c r="L13" i="30"/>
  <c r="Y20" i="31"/>
  <c r="M22" i="31"/>
  <c r="Q22" i="32"/>
  <c r="P13" i="30"/>
  <c r="Y42" i="32"/>
  <c r="Q23" i="30"/>
  <c r="Q27" i="31"/>
  <c r="K40" i="30"/>
  <c r="R12" i="30"/>
  <c r="N22" i="31"/>
  <c r="R40" i="32"/>
  <c r="X42" i="32"/>
  <c r="O40" i="32"/>
  <c r="O42" i="32" s="1"/>
  <c r="Q27" i="30"/>
  <c r="V20" i="30"/>
  <c r="V42" i="30" s="1"/>
  <c r="T42" i="32"/>
  <c r="R20" i="32"/>
  <c r="W12" i="26"/>
  <c r="Q19" i="1"/>
  <c r="Q24" i="31"/>
  <c r="M22" i="30"/>
  <c r="R22" i="31"/>
  <c r="X40" i="30"/>
  <c r="Q38" i="31"/>
  <c r="J13" i="31"/>
  <c r="U12" i="1"/>
  <c r="N22" i="30"/>
  <c r="R13" i="31"/>
  <c r="O22" i="31"/>
  <c r="Z37" i="30"/>
  <c r="Q38" i="30"/>
  <c r="Q37" i="31"/>
  <c r="AC19" i="31"/>
  <c r="P13" i="31"/>
  <c r="M13" i="31"/>
  <c r="Z37" i="31"/>
  <c r="O13" i="10"/>
  <c r="Q19" i="3"/>
  <c r="U13" i="5"/>
  <c r="Q19" i="14"/>
  <c r="K13" i="24"/>
  <c r="Z22" i="24"/>
  <c r="T26" i="22"/>
  <c r="K13" i="20"/>
  <c r="W12" i="28"/>
  <c r="U13" i="24"/>
  <c r="K13" i="3"/>
  <c r="Q19" i="5"/>
  <c r="Q19" i="18"/>
  <c r="K13" i="22"/>
  <c r="V12" i="8"/>
  <c r="X26" i="8"/>
  <c r="AC19" i="8"/>
  <c r="V13" i="8"/>
  <c r="Y26" i="8"/>
  <c r="T26" i="8"/>
  <c r="Z38" i="8"/>
  <c r="Z22" i="8"/>
  <c r="T12" i="8"/>
  <c r="U12" i="8"/>
  <c r="Y12" i="8"/>
  <c r="Y13" i="8"/>
  <c r="W13" i="8"/>
  <c r="X12" i="8"/>
  <c r="U13" i="8"/>
  <c r="W12" i="8"/>
  <c r="K13" i="8"/>
  <c r="P13" i="8"/>
  <c r="Z22" i="12"/>
  <c r="X26" i="12"/>
  <c r="K26" i="12"/>
  <c r="Y12" i="12"/>
  <c r="V12" i="12"/>
  <c r="X12" i="12"/>
  <c r="U12" i="12"/>
  <c r="W12" i="12"/>
  <c r="U40" i="12"/>
  <c r="Z23" i="12"/>
  <c r="Q19" i="12"/>
  <c r="U13" i="12"/>
  <c r="T26" i="16"/>
  <c r="Z22" i="16"/>
  <c r="V12" i="16"/>
  <c r="Z23" i="16"/>
  <c r="U13" i="16"/>
  <c r="W12" i="16"/>
  <c r="X12" i="16"/>
  <c r="Y13" i="16"/>
  <c r="Z16" i="16"/>
  <c r="U12" i="16"/>
  <c r="K13" i="16"/>
  <c r="U40" i="16"/>
  <c r="Z38" i="20"/>
  <c r="Y12" i="20"/>
  <c r="S12" i="20"/>
  <c r="Z22" i="20"/>
  <c r="Z23" i="20"/>
  <c r="V12" i="20"/>
  <c r="U12" i="20"/>
  <c r="U13" i="20"/>
  <c r="V13" i="20"/>
  <c r="X26" i="20"/>
  <c r="W12" i="20"/>
  <c r="W13" i="20"/>
  <c r="Q19" i="20"/>
  <c r="X12" i="20"/>
  <c r="S13" i="22"/>
  <c r="Z23" i="22"/>
  <c r="U40" i="22"/>
  <c r="V13" i="22"/>
  <c r="V12" i="22"/>
  <c r="U13" i="22"/>
  <c r="U12" i="22"/>
  <c r="T12" i="22"/>
  <c r="X12" i="22"/>
  <c r="W12" i="22"/>
  <c r="Z22" i="22"/>
  <c r="Q19" i="22"/>
  <c r="Y26" i="24"/>
  <c r="T26" i="24"/>
  <c r="X26" i="24"/>
  <c r="K26" i="24"/>
  <c r="K22" i="24"/>
  <c r="Z23" i="24"/>
  <c r="X12" i="24"/>
  <c r="Y12" i="24"/>
  <c r="W12" i="24"/>
  <c r="S13" i="24"/>
  <c r="T12" i="24"/>
  <c r="V12" i="24"/>
  <c r="K22" i="28"/>
  <c r="Y26" i="28"/>
  <c r="Y13" i="28"/>
  <c r="Z38" i="28"/>
  <c r="Z23" i="28"/>
  <c r="Z22" i="28"/>
  <c r="Z16" i="28"/>
  <c r="S13" i="28"/>
  <c r="X12" i="28"/>
  <c r="U13" i="28"/>
  <c r="K13" i="28"/>
  <c r="U12" i="28"/>
  <c r="Q19" i="28"/>
  <c r="Q19" i="24"/>
  <c r="Q19" i="16"/>
  <c r="U40" i="8"/>
  <c r="T12" i="10"/>
  <c r="X12" i="10"/>
  <c r="V12" i="10"/>
  <c r="W12" i="10"/>
  <c r="U13" i="10"/>
  <c r="W13" i="10"/>
  <c r="U12" i="10"/>
  <c r="Z22" i="10"/>
  <c r="Z23" i="10"/>
  <c r="K13" i="10"/>
  <c r="S12" i="10"/>
  <c r="Q19" i="10"/>
  <c r="V13" i="14"/>
  <c r="K22" i="14"/>
  <c r="Z22" i="14"/>
  <c r="Y13" i="14"/>
  <c r="T26" i="14"/>
  <c r="W12" i="14"/>
  <c r="X12" i="14"/>
  <c r="Z16" i="14"/>
  <c r="U12" i="14"/>
  <c r="Z23" i="14"/>
  <c r="U13" i="14"/>
  <c r="K13" i="14"/>
  <c r="S12" i="18"/>
  <c r="T26" i="18"/>
  <c r="Z22" i="18"/>
  <c r="V12" i="18"/>
  <c r="Z23" i="18"/>
  <c r="U12" i="18"/>
  <c r="W13" i="18"/>
  <c r="X12" i="18"/>
  <c r="W12" i="18"/>
  <c r="U13" i="18"/>
  <c r="Y13" i="26"/>
  <c r="X26" i="26"/>
  <c r="Y12" i="26"/>
  <c r="V12" i="26"/>
  <c r="Z22" i="26"/>
  <c r="S12" i="26"/>
  <c r="U13" i="26"/>
  <c r="Z23" i="26"/>
  <c r="X12" i="26"/>
  <c r="U12" i="26"/>
  <c r="K13" i="26"/>
  <c r="Y26" i="26"/>
  <c r="W13" i="26"/>
  <c r="Q19" i="26"/>
  <c r="K13" i="12"/>
  <c r="U12" i="24"/>
  <c r="V12" i="14"/>
  <c r="X26" i="18"/>
  <c r="Z26" i="32"/>
  <c r="Z40" i="32" s="1"/>
  <c r="Q13" i="32"/>
  <c r="K13" i="1"/>
  <c r="S13" i="1"/>
  <c r="Y26" i="1"/>
  <c r="Z23" i="1"/>
  <c r="X12" i="1"/>
  <c r="W12" i="1"/>
  <c r="V12" i="1"/>
  <c r="Z16" i="1"/>
  <c r="U13" i="1"/>
  <c r="Z22" i="1"/>
  <c r="S13" i="10"/>
  <c r="Z38" i="10"/>
  <c r="K26" i="10"/>
  <c r="Y13" i="10"/>
  <c r="X26" i="10"/>
  <c r="Y12" i="10"/>
  <c r="T26" i="10"/>
  <c r="V13" i="10"/>
  <c r="Y26" i="10"/>
  <c r="T12" i="12"/>
  <c r="V13" i="12"/>
  <c r="S13" i="12"/>
  <c r="Y13" i="12"/>
  <c r="S12" i="12"/>
  <c r="Z38" i="12"/>
  <c r="Y26" i="12"/>
  <c r="T12" i="14"/>
  <c r="S12" i="14"/>
  <c r="U40" i="14"/>
  <c r="Z38" i="14"/>
  <c r="X26" i="14"/>
  <c r="Y12" i="14"/>
  <c r="Y26" i="14"/>
  <c r="V13" i="16"/>
  <c r="S12" i="16"/>
  <c r="T12" i="16"/>
  <c r="Z38" i="16"/>
  <c r="K26" i="16"/>
  <c r="Y12" i="16"/>
  <c r="Y26" i="16"/>
  <c r="K22" i="16"/>
  <c r="V13" i="18"/>
  <c r="T12" i="18"/>
  <c r="U40" i="18"/>
  <c r="S13" i="18"/>
  <c r="Y12" i="18"/>
  <c r="Y26" i="18"/>
  <c r="Z38" i="18"/>
  <c r="T12" i="20"/>
  <c r="T26" i="20"/>
  <c r="Y26" i="20"/>
  <c r="K22" i="20"/>
  <c r="Z38" i="22"/>
  <c r="S12" i="22"/>
  <c r="Y13" i="22"/>
  <c r="Y26" i="22"/>
  <c r="Y12" i="22"/>
  <c r="X26" i="22"/>
  <c r="Z38" i="24"/>
  <c r="U40" i="24"/>
  <c r="Y13" i="24"/>
  <c r="V13" i="24"/>
  <c r="S12" i="24"/>
  <c r="K26" i="26"/>
  <c r="U40" i="26"/>
  <c r="Z38" i="26"/>
  <c r="T26" i="26"/>
  <c r="S13" i="26"/>
  <c r="K22" i="26"/>
  <c r="S12" i="28"/>
  <c r="V13" i="28"/>
  <c r="V12" i="28"/>
  <c r="Y12" i="28"/>
  <c r="T12" i="28"/>
  <c r="R12" i="28"/>
  <c r="X26" i="28"/>
  <c r="Z13" i="32"/>
  <c r="Z20" i="32" s="1"/>
  <c r="Y13" i="1"/>
  <c r="U40" i="1"/>
  <c r="K26" i="1"/>
  <c r="Z38" i="1"/>
  <c r="K22" i="1"/>
  <c r="T12" i="1"/>
  <c r="V13" i="1"/>
  <c r="Y12" i="1"/>
  <c r="T26" i="1"/>
  <c r="X26" i="1"/>
  <c r="N20" i="32"/>
  <c r="M20" i="32"/>
  <c r="N13" i="31"/>
  <c r="R26" i="31"/>
  <c r="Q25" i="30"/>
  <c r="Z15" i="31"/>
  <c r="X13" i="31"/>
  <c r="X20" i="31" s="1"/>
  <c r="Y26" i="5"/>
  <c r="K13" i="5"/>
  <c r="W13" i="3"/>
  <c r="U12" i="3"/>
  <c r="Q24" i="30"/>
  <c r="Q35" i="30"/>
  <c r="L22" i="30"/>
  <c r="U12" i="5"/>
  <c r="Q37" i="30"/>
  <c r="Q39" i="30"/>
  <c r="O12" i="30"/>
  <c r="Y26" i="31"/>
  <c r="Z26" i="31" s="1"/>
  <c r="Z36" i="31"/>
  <c r="R13" i="30"/>
  <c r="Y20" i="30"/>
  <c r="S13" i="30"/>
  <c r="Z14" i="30"/>
  <c r="Q23" i="31"/>
  <c r="Q39" i="31"/>
  <c r="Q35" i="31"/>
  <c r="O13" i="31"/>
  <c r="O12" i="31"/>
  <c r="Z39" i="30"/>
  <c r="Q14" i="31"/>
  <c r="Q33" i="30"/>
  <c r="Q33" i="31"/>
  <c r="W13" i="31"/>
  <c r="W20" i="31" s="1"/>
  <c r="Z15" i="30"/>
  <c r="X40" i="31"/>
  <c r="Q28" i="31"/>
  <c r="L22" i="31"/>
  <c r="L26" i="30"/>
  <c r="N12" i="30"/>
  <c r="N12" i="31"/>
  <c r="Q14" i="30"/>
  <c r="R22" i="30"/>
  <c r="O26" i="31"/>
  <c r="K40" i="31"/>
  <c r="L13" i="31"/>
  <c r="N13" i="30"/>
  <c r="M13" i="30"/>
  <c r="O26" i="30"/>
  <c r="T13" i="30"/>
  <c r="T20" i="30" s="1"/>
  <c r="Y26" i="30"/>
  <c r="Z36" i="30"/>
  <c r="J13" i="30"/>
  <c r="Q16" i="30"/>
  <c r="W13" i="30"/>
  <c r="W20" i="30" s="1"/>
  <c r="Z16" i="30"/>
  <c r="Q18" i="30"/>
  <c r="T40" i="31"/>
  <c r="Z39" i="31"/>
  <c r="U40" i="31"/>
  <c r="P12" i="31"/>
  <c r="Q18" i="31"/>
  <c r="P12" i="30"/>
  <c r="Q16" i="31"/>
  <c r="M12" i="31"/>
  <c r="M12" i="30"/>
  <c r="Z7" i="31"/>
  <c r="U12" i="31"/>
  <c r="U20" i="31" s="1"/>
  <c r="Z7" i="30"/>
  <c r="Z12" i="30" s="1"/>
  <c r="U12" i="30"/>
  <c r="U20" i="30" s="1"/>
  <c r="U42" i="30" s="1"/>
  <c r="Z14" i="31"/>
  <c r="L26" i="31"/>
  <c r="T20" i="31"/>
  <c r="AA22" i="30"/>
  <c r="Q28" i="30"/>
  <c r="R12" i="31"/>
  <c r="R26" i="30"/>
  <c r="T12" i="3"/>
  <c r="Z38" i="11"/>
  <c r="V13" i="11"/>
  <c r="Y26" i="11"/>
  <c r="U40" i="11"/>
  <c r="Z23" i="11"/>
  <c r="Y13" i="11"/>
  <c r="Y12" i="11"/>
  <c r="X26" i="11"/>
  <c r="V12" i="11"/>
  <c r="U12" i="11"/>
  <c r="X12" i="11"/>
  <c r="W12" i="11"/>
  <c r="T12" i="11"/>
  <c r="K13" i="11"/>
  <c r="U13" i="11"/>
  <c r="Q19" i="11"/>
  <c r="Z38" i="15"/>
  <c r="U40" i="15"/>
  <c r="Y26" i="15"/>
  <c r="V13" i="15"/>
  <c r="Y13" i="15"/>
  <c r="Y12" i="15"/>
  <c r="V12" i="15"/>
  <c r="X26" i="15"/>
  <c r="T12" i="15"/>
  <c r="Z23" i="15"/>
  <c r="X12" i="15"/>
  <c r="U13" i="15"/>
  <c r="W12" i="15"/>
  <c r="U12" i="15"/>
  <c r="K13" i="15"/>
  <c r="Q19" i="15"/>
  <c r="Y12" i="19"/>
  <c r="Y13" i="19"/>
  <c r="T12" i="19"/>
  <c r="U40" i="19"/>
  <c r="V13" i="19"/>
  <c r="X26" i="19"/>
  <c r="Z23" i="19"/>
  <c r="Y26" i="19"/>
  <c r="X12" i="19"/>
  <c r="Z38" i="19"/>
  <c r="V12" i="19"/>
  <c r="W12" i="19"/>
  <c r="Q19" i="19"/>
  <c r="U12" i="19"/>
  <c r="U13" i="19"/>
  <c r="K13" i="19"/>
  <c r="Y13" i="21"/>
  <c r="U40" i="21"/>
  <c r="T12" i="21"/>
  <c r="Y12" i="21"/>
  <c r="V13" i="21"/>
  <c r="Z38" i="21"/>
  <c r="Y26" i="21"/>
  <c r="X26" i="21"/>
  <c r="V12" i="21"/>
  <c r="X12" i="21"/>
  <c r="U12" i="21"/>
  <c r="U13" i="21"/>
  <c r="W12" i="21"/>
  <c r="Z23" i="21"/>
  <c r="K13" i="21"/>
  <c r="Q19" i="21"/>
  <c r="U40" i="25"/>
  <c r="T12" i="25"/>
  <c r="X26" i="25"/>
  <c r="Z38" i="25"/>
  <c r="Y12" i="25"/>
  <c r="Y26" i="25"/>
  <c r="V12" i="25"/>
  <c r="X12" i="25"/>
  <c r="Y13" i="25"/>
  <c r="U12" i="25"/>
  <c r="V13" i="25"/>
  <c r="Z23" i="25"/>
  <c r="W12" i="25"/>
  <c r="U13" i="25"/>
  <c r="Q19" i="25"/>
  <c r="K13" i="25"/>
  <c r="Y13" i="29"/>
  <c r="T12" i="29"/>
  <c r="U40" i="29"/>
  <c r="V13" i="29"/>
  <c r="Z38" i="29"/>
  <c r="Y12" i="29"/>
  <c r="Y26" i="29"/>
  <c r="V12" i="29"/>
  <c r="U12" i="29"/>
  <c r="W12" i="29"/>
  <c r="Z23" i="29"/>
  <c r="X12" i="29"/>
  <c r="X26" i="29"/>
  <c r="U13" i="29"/>
  <c r="K13" i="29"/>
  <c r="Q19" i="29"/>
  <c r="T12" i="2"/>
  <c r="Y26" i="2"/>
  <c r="Y13" i="2"/>
  <c r="U40" i="2"/>
  <c r="Z38" i="2"/>
  <c r="Y12" i="2"/>
  <c r="X26" i="2"/>
  <c r="V13" i="2"/>
  <c r="X12" i="2"/>
  <c r="U13" i="2"/>
  <c r="W12" i="2"/>
  <c r="Z23" i="2"/>
  <c r="V12" i="2"/>
  <c r="U12" i="2"/>
  <c r="Q19" i="2"/>
  <c r="K13" i="2"/>
  <c r="Y13" i="13"/>
  <c r="Z38" i="13"/>
  <c r="U40" i="13"/>
  <c r="X26" i="13"/>
  <c r="T12" i="13"/>
  <c r="Y26" i="13"/>
  <c r="Z23" i="13"/>
  <c r="X12" i="13"/>
  <c r="V13" i="13"/>
  <c r="Y12" i="13"/>
  <c r="U13" i="13"/>
  <c r="U20" i="13" s="1"/>
  <c r="W12" i="13"/>
  <c r="K13" i="13"/>
  <c r="V12" i="13"/>
  <c r="Q19" i="13"/>
  <c r="U40" i="17"/>
  <c r="V13" i="17"/>
  <c r="T12" i="17"/>
  <c r="Y12" i="17"/>
  <c r="X26" i="17"/>
  <c r="Z38" i="17"/>
  <c r="Y13" i="17"/>
  <c r="Y26" i="17"/>
  <c r="U13" i="17"/>
  <c r="V12" i="17"/>
  <c r="V20" i="17" s="1"/>
  <c r="V42" i="17" s="1"/>
  <c r="W12" i="17"/>
  <c r="U12" i="17"/>
  <c r="Q19" i="17"/>
  <c r="Z23" i="17"/>
  <c r="X12" i="17"/>
  <c r="K13" i="17"/>
  <c r="V13" i="23"/>
  <c r="Y13" i="23"/>
  <c r="Z38" i="23"/>
  <c r="U40" i="23"/>
  <c r="T12" i="23"/>
  <c r="Y26" i="23"/>
  <c r="Y12" i="23"/>
  <c r="Z23" i="23"/>
  <c r="V12" i="23"/>
  <c r="X12" i="23"/>
  <c r="U12" i="23"/>
  <c r="X26" i="23"/>
  <c r="U13" i="23"/>
  <c r="W12" i="23"/>
  <c r="K13" i="23"/>
  <c r="Q19" i="23"/>
  <c r="V13" i="4"/>
  <c r="U40" i="4"/>
  <c r="Y26" i="4"/>
  <c r="Y12" i="4"/>
  <c r="T12" i="4"/>
  <c r="Z38" i="4"/>
  <c r="Z23" i="4"/>
  <c r="V12" i="4"/>
  <c r="X12" i="4"/>
  <c r="U13" i="4"/>
  <c r="X26" i="4"/>
  <c r="W12" i="4"/>
  <c r="Y13" i="4"/>
  <c r="U12" i="4"/>
  <c r="Q19" i="4"/>
  <c r="K13" i="4"/>
  <c r="Y13" i="5"/>
  <c r="U40" i="5"/>
  <c r="Z38" i="5"/>
  <c r="V13" i="5"/>
  <c r="X26" i="5"/>
  <c r="Y12" i="5"/>
  <c r="T12" i="5"/>
  <c r="V12" i="5"/>
  <c r="Z23" i="5"/>
  <c r="X12" i="5"/>
  <c r="W12" i="5"/>
  <c r="V13" i="3"/>
  <c r="U40" i="3"/>
  <c r="Y13" i="3"/>
  <c r="X26" i="3"/>
  <c r="Z38" i="3"/>
  <c r="Y12" i="3"/>
  <c r="Y26" i="3"/>
  <c r="Z23" i="3"/>
  <c r="X12" i="3"/>
  <c r="U13" i="3"/>
  <c r="W12" i="3"/>
  <c r="V12" i="3"/>
  <c r="AC16" i="27"/>
  <c r="AE37" i="27"/>
  <c r="AE40" i="27"/>
  <c r="AE41" i="27"/>
  <c r="AB16" i="27"/>
  <c r="Y40" i="15" l="1"/>
  <c r="Y40" i="20"/>
  <c r="Y20" i="3"/>
  <c r="R20" i="31"/>
  <c r="Y20" i="26"/>
  <c r="X13" i="3"/>
  <c r="X20" i="3" s="1"/>
  <c r="J13" i="8"/>
  <c r="V20" i="22"/>
  <c r="V42" i="22" s="1"/>
  <c r="V20" i="29"/>
  <c r="V42" i="29" s="1"/>
  <c r="U42" i="13"/>
  <c r="Y20" i="13"/>
  <c r="R12" i="4"/>
  <c r="U20" i="17"/>
  <c r="U42" i="17" s="1"/>
  <c r="Y20" i="1"/>
  <c r="R12" i="11"/>
  <c r="Z16" i="8"/>
  <c r="R20" i="30"/>
  <c r="O20" i="30"/>
  <c r="T42" i="30"/>
  <c r="R40" i="31"/>
  <c r="N20" i="31"/>
  <c r="Z36" i="8"/>
  <c r="AC19" i="20"/>
  <c r="M13" i="8"/>
  <c r="Q22" i="31"/>
  <c r="N13" i="8"/>
  <c r="P13" i="11"/>
  <c r="O40" i="31"/>
  <c r="X42" i="30"/>
  <c r="O40" i="30"/>
  <c r="Y40" i="31"/>
  <c r="Y42" i="31" s="1"/>
  <c r="AC19" i="24"/>
  <c r="V20" i="2"/>
  <c r="V42" i="2" s="1"/>
  <c r="V20" i="13"/>
  <c r="V42" i="13" s="1"/>
  <c r="N13" i="19"/>
  <c r="O13" i="11"/>
  <c r="X13" i="26"/>
  <c r="X20" i="26" s="1"/>
  <c r="AC19" i="21"/>
  <c r="AC19" i="11"/>
  <c r="AC19" i="26"/>
  <c r="R12" i="26"/>
  <c r="AC19" i="28"/>
  <c r="Z37" i="28"/>
  <c r="O22" i="26"/>
  <c r="L13" i="18"/>
  <c r="N22" i="22"/>
  <c r="AC19" i="15"/>
  <c r="AC19" i="12"/>
  <c r="Q14" i="24"/>
  <c r="W20" i="26"/>
  <c r="R22" i="21"/>
  <c r="P20" i="30"/>
  <c r="P42" i="30" s="1"/>
  <c r="M12" i="8"/>
  <c r="M20" i="31"/>
  <c r="L13" i="1"/>
  <c r="X42" i="31"/>
  <c r="M20" i="30"/>
  <c r="O20" i="31"/>
  <c r="R42" i="32"/>
  <c r="Y20" i="8"/>
  <c r="R12" i="8"/>
  <c r="T40" i="8"/>
  <c r="R40" i="30"/>
  <c r="Q22" i="30"/>
  <c r="L40" i="30"/>
  <c r="Q35" i="8"/>
  <c r="AC19" i="1"/>
  <c r="V20" i="1"/>
  <c r="V42" i="1" s="1"/>
  <c r="Y40" i="11"/>
  <c r="Z40" i="31"/>
  <c r="Z13" i="30"/>
  <c r="Z20" i="30" s="1"/>
  <c r="W20" i="8"/>
  <c r="Q14" i="8"/>
  <c r="Z37" i="8"/>
  <c r="Q18" i="8"/>
  <c r="Z13" i="31"/>
  <c r="P20" i="31"/>
  <c r="P42" i="31" s="1"/>
  <c r="U20" i="1"/>
  <c r="U42" i="1" s="1"/>
  <c r="J13" i="1"/>
  <c r="X13" i="8"/>
  <c r="X20" i="8" s="1"/>
  <c r="O13" i="8"/>
  <c r="N12" i="8"/>
  <c r="R26" i="8"/>
  <c r="T13" i="8"/>
  <c r="T20" i="8" s="1"/>
  <c r="L22" i="22"/>
  <c r="N13" i="24"/>
  <c r="AC19" i="5"/>
  <c r="N13" i="12"/>
  <c r="O13" i="12"/>
  <c r="U20" i="20"/>
  <c r="W13" i="16"/>
  <c r="W20" i="16" s="1"/>
  <c r="AC19" i="3"/>
  <c r="Q37" i="24"/>
  <c r="Z37" i="16"/>
  <c r="P12" i="14"/>
  <c r="Z16" i="20"/>
  <c r="O13" i="3"/>
  <c r="P13" i="24"/>
  <c r="R12" i="20"/>
  <c r="Q14" i="16"/>
  <c r="O22" i="24"/>
  <c r="Q25" i="16"/>
  <c r="J13" i="12"/>
  <c r="X13" i="16"/>
  <c r="X20" i="16" s="1"/>
  <c r="T13" i="10"/>
  <c r="T20" i="10" s="1"/>
  <c r="Z16" i="18"/>
  <c r="R22" i="20"/>
  <c r="AA22" i="16"/>
  <c r="U20" i="24"/>
  <c r="U42" i="24" s="1"/>
  <c r="Q35" i="18"/>
  <c r="L22" i="26"/>
  <c r="P13" i="18"/>
  <c r="P13" i="14"/>
  <c r="U20" i="22"/>
  <c r="U42" i="22" s="1"/>
  <c r="O22" i="20"/>
  <c r="O13" i="20"/>
  <c r="T13" i="20"/>
  <c r="T20" i="20" s="1"/>
  <c r="O13" i="16"/>
  <c r="N13" i="16"/>
  <c r="Q35" i="16"/>
  <c r="P13" i="12"/>
  <c r="R12" i="1"/>
  <c r="Y20" i="28"/>
  <c r="V20" i="12"/>
  <c r="V42" i="12" s="1"/>
  <c r="P13" i="28"/>
  <c r="L13" i="10"/>
  <c r="N13" i="28"/>
  <c r="Z26" i="24"/>
  <c r="O13" i="5"/>
  <c r="W13" i="1"/>
  <c r="W20" i="1" s="1"/>
  <c r="AC19" i="18"/>
  <c r="AC19" i="14"/>
  <c r="P12" i="10"/>
  <c r="Q38" i="28"/>
  <c r="L13" i="22"/>
  <c r="Q39" i="22"/>
  <c r="Q28" i="22"/>
  <c r="Q24" i="20"/>
  <c r="L13" i="20"/>
  <c r="V20" i="20"/>
  <c r="V42" i="20" s="1"/>
  <c r="Q16" i="16"/>
  <c r="AC16" i="16" s="1"/>
  <c r="N22" i="16"/>
  <c r="U20" i="12"/>
  <c r="U42" i="12" s="1"/>
  <c r="P12" i="12"/>
  <c r="M13" i="16"/>
  <c r="U20" i="5"/>
  <c r="U42" i="5" s="1"/>
  <c r="Z37" i="20"/>
  <c r="L13" i="12"/>
  <c r="Z36" i="24"/>
  <c r="L22" i="20"/>
  <c r="Z15" i="20"/>
  <c r="X40" i="12"/>
  <c r="O12" i="14"/>
  <c r="P13" i="10"/>
  <c r="P12" i="18"/>
  <c r="N22" i="18"/>
  <c r="Q37" i="10"/>
  <c r="W13" i="28"/>
  <c r="W20" i="28" s="1"/>
  <c r="Q14" i="3"/>
  <c r="J13" i="16"/>
  <c r="P13" i="20"/>
  <c r="O13" i="22"/>
  <c r="O12" i="5"/>
  <c r="P13" i="3"/>
  <c r="X40" i="28"/>
  <c r="R22" i="24"/>
  <c r="V20" i="16"/>
  <c r="V42" i="16" s="1"/>
  <c r="Z37" i="12"/>
  <c r="AA22" i="10"/>
  <c r="O22" i="5"/>
  <c r="L22" i="1"/>
  <c r="M12" i="1"/>
  <c r="N12" i="3"/>
  <c r="L22" i="5"/>
  <c r="Q14" i="5"/>
  <c r="T13" i="1"/>
  <c r="T20" i="1" s="1"/>
  <c r="N22" i="20"/>
  <c r="R22" i="18"/>
  <c r="L22" i="14"/>
  <c r="Q38" i="14"/>
  <c r="N13" i="10"/>
  <c r="O22" i="10"/>
  <c r="U20" i="10"/>
  <c r="O26" i="10"/>
  <c r="M12" i="10"/>
  <c r="X13" i="10"/>
  <c r="X20" i="10" s="1"/>
  <c r="L13" i="28"/>
  <c r="AC19" i="16"/>
  <c r="Q37" i="28"/>
  <c r="Q39" i="28"/>
  <c r="O13" i="28"/>
  <c r="M12" i="28"/>
  <c r="O22" i="28"/>
  <c r="M22" i="28"/>
  <c r="O13" i="24"/>
  <c r="X13" i="24"/>
  <c r="X20" i="24" s="1"/>
  <c r="N22" i="24"/>
  <c r="T40" i="24"/>
  <c r="Q28" i="24"/>
  <c r="Q38" i="22"/>
  <c r="P13" i="22"/>
  <c r="N12" i="22"/>
  <c r="M22" i="22"/>
  <c r="O22" i="22"/>
  <c r="R12" i="22"/>
  <c r="N13" i="20"/>
  <c r="Q25" i="20"/>
  <c r="O26" i="20"/>
  <c r="P13" i="16"/>
  <c r="L13" i="16"/>
  <c r="O22" i="16"/>
  <c r="L22" i="12"/>
  <c r="O12" i="12"/>
  <c r="R13" i="12"/>
  <c r="Q39" i="24"/>
  <c r="Q18" i="10"/>
  <c r="N12" i="28"/>
  <c r="L13" i="14"/>
  <c r="N13" i="26"/>
  <c r="L22" i="10"/>
  <c r="P12" i="28"/>
  <c r="Q14" i="28"/>
  <c r="Q38" i="1"/>
  <c r="Q18" i="12"/>
  <c r="Z36" i="18"/>
  <c r="L22" i="16"/>
  <c r="N12" i="18"/>
  <c r="O13" i="14"/>
  <c r="M13" i="14"/>
  <c r="N12" i="10"/>
  <c r="M13" i="28"/>
  <c r="N12" i="24"/>
  <c r="Q14" i="22"/>
  <c r="P12" i="16"/>
  <c r="Q18" i="18"/>
  <c r="K13" i="18"/>
  <c r="K22" i="10"/>
  <c r="K40" i="10" s="1"/>
  <c r="Q23" i="10"/>
  <c r="X26" i="16"/>
  <c r="X40" i="16" s="1"/>
  <c r="Z36" i="16"/>
  <c r="Z16" i="12"/>
  <c r="W13" i="12"/>
  <c r="W20" i="12" s="1"/>
  <c r="M22" i="20"/>
  <c r="N12" i="1"/>
  <c r="M12" i="26"/>
  <c r="Q16" i="10"/>
  <c r="K26" i="28"/>
  <c r="K40" i="28" s="1"/>
  <c r="Q24" i="24"/>
  <c r="Q24" i="22"/>
  <c r="J13" i="10"/>
  <c r="Q33" i="1"/>
  <c r="Q27" i="20"/>
  <c r="L26" i="20"/>
  <c r="Q18" i="28"/>
  <c r="R12" i="3"/>
  <c r="Q16" i="20"/>
  <c r="Z15" i="8"/>
  <c r="R13" i="1"/>
  <c r="X13" i="1"/>
  <c r="X20" i="1" s="1"/>
  <c r="W20" i="10"/>
  <c r="Z16" i="10"/>
  <c r="Z16" i="26"/>
  <c r="V20" i="24"/>
  <c r="V42" i="24" s="1"/>
  <c r="Q39" i="18"/>
  <c r="Q38" i="16"/>
  <c r="M22" i="14"/>
  <c r="Q39" i="14"/>
  <c r="L26" i="8"/>
  <c r="Q28" i="1"/>
  <c r="N13" i="18"/>
  <c r="Q24" i="10"/>
  <c r="Q16" i="28"/>
  <c r="AC16" i="28" s="1"/>
  <c r="Q37" i="18"/>
  <c r="Y40" i="14"/>
  <c r="Q33" i="14"/>
  <c r="Q28" i="28"/>
  <c r="Q25" i="24"/>
  <c r="Q37" i="20"/>
  <c r="Y40" i="8"/>
  <c r="Q35" i="12"/>
  <c r="T40" i="20"/>
  <c r="J13" i="20"/>
  <c r="Q24" i="18"/>
  <c r="Q24" i="16"/>
  <c r="Y40" i="10"/>
  <c r="L26" i="10"/>
  <c r="P12" i="1"/>
  <c r="O13" i="1"/>
  <c r="P13" i="26"/>
  <c r="L13" i="26"/>
  <c r="O26" i="22"/>
  <c r="M12" i="24"/>
  <c r="Q16" i="8"/>
  <c r="J13" i="14"/>
  <c r="J13" i="28"/>
  <c r="N22" i="28"/>
  <c r="Q23" i="28"/>
  <c r="Q35" i="24"/>
  <c r="M13" i="24"/>
  <c r="P12" i="22"/>
  <c r="X13" i="22"/>
  <c r="X20" i="22" s="1"/>
  <c r="N13" i="22"/>
  <c r="M12" i="22"/>
  <c r="O26" i="16"/>
  <c r="M12" i="12"/>
  <c r="Q39" i="12"/>
  <c r="X13" i="12"/>
  <c r="X20" i="12" s="1"/>
  <c r="Q25" i="12"/>
  <c r="Q37" i="12"/>
  <c r="U20" i="8"/>
  <c r="U42" i="8" s="1"/>
  <c r="R22" i="8"/>
  <c r="U20" i="26"/>
  <c r="U42" i="26" s="1"/>
  <c r="R13" i="28"/>
  <c r="R20" i="28" s="1"/>
  <c r="L26" i="28"/>
  <c r="Z15" i="26"/>
  <c r="Q24" i="26"/>
  <c r="Q39" i="26"/>
  <c r="Q18" i="24"/>
  <c r="Y20" i="24"/>
  <c r="L26" i="22"/>
  <c r="R13" i="22"/>
  <c r="Q37" i="22"/>
  <c r="J13" i="18"/>
  <c r="V20" i="18"/>
  <c r="V42" i="18" s="1"/>
  <c r="Y20" i="16"/>
  <c r="Y20" i="14"/>
  <c r="M22" i="12"/>
  <c r="O22" i="1"/>
  <c r="Q33" i="24"/>
  <c r="Q35" i="28"/>
  <c r="P12" i="26"/>
  <c r="Q24" i="28"/>
  <c r="O13" i="26"/>
  <c r="M13" i="26"/>
  <c r="Q25" i="26"/>
  <c r="O26" i="26"/>
  <c r="R22" i="26"/>
  <c r="M22" i="26"/>
  <c r="Q35" i="26"/>
  <c r="Q37" i="26"/>
  <c r="M12" i="18"/>
  <c r="M13" i="18"/>
  <c r="O22" i="18"/>
  <c r="Q25" i="18"/>
  <c r="O26" i="18"/>
  <c r="Q14" i="18"/>
  <c r="M13" i="3"/>
  <c r="AA22" i="18"/>
  <c r="X13" i="15"/>
  <c r="X20" i="15" s="1"/>
  <c r="Q16" i="26"/>
  <c r="Y40" i="5"/>
  <c r="Z14" i="18"/>
  <c r="L22" i="28"/>
  <c r="L26" i="24"/>
  <c r="O12" i="22"/>
  <c r="Q27" i="1"/>
  <c r="N13" i="1"/>
  <c r="M13" i="1"/>
  <c r="O26" i="1"/>
  <c r="Z26" i="1"/>
  <c r="Z7" i="24"/>
  <c r="Z12" i="24" s="1"/>
  <c r="R22" i="28"/>
  <c r="J13" i="24"/>
  <c r="Q16" i="22"/>
  <c r="N12" i="20"/>
  <c r="Q18" i="20"/>
  <c r="Z7" i="20"/>
  <c r="Z12" i="20" s="1"/>
  <c r="Q28" i="20"/>
  <c r="O12" i="20"/>
  <c r="Q23" i="16"/>
  <c r="Q16" i="12"/>
  <c r="M13" i="12"/>
  <c r="R13" i="8"/>
  <c r="AA22" i="12"/>
  <c r="R12" i="10"/>
  <c r="V20" i="10"/>
  <c r="V42" i="10" s="1"/>
  <c r="Q39" i="10"/>
  <c r="P13" i="1"/>
  <c r="Q33" i="22"/>
  <c r="Q25" i="10"/>
  <c r="N12" i="26"/>
  <c r="Q14" i="26"/>
  <c r="N22" i="26"/>
  <c r="Q28" i="26"/>
  <c r="L22" i="18"/>
  <c r="O13" i="18"/>
  <c r="X13" i="18"/>
  <c r="X20" i="18" s="1"/>
  <c r="Q38" i="18"/>
  <c r="O26" i="14"/>
  <c r="N22" i="14"/>
  <c r="O22" i="14"/>
  <c r="Q28" i="14"/>
  <c r="Q25" i="14"/>
  <c r="Z15" i="14"/>
  <c r="M12" i="14"/>
  <c r="Q24" i="14"/>
  <c r="U20" i="14"/>
  <c r="U42" i="14" s="1"/>
  <c r="Q35" i="14"/>
  <c r="X13" i="14"/>
  <c r="X20" i="14" s="1"/>
  <c r="V20" i="14"/>
  <c r="V42" i="14" s="1"/>
  <c r="AC19" i="10"/>
  <c r="N22" i="10"/>
  <c r="Q33" i="16"/>
  <c r="Q16" i="18"/>
  <c r="O12" i="10"/>
  <c r="O20" i="10" s="1"/>
  <c r="Q27" i="18"/>
  <c r="Q25" i="28"/>
  <c r="O12" i="28"/>
  <c r="X13" i="28"/>
  <c r="X20" i="28" s="1"/>
  <c r="Y40" i="28"/>
  <c r="P12" i="24"/>
  <c r="O26" i="24"/>
  <c r="Q25" i="22"/>
  <c r="R22" i="22"/>
  <c r="M13" i="22"/>
  <c r="P12" i="20"/>
  <c r="M12" i="20"/>
  <c r="X40" i="20"/>
  <c r="Q38" i="20"/>
  <c r="Q39" i="20"/>
  <c r="Q35" i="20"/>
  <c r="N12" i="16"/>
  <c r="M12" i="16"/>
  <c r="U20" i="16"/>
  <c r="U42" i="16" s="1"/>
  <c r="O26" i="12"/>
  <c r="N22" i="12"/>
  <c r="O22" i="12"/>
  <c r="O12" i="8"/>
  <c r="L22" i="8"/>
  <c r="P12" i="8"/>
  <c r="P20" i="8" s="1"/>
  <c r="P42" i="8" s="1"/>
  <c r="Z39" i="8"/>
  <c r="Q35" i="1"/>
  <c r="Z14" i="1"/>
  <c r="M12" i="5"/>
  <c r="AA22" i="1"/>
  <c r="T12" i="26"/>
  <c r="Z7" i="26"/>
  <c r="Z12" i="26" s="1"/>
  <c r="J13" i="22"/>
  <c r="Q18" i="22"/>
  <c r="T13" i="22"/>
  <c r="T20" i="22" s="1"/>
  <c r="Z15" i="22"/>
  <c r="K22" i="18"/>
  <c r="Q23" i="18"/>
  <c r="K26" i="14"/>
  <c r="K40" i="14" s="1"/>
  <c r="T26" i="12"/>
  <c r="Z26" i="12" s="1"/>
  <c r="Z36" i="12"/>
  <c r="K22" i="12"/>
  <c r="K40" i="12" s="1"/>
  <c r="Q23" i="12"/>
  <c r="Q14" i="14"/>
  <c r="N13" i="14"/>
  <c r="N12" i="14"/>
  <c r="M13" i="10"/>
  <c r="Q14" i="10"/>
  <c r="R13" i="10"/>
  <c r="Q33" i="28"/>
  <c r="Q16" i="1"/>
  <c r="AC16" i="1" s="1"/>
  <c r="T26" i="28"/>
  <c r="Z36" i="28"/>
  <c r="O26" i="28"/>
  <c r="L22" i="24"/>
  <c r="Q23" i="24"/>
  <c r="W13" i="24"/>
  <c r="W20" i="24" s="1"/>
  <c r="Z16" i="24"/>
  <c r="L13" i="24"/>
  <c r="W13" i="22"/>
  <c r="W20" i="22" s="1"/>
  <c r="Z16" i="22"/>
  <c r="M13" i="20"/>
  <c r="Q14" i="20"/>
  <c r="S13" i="20"/>
  <c r="Z14" i="20"/>
  <c r="Q24" i="12"/>
  <c r="N12" i="12"/>
  <c r="Q38" i="12"/>
  <c r="S13" i="8"/>
  <c r="Z14" i="8"/>
  <c r="S12" i="8"/>
  <c r="Z7" i="8"/>
  <c r="Z12" i="8" s="1"/>
  <c r="V20" i="8"/>
  <c r="V42" i="8" s="1"/>
  <c r="Q37" i="1"/>
  <c r="Q27" i="28"/>
  <c r="L26" i="26"/>
  <c r="Z26" i="26"/>
  <c r="T13" i="26"/>
  <c r="Y40" i="18"/>
  <c r="T40" i="16"/>
  <c r="Q39" i="16"/>
  <c r="R26" i="12"/>
  <c r="Q37" i="8"/>
  <c r="Q27" i="8"/>
  <c r="U20" i="3"/>
  <c r="U42" i="3" s="1"/>
  <c r="Z7" i="18"/>
  <c r="Q18" i="14"/>
  <c r="Q16" i="14"/>
  <c r="AC16" i="14" s="1"/>
  <c r="W13" i="14"/>
  <c r="W20" i="14" s="1"/>
  <c r="Z16" i="3"/>
  <c r="U20" i="28"/>
  <c r="Q16" i="24"/>
  <c r="Q14" i="12"/>
  <c r="Q33" i="26"/>
  <c r="L13" i="8"/>
  <c r="Q18" i="26"/>
  <c r="Q23" i="14"/>
  <c r="Z42" i="32"/>
  <c r="Z15" i="28"/>
  <c r="AA22" i="26"/>
  <c r="R13" i="26"/>
  <c r="Q38" i="26"/>
  <c r="AA22" i="24"/>
  <c r="Z37" i="24"/>
  <c r="T40" i="22"/>
  <c r="AA22" i="22"/>
  <c r="AA22" i="20"/>
  <c r="R12" i="18"/>
  <c r="R12" i="16"/>
  <c r="R26" i="16"/>
  <c r="Y40" i="16"/>
  <c r="Q37" i="16"/>
  <c r="Z37" i="14"/>
  <c r="R13" i="14"/>
  <c r="X40" i="14"/>
  <c r="R26" i="14"/>
  <c r="AA22" i="14"/>
  <c r="Q27" i="14"/>
  <c r="Z14" i="12"/>
  <c r="Y20" i="12"/>
  <c r="R26" i="10"/>
  <c r="Z26" i="10"/>
  <c r="M22" i="10"/>
  <c r="AA22" i="8"/>
  <c r="M22" i="8"/>
  <c r="O22" i="8"/>
  <c r="T13" i="18"/>
  <c r="T20" i="18" s="1"/>
  <c r="Q35" i="10"/>
  <c r="AC19" i="22"/>
  <c r="Q35" i="22"/>
  <c r="X13" i="20"/>
  <c r="X20" i="20" s="1"/>
  <c r="O12" i="16"/>
  <c r="Z39" i="26"/>
  <c r="Q27" i="26"/>
  <c r="Y40" i="26"/>
  <c r="Q38" i="24"/>
  <c r="Q33" i="20"/>
  <c r="T40" i="18"/>
  <c r="Z15" i="16"/>
  <c r="T13" i="14"/>
  <c r="T20" i="14" s="1"/>
  <c r="Q33" i="8"/>
  <c r="O12" i="3"/>
  <c r="N22" i="5"/>
  <c r="W20" i="18"/>
  <c r="U20" i="18"/>
  <c r="U42" i="18" s="1"/>
  <c r="M22" i="16"/>
  <c r="O13" i="23"/>
  <c r="AA22" i="28"/>
  <c r="V20" i="28"/>
  <c r="V42" i="28" s="1"/>
  <c r="J13" i="26"/>
  <c r="R13" i="24"/>
  <c r="M22" i="24"/>
  <c r="Z14" i="22"/>
  <c r="Z39" i="22"/>
  <c r="R13" i="18"/>
  <c r="Q33" i="18"/>
  <c r="Q33" i="12"/>
  <c r="Q27" i="12"/>
  <c r="Q28" i="10"/>
  <c r="Q38" i="10"/>
  <c r="M22" i="1"/>
  <c r="L26" i="16"/>
  <c r="Q28" i="16"/>
  <c r="X40" i="10"/>
  <c r="Z7" i="10"/>
  <c r="Z12" i="10" s="1"/>
  <c r="Z7" i="22"/>
  <c r="Z12" i="22" s="1"/>
  <c r="Q23" i="1"/>
  <c r="Q27" i="24"/>
  <c r="P13" i="13"/>
  <c r="O12" i="24"/>
  <c r="Z36" i="14"/>
  <c r="Z14" i="24"/>
  <c r="Q39" i="1"/>
  <c r="Z39" i="14"/>
  <c r="Q37" i="14"/>
  <c r="X40" i="18"/>
  <c r="Z39" i="18"/>
  <c r="Q18" i="1"/>
  <c r="O12" i="18"/>
  <c r="Z36" i="26"/>
  <c r="Q14" i="1"/>
  <c r="R26" i="26"/>
  <c r="R26" i="24"/>
  <c r="K40" i="24"/>
  <c r="Z39" i="24"/>
  <c r="Y40" i="24"/>
  <c r="Z15" i="24"/>
  <c r="T13" i="24"/>
  <c r="T20" i="24" s="1"/>
  <c r="R26" i="18"/>
  <c r="T13" i="16"/>
  <c r="T20" i="16" s="1"/>
  <c r="Z39" i="12"/>
  <c r="R22" i="12"/>
  <c r="Z36" i="1"/>
  <c r="Z36" i="20"/>
  <c r="T40" i="26"/>
  <c r="Z15" i="3"/>
  <c r="M22" i="4"/>
  <c r="AC19" i="4"/>
  <c r="N22" i="4"/>
  <c r="X40" i="4"/>
  <c r="Q28" i="4"/>
  <c r="N22" i="23"/>
  <c r="U20" i="23"/>
  <c r="U42" i="23" s="1"/>
  <c r="T13" i="23"/>
  <c r="T20" i="23" s="1"/>
  <c r="P13" i="17"/>
  <c r="O22" i="17"/>
  <c r="Y20" i="17"/>
  <c r="T13" i="17"/>
  <c r="T20" i="17" s="1"/>
  <c r="O13" i="13"/>
  <c r="L26" i="1"/>
  <c r="Y13" i="20"/>
  <c r="Y20" i="20" s="1"/>
  <c r="Z26" i="20"/>
  <c r="M13" i="5"/>
  <c r="Q27" i="22"/>
  <c r="N22" i="1"/>
  <c r="P13" i="19"/>
  <c r="Z37" i="1"/>
  <c r="Q24" i="1"/>
  <c r="R22" i="1"/>
  <c r="R13" i="20"/>
  <c r="R22" i="16"/>
  <c r="R22" i="14"/>
  <c r="R12" i="12"/>
  <c r="L26" i="12"/>
  <c r="R22" i="10"/>
  <c r="Z14" i="10"/>
  <c r="O26" i="8"/>
  <c r="Q28" i="8"/>
  <c r="Q24" i="8"/>
  <c r="K40" i="8"/>
  <c r="P13" i="5"/>
  <c r="N13" i="3"/>
  <c r="L13" i="3"/>
  <c r="L13" i="5"/>
  <c r="X40" i="1"/>
  <c r="T40" i="1"/>
  <c r="R26" i="1"/>
  <c r="O12" i="1"/>
  <c r="Y40" i="1"/>
  <c r="Z37" i="10"/>
  <c r="Q25" i="1"/>
  <c r="U40" i="28"/>
  <c r="Z39" i="28"/>
  <c r="Z37" i="26"/>
  <c r="X40" i="26"/>
  <c r="O12" i="26"/>
  <c r="K22" i="22"/>
  <c r="Q23" i="22"/>
  <c r="Y40" i="22"/>
  <c r="Z26" i="22"/>
  <c r="U40" i="20"/>
  <c r="Z39" i="20"/>
  <c r="K26" i="20"/>
  <c r="K40" i="20" s="1"/>
  <c r="L26" i="18"/>
  <c r="Q28" i="18"/>
  <c r="S13" i="14"/>
  <c r="Z14" i="14"/>
  <c r="U40" i="10"/>
  <c r="Z39" i="10"/>
  <c r="Q27" i="10"/>
  <c r="Q23" i="8"/>
  <c r="Z36" i="10"/>
  <c r="Q16" i="3"/>
  <c r="Z37" i="22"/>
  <c r="Z39" i="16"/>
  <c r="M12" i="3"/>
  <c r="L22" i="3"/>
  <c r="P12" i="3"/>
  <c r="N12" i="5"/>
  <c r="R26" i="28"/>
  <c r="R26" i="22"/>
  <c r="R13" i="16"/>
  <c r="Z15" i="10"/>
  <c r="Q25" i="8"/>
  <c r="T13" i="28"/>
  <c r="T20" i="28" s="1"/>
  <c r="Z14" i="28"/>
  <c r="V13" i="26"/>
  <c r="V20" i="26" s="1"/>
  <c r="V42" i="26" s="1"/>
  <c r="Z14" i="26"/>
  <c r="K26" i="22"/>
  <c r="K26" i="18"/>
  <c r="Y13" i="18"/>
  <c r="Y20" i="18" s="1"/>
  <c r="Z15" i="18"/>
  <c r="S13" i="16"/>
  <c r="Z14" i="16"/>
  <c r="R26" i="20"/>
  <c r="T40" i="10"/>
  <c r="T40" i="14"/>
  <c r="L26" i="14"/>
  <c r="Z36" i="22"/>
  <c r="X40" i="24"/>
  <c r="S12" i="1"/>
  <c r="Z7" i="1"/>
  <c r="Z12" i="1" s="1"/>
  <c r="Z39" i="1"/>
  <c r="K40" i="26"/>
  <c r="R12" i="24"/>
  <c r="T13" i="12"/>
  <c r="T20" i="12" s="1"/>
  <c r="Z15" i="12"/>
  <c r="Q38" i="8"/>
  <c r="Z7" i="14"/>
  <c r="Z12" i="14" s="1"/>
  <c r="Z7" i="12"/>
  <c r="Z12" i="12" s="1"/>
  <c r="Q18" i="16"/>
  <c r="Q27" i="16"/>
  <c r="Q28" i="12"/>
  <c r="Z37" i="18"/>
  <c r="K40" i="16"/>
  <c r="Y40" i="12"/>
  <c r="Q39" i="8"/>
  <c r="Q33" i="10"/>
  <c r="Z7" i="16"/>
  <c r="Z12" i="16" s="1"/>
  <c r="M22" i="18"/>
  <c r="Z7" i="28"/>
  <c r="Z12" i="28" s="1"/>
  <c r="Z15" i="1"/>
  <c r="Q23" i="26"/>
  <c r="K40" i="1"/>
  <c r="X40" i="22"/>
  <c r="Y20" i="22"/>
  <c r="R12" i="14"/>
  <c r="Y20" i="10"/>
  <c r="N22" i="8"/>
  <c r="Q23" i="20"/>
  <c r="N13" i="5"/>
  <c r="Q16" i="5"/>
  <c r="V20" i="4"/>
  <c r="V42" i="4" s="1"/>
  <c r="Q24" i="23"/>
  <c r="R22" i="23"/>
  <c r="P12" i="17"/>
  <c r="M22" i="17"/>
  <c r="O26" i="17"/>
  <c r="N13" i="13"/>
  <c r="Q24" i="13"/>
  <c r="L13" i="13"/>
  <c r="Z39" i="13"/>
  <c r="R22" i="13"/>
  <c r="O13" i="29"/>
  <c r="P12" i="25"/>
  <c r="N22" i="21"/>
  <c r="Z39" i="21"/>
  <c r="V20" i="19"/>
  <c r="V42" i="19" s="1"/>
  <c r="Z37" i="15"/>
  <c r="P12" i="5"/>
  <c r="X40" i="11"/>
  <c r="R42" i="31"/>
  <c r="L13" i="4"/>
  <c r="T13" i="4"/>
  <c r="T20" i="4" s="1"/>
  <c r="Q25" i="3"/>
  <c r="Q24" i="3"/>
  <c r="O22" i="3"/>
  <c r="X13" i="29"/>
  <c r="X20" i="29" s="1"/>
  <c r="R12" i="29"/>
  <c r="O13" i="25"/>
  <c r="AA22" i="25"/>
  <c r="Y40" i="21"/>
  <c r="Y40" i="19"/>
  <c r="O12" i="15"/>
  <c r="L40" i="31"/>
  <c r="Z37" i="29"/>
  <c r="N12" i="25"/>
  <c r="P13" i="25"/>
  <c r="U20" i="25"/>
  <c r="U42" i="25" s="1"/>
  <c r="O26" i="25"/>
  <c r="V20" i="25"/>
  <c r="V42" i="25" s="1"/>
  <c r="R12" i="25"/>
  <c r="P13" i="21"/>
  <c r="O12" i="19"/>
  <c r="X40" i="19"/>
  <c r="P13" i="15"/>
  <c r="O13" i="15"/>
  <c r="X40" i="15"/>
  <c r="O22" i="15"/>
  <c r="Z39" i="11"/>
  <c r="T42" i="31"/>
  <c r="T13" i="29"/>
  <c r="T20" i="29" s="1"/>
  <c r="L22" i="25"/>
  <c r="AC19" i="25"/>
  <c r="X13" i="25"/>
  <c r="X20" i="25" s="1"/>
  <c r="Q28" i="25"/>
  <c r="N22" i="25"/>
  <c r="Q35" i="21"/>
  <c r="M12" i="19"/>
  <c r="L22" i="19"/>
  <c r="AA22" i="15"/>
  <c r="Q24" i="11"/>
  <c r="Z37" i="11"/>
  <c r="Z26" i="18"/>
  <c r="Y20" i="23"/>
  <c r="Q33" i="17"/>
  <c r="R12" i="17"/>
  <c r="O12" i="13"/>
  <c r="N12" i="2"/>
  <c r="Q25" i="2"/>
  <c r="AA22" i="2"/>
  <c r="T13" i="2"/>
  <c r="T20" i="2" s="1"/>
  <c r="N20" i="30"/>
  <c r="Q25" i="13"/>
  <c r="AC16" i="31"/>
  <c r="Q13" i="31"/>
  <c r="Z15" i="5"/>
  <c r="W20" i="20"/>
  <c r="Q35" i="4"/>
  <c r="Q25" i="4"/>
  <c r="O13" i="4"/>
  <c r="P13" i="4"/>
  <c r="Q39" i="4"/>
  <c r="AC19" i="23"/>
  <c r="AA22" i="23"/>
  <c r="Q24" i="17"/>
  <c r="L13" i="17"/>
  <c r="X13" i="17"/>
  <c r="X20" i="17" s="1"/>
  <c r="Y40" i="13"/>
  <c r="Q35" i="2"/>
  <c r="R22" i="2"/>
  <c r="Z39" i="2"/>
  <c r="Z15" i="29"/>
  <c r="O12" i="25"/>
  <c r="M22" i="21"/>
  <c r="O13" i="19"/>
  <c r="U20" i="19"/>
  <c r="U42" i="19" s="1"/>
  <c r="M22" i="19"/>
  <c r="L13" i="15"/>
  <c r="V20" i="15"/>
  <c r="V42" i="15" s="1"/>
  <c r="Z39" i="15"/>
  <c r="M22" i="11"/>
  <c r="AA22" i="11"/>
  <c r="Z26" i="14"/>
  <c r="Y40" i="30"/>
  <c r="Y42" i="30" s="1"/>
  <c r="Z26" i="30"/>
  <c r="Z40" i="30" s="1"/>
  <c r="O26" i="2"/>
  <c r="Q33" i="2"/>
  <c r="Z15" i="21"/>
  <c r="Q28" i="21"/>
  <c r="P12" i="19"/>
  <c r="L13" i="19"/>
  <c r="AC19" i="19"/>
  <c r="Z39" i="19"/>
  <c r="T13" i="19"/>
  <c r="T20" i="19" s="1"/>
  <c r="M12" i="15"/>
  <c r="N13" i="15"/>
  <c r="U20" i="15"/>
  <c r="U42" i="15" s="1"/>
  <c r="N13" i="11"/>
  <c r="Y20" i="11"/>
  <c r="Z15" i="11"/>
  <c r="U42" i="31"/>
  <c r="AC16" i="30"/>
  <c r="Q35" i="3"/>
  <c r="Q33" i="3"/>
  <c r="Z39" i="3"/>
  <c r="Q37" i="5"/>
  <c r="Q24" i="5"/>
  <c r="O13" i="2"/>
  <c r="N13" i="2"/>
  <c r="Z37" i="2"/>
  <c r="Z12" i="31"/>
  <c r="Q13" i="30"/>
  <c r="X40" i="8"/>
  <c r="Z26" i="8"/>
  <c r="K26" i="3"/>
  <c r="S13" i="5"/>
  <c r="Z14" i="5"/>
  <c r="R26" i="3"/>
  <c r="Z22" i="23"/>
  <c r="M13" i="17"/>
  <c r="Q14" i="17"/>
  <c r="K22" i="17"/>
  <c r="Q23" i="17"/>
  <c r="Z37" i="17"/>
  <c r="Z36" i="17"/>
  <c r="T26" i="17"/>
  <c r="Z26" i="17" s="1"/>
  <c r="L22" i="13"/>
  <c r="Q39" i="29"/>
  <c r="K26" i="29"/>
  <c r="L13" i="25"/>
  <c r="Z37" i="3"/>
  <c r="T26" i="5"/>
  <c r="Z26" i="5" s="1"/>
  <c r="Z36" i="5"/>
  <c r="R13" i="5"/>
  <c r="X13" i="4"/>
  <c r="X20" i="4" s="1"/>
  <c r="Z7" i="4"/>
  <c r="Z12" i="4" s="1"/>
  <c r="S12" i="4"/>
  <c r="R13" i="4"/>
  <c r="R20" i="4" s="1"/>
  <c r="Z39" i="4"/>
  <c r="R26" i="4"/>
  <c r="K22" i="4"/>
  <c r="Q23" i="4"/>
  <c r="Y40" i="4"/>
  <c r="Z14" i="4"/>
  <c r="S13" i="4"/>
  <c r="R22" i="4"/>
  <c r="Q37" i="4"/>
  <c r="Z36" i="23"/>
  <c r="T26" i="23"/>
  <c r="Z26" i="23" s="1"/>
  <c r="R26" i="23"/>
  <c r="Z39" i="23"/>
  <c r="N12" i="17"/>
  <c r="Y40" i="17"/>
  <c r="Z39" i="17"/>
  <c r="S12" i="17"/>
  <c r="Z7" i="17"/>
  <c r="Z12" i="17" s="1"/>
  <c r="R26" i="17"/>
  <c r="R13" i="17"/>
  <c r="R22" i="17"/>
  <c r="Q38" i="17"/>
  <c r="AC19" i="13"/>
  <c r="L26" i="13"/>
  <c r="Q27" i="13"/>
  <c r="N12" i="13"/>
  <c r="AA22" i="13"/>
  <c r="O22" i="13"/>
  <c r="Q28" i="13"/>
  <c r="X40" i="13"/>
  <c r="S13" i="13"/>
  <c r="Z14" i="13"/>
  <c r="Z37" i="13"/>
  <c r="N22" i="2"/>
  <c r="U20" i="2"/>
  <c r="U42" i="2" s="1"/>
  <c r="M12" i="2"/>
  <c r="S12" i="2"/>
  <c r="Z7" i="2"/>
  <c r="Z12" i="2" s="1"/>
  <c r="R13" i="2"/>
  <c r="Y20" i="2"/>
  <c r="T26" i="2"/>
  <c r="Z26" i="2" s="1"/>
  <c r="Z36" i="2"/>
  <c r="Q37" i="2"/>
  <c r="Q16" i="29"/>
  <c r="J13" i="29"/>
  <c r="L13" i="29"/>
  <c r="Q24" i="29"/>
  <c r="N12" i="29"/>
  <c r="AC19" i="29"/>
  <c r="L22" i="29"/>
  <c r="M12" i="29"/>
  <c r="X40" i="29"/>
  <c r="Z22" i="29"/>
  <c r="Z39" i="29"/>
  <c r="O26" i="29"/>
  <c r="Q28" i="29"/>
  <c r="Q27" i="25"/>
  <c r="L26" i="25"/>
  <c r="Q24" i="25"/>
  <c r="R26" i="25"/>
  <c r="W13" i="25"/>
  <c r="W20" i="25" s="1"/>
  <c r="Z16" i="25"/>
  <c r="T13" i="25"/>
  <c r="T20" i="25" s="1"/>
  <c r="Z22" i="3"/>
  <c r="K22" i="5"/>
  <c r="Q23" i="5"/>
  <c r="Q14" i="23"/>
  <c r="M13" i="23"/>
  <c r="P12" i="23"/>
  <c r="Q39" i="23"/>
  <c r="K26" i="23"/>
  <c r="M12" i="17"/>
  <c r="Z15" i="13"/>
  <c r="T13" i="13"/>
  <c r="T20" i="13" s="1"/>
  <c r="Q25" i="29"/>
  <c r="K22" i="25"/>
  <c r="Q23" i="25"/>
  <c r="Y20" i="25"/>
  <c r="N22" i="3"/>
  <c r="Q39" i="3"/>
  <c r="M22" i="5"/>
  <c r="R22" i="5"/>
  <c r="S12" i="5"/>
  <c r="Z7" i="5"/>
  <c r="AA22" i="5"/>
  <c r="V20" i="3"/>
  <c r="V42" i="3" s="1"/>
  <c r="W20" i="3"/>
  <c r="Y40" i="3"/>
  <c r="Y42" i="3" s="1"/>
  <c r="S12" i="3"/>
  <c r="Z7" i="3"/>
  <c r="Z12" i="3" s="1"/>
  <c r="X40" i="3"/>
  <c r="Q28" i="3"/>
  <c r="L26" i="3"/>
  <c r="R22" i="3"/>
  <c r="Q38" i="3"/>
  <c r="Q25" i="5"/>
  <c r="Z22" i="5"/>
  <c r="X13" i="5"/>
  <c r="X20" i="5" s="1"/>
  <c r="V20" i="5"/>
  <c r="V42" i="5" s="1"/>
  <c r="Y20" i="5"/>
  <c r="Q28" i="5"/>
  <c r="L26" i="5"/>
  <c r="Q39" i="5"/>
  <c r="R26" i="5"/>
  <c r="J13" i="5"/>
  <c r="Q18" i="5"/>
  <c r="Q27" i="5"/>
  <c r="P12" i="4"/>
  <c r="L26" i="4"/>
  <c r="Q27" i="4"/>
  <c r="Q24" i="4"/>
  <c r="N13" i="4"/>
  <c r="Q16" i="4"/>
  <c r="J13" i="4"/>
  <c r="O12" i="4"/>
  <c r="Z16" i="4"/>
  <c r="W13" i="4"/>
  <c r="W20" i="4" s="1"/>
  <c r="M12" i="4"/>
  <c r="Q38" i="4"/>
  <c r="Q35" i="23"/>
  <c r="L22" i="23"/>
  <c r="L13" i="23"/>
  <c r="N13" i="23"/>
  <c r="K22" i="23"/>
  <c r="Q23" i="23"/>
  <c r="Y40" i="23"/>
  <c r="Q38" i="23"/>
  <c r="Q33" i="23"/>
  <c r="Z15" i="23"/>
  <c r="Q37" i="23"/>
  <c r="Q35" i="17"/>
  <c r="L22" i="17"/>
  <c r="O13" i="17"/>
  <c r="AA22" i="17"/>
  <c r="Z16" i="17"/>
  <c r="W13" i="17"/>
  <c r="W20" i="17" s="1"/>
  <c r="Q37" i="17"/>
  <c r="Q28" i="17"/>
  <c r="L26" i="17"/>
  <c r="S13" i="17"/>
  <c r="Z14" i="17"/>
  <c r="Q39" i="17"/>
  <c r="Z15" i="17"/>
  <c r="Q16" i="13"/>
  <c r="J13" i="13"/>
  <c r="M22" i="13"/>
  <c r="W13" i="13"/>
  <c r="W20" i="13" s="1"/>
  <c r="Z16" i="13"/>
  <c r="S12" i="13"/>
  <c r="Z7" i="13"/>
  <c r="Z12" i="13" s="1"/>
  <c r="Q33" i="13"/>
  <c r="Z36" i="13"/>
  <c r="T26" i="13"/>
  <c r="Z26" i="13" s="1"/>
  <c r="K22" i="13"/>
  <c r="Q23" i="13"/>
  <c r="Q39" i="13"/>
  <c r="Q18" i="13"/>
  <c r="R12" i="13"/>
  <c r="Q27" i="2"/>
  <c r="L26" i="2"/>
  <c r="P12" i="2"/>
  <c r="O12" i="2"/>
  <c r="Q14" i="2"/>
  <c r="M13" i="2"/>
  <c r="K22" i="2"/>
  <c r="Q23" i="2"/>
  <c r="K26" i="2"/>
  <c r="P12" i="29"/>
  <c r="L26" i="29"/>
  <c r="Q27" i="29"/>
  <c r="P13" i="29"/>
  <c r="O12" i="29"/>
  <c r="W13" i="29"/>
  <c r="W20" i="29" s="1"/>
  <c r="Z16" i="29"/>
  <c r="R13" i="29"/>
  <c r="Y40" i="29"/>
  <c r="R22" i="29"/>
  <c r="Q38" i="29"/>
  <c r="Z7" i="29"/>
  <c r="Z12" i="29" s="1"/>
  <c r="S12" i="29"/>
  <c r="J13" i="25"/>
  <c r="Q16" i="25"/>
  <c r="Q14" i="25"/>
  <c r="M13" i="25"/>
  <c r="M22" i="25"/>
  <c r="Z39" i="25"/>
  <c r="T26" i="25"/>
  <c r="Z26" i="25" s="1"/>
  <c r="Z36" i="25"/>
  <c r="Q33" i="25"/>
  <c r="Q37" i="25"/>
  <c r="Z15" i="25"/>
  <c r="N12" i="21"/>
  <c r="T13" i="21"/>
  <c r="T20" i="21" s="1"/>
  <c r="Z22" i="21"/>
  <c r="Q37" i="21"/>
  <c r="Q39" i="19"/>
  <c r="Q27" i="15"/>
  <c r="L26" i="15"/>
  <c r="P12" i="15"/>
  <c r="Q25" i="15"/>
  <c r="W13" i="15"/>
  <c r="W20" i="15" s="1"/>
  <c r="Z16" i="15"/>
  <c r="Z22" i="15"/>
  <c r="K22" i="15"/>
  <c r="Q23" i="15"/>
  <c r="R26" i="15"/>
  <c r="N12" i="11"/>
  <c r="K22" i="11"/>
  <c r="Q23" i="11"/>
  <c r="S13" i="11"/>
  <c r="Z14" i="11"/>
  <c r="K26" i="11"/>
  <c r="O26" i="4"/>
  <c r="Q18" i="17"/>
  <c r="M22" i="29"/>
  <c r="Y40" i="25"/>
  <c r="Q39" i="25"/>
  <c r="O26" i="5"/>
  <c r="X40" i="5"/>
  <c r="Q38" i="5"/>
  <c r="N13" i="25"/>
  <c r="N12" i="4"/>
  <c r="Q14" i="4"/>
  <c r="M13" i="4"/>
  <c r="M22" i="3"/>
  <c r="Q18" i="3"/>
  <c r="J13" i="3"/>
  <c r="O26" i="3"/>
  <c r="S13" i="3"/>
  <c r="Z14" i="3"/>
  <c r="Z36" i="3"/>
  <c r="T26" i="3"/>
  <c r="Z26" i="3" s="1"/>
  <c r="K22" i="3"/>
  <c r="Q23" i="3"/>
  <c r="AA22" i="3"/>
  <c r="Q37" i="3"/>
  <c r="T13" i="3"/>
  <c r="T20" i="3" s="1"/>
  <c r="R13" i="3"/>
  <c r="Z16" i="5"/>
  <c r="W13" i="5"/>
  <c r="W20" i="5" s="1"/>
  <c r="Q35" i="5"/>
  <c r="Z39" i="5"/>
  <c r="Z37" i="5"/>
  <c r="R12" i="5"/>
  <c r="Q33" i="5"/>
  <c r="T13" i="5"/>
  <c r="T20" i="5" s="1"/>
  <c r="K26" i="5"/>
  <c r="Q27" i="3"/>
  <c r="L22" i="4"/>
  <c r="U20" i="4"/>
  <c r="U42" i="4" s="1"/>
  <c r="T26" i="4"/>
  <c r="Z26" i="4" s="1"/>
  <c r="Z36" i="4"/>
  <c r="O22" i="4"/>
  <c r="AA22" i="4"/>
  <c r="Z22" i="4"/>
  <c r="K26" i="4"/>
  <c r="Q33" i="4"/>
  <c r="Y20" i="4"/>
  <c r="Z37" i="4"/>
  <c r="Z15" i="4"/>
  <c r="Q18" i="4"/>
  <c r="M22" i="23"/>
  <c r="M12" i="23"/>
  <c r="P13" i="23"/>
  <c r="L26" i="23"/>
  <c r="Q27" i="23"/>
  <c r="X13" i="23"/>
  <c r="X20" i="23" s="1"/>
  <c r="O12" i="23"/>
  <c r="N12" i="23"/>
  <c r="Q25" i="23"/>
  <c r="Q16" i="23"/>
  <c r="J13" i="23"/>
  <c r="R12" i="23"/>
  <c r="X40" i="23"/>
  <c r="Z16" i="23"/>
  <c r="W13" i="23"/>
  <c r="W20" i="23" s="1"/>
  <c r="O22" i="23"/>
  <c r="O26" i="23"/>
  <c r="V20" i="23"/>
  <c r="V42" i="23" s="1"/>
  <c r="S13" i="23"/>
  <c r="Z14" i="23"/>
  <c r="Q28" i="23"/>
  <c r="R13" i="23"/>
  <c r="Z37" i="23"/>
  <c r="S12" i="23"/>
  <c r="Z7" i="23"/>
  <c r="Z12" i="23" s="1"/>
  <c r="Q18" i="23"/>
  <c r="Q16" i="17"/>
  <c r="J13" i="17"/>
  <c r="N13" i="17"/>
  <c r="Q25" i="17"/>
  <c r="AC19" i="17"/>
  <c r="O12" i="17"/>
  <c r="Z22" i="17"/>
  <c r="N22" i="17"/>
  <c r="X40" i="17"/>
  <c r="K26" i="17"/>
  <c r="M12" i="13"/>
  <c r="Q35" i="13"/>
  <c r="P12" i="13"/>
  <c r="M13" i="13"/>
  <c r="Q14" i="13"/>
  <c r="N22" i="13"/>
  <c r="X13" i="13"/>
  <c r="X20" i="13" s="1"/>
  <c r="O26" i="13"/>
  <c r="R13" i="13"/>
  <c r="Z22" i="13"/>
  <c r="Q38" i="13"/>
  <c r="R26" i="13"/>
  <c r="Q37" i="13"/>
  <c r="K26" i="13"/>
  <c r="Q16" i="2"/>
  <c r="J13" i="2"/>
  <c r="L22" i="2"/>
  <c r="P13" i="2"/>
  <c r="L13" i="2"/>
  <c r="AC19" i="2"/>
  <c r="Z16" i="2"/>
  <c r="W13" i="2"/>
  <c r="W20" i="2" s="1"/>
  <c r="Z15" i="2"/>
  <c r="Q38" i="2"/>
  <c r="Q28" i="2"/>
  <c r="R26" i="2"/>
  <c r="Z14" i="2"/>
  <c r="S13" i="2"/>
  <c r="Y40" i="2"/>
  <c r="Q39" i="2"/>
  <c r="Q27" i="17"/>
  <c r="Q24" i="2"/>
  <c r="Z22" i="2"/>
  <c r="M22" i="2"/>
  <c r="O22" i="2"/>
  <c r="X13" i="2"/>
  <c r="X20" i="2" s="1"/>
  <c r="R12" i="2"/>
  <c r="X40" i="2"/>
  <c r="Q18" i="2"/>
  <c r="Q35" i="29"/>
  <c r="Q14" i="29"/>
  <c r="M13" i="29"/>
  <c r="N13" i="29"/>
  <c r="U20" i="29"/>
  <c r="U42" i="29" s="1"/>
  <c r="AA22" i="29"/>
  <c r="N22" i="29"/>
  <c r="O22" i="29"/>
  <c r="Q37" i="29"/>
  <c r="T26" i="29"/>
  <c r="Z26" i="29" s="1"/>
  <c r="Z36" i="29"/>
  <c r="Q33" i="29"/>
  <c r="Y20" i="29"/>
  <c r="K22" i="29"/>
  <c r="Q23" i="29"/>
  <c r="R26" i="29"/>
  <c r="S13" i="29"/>
  <c r="Z14" i="29"/>
  <c r="Q18" i="29"/>
  <c r="Q25" i="25"/>
  <c r="Q35" i="25"/>
  <c r="M12" i="25"/>
  <c r="Q18" i="25"/>
  <c r="O22" i="25"/>
  <c r="R22" i="25"/>
  <c r="Z37" i="25"/>
  <c r="S12" i="25"/>
  <c r="Z7" i="25"/>
  <c r="Z12" i="25" s="1"/>
  <c r="K26" i="25"/>
  <c r="Q38" i="25"/>
  <c r="N13" i="21"/>
  <c r="O12" i="21"/>
  <c r="L26" i="21"/>
  <c r="Q27" i="21"/>
  <c r="Q25" i="21"/>
  <c r="M13" i="21"/>
  <c r="Q14" i="21"/>
  <c r="U20" i="21"/>
  <c r="U42" i="21" s="1"/>
  <c r="R12" i="21"/>
  <c r="X40" i="21"/>
  <c r="K22" i="21"/>
  <c r="Q23" i="21"/>
  <c r="T26" i="21"/>
  <c r="Z26" i="21" s="1"/>
  <c r="Z36" i="21"/>
  <c r="Q18" i="21"/>
  <c r="Y20" i="21"/>
  <c r="Q28" i="19"/>
  <c r="Q14" i="19"/>
  <c r="M13" i="19"/>
  <c r="O22" i="19"/>
  <c r="X13" i="19"/>
  <c r="X20" i="19" s="1"/>
  <c r="AA22" i="19"/>
  <c r="Q33" i="19"/>
  <c r="R22" i="19"/>
  <c r="Y20" i="19"/>
  <c r="Q35" i="15"/>
  <c r="Q14" i="15"/>
  <c r="M13" i="15"/>
  <c r="O26" i="15"/>
  <c r="L22" i="15"/>
  <c r="N22" i="15"/>
  <c r="Q33" i="15"/>
  <c r="Y20" i="15"/>
  <c r="Y42" i="15" s="1"/>
  <c r="Q39" i="15"/>
  <c r="S13" i="15"/>
  <c r="Z14" i="15"/>
  <c r="Q18" i="15"/>
  <c r="L26" i="11"/>
  <c r="Q27" i="11"/>
  <c r="Q35" i="11"/>
  <c r="L13" i="11"/>
  <c r="Q14" i="11"/>
  <c r="M13" i="11"/>
  <c r="R22" i="11"/>
  <c r="O26" i="11"/>
  <c r="X13" i="11"/>
  <c r="X20" i="11" s="1"/>
  <c r="R13" i="11"/>
  <c r="T26" i="11"/>
  <c r="Z26" i="11" s="1"/>
  <c r="Z36" i="11"/>
  <c r="S12" i="11"/>
  <c r="Z7" i="11"/>
  <c r="Z12" i="11" s="1"/>
  <c r="Q28" i="11"/>
  <c r="Q38" i="11"/>
  <c r="J13" i="21"/>
  <c r="Q16" i="21"/>
  <c r="M12" i="21"/>
  <c r="Q24" i="21"/>
  <c r="O13" i="21"/>
  <c r="Z37" i="21"/>
  <c r="O22" i="21"/>
  <c r="R13" i="21"/>
  <c r="Q33" i="21"/>
  <c r="R26" i="21"/>
  <c r="S12" i="21"/>
  <c r="Z7" i="21"/>
  <c r="Z12" i="21" s="1"/>
  <c r="Q39" i="21"/>
  <c r="J13" i="19"/>
  <c r="Q16" i="19"/>
  <c r="N12" i="19"/>
  <c r="Z22" i="19"/>
  <c r="N22" i="19"/>
  <c r="Z7" i="19"/>
  <c r="Z12" i="19" s="1"/>
  <c r="S12" i="19"/>
  <c r="Z15" i="19"/>
  <c r="T26" i="19"/>
  <c r="Z26" i="19" s="1"/>
  <c r="Z36" i="19"/>
  <c r="Q18" i="19"/>
  <c r="Q24" i="15"/>
  <c r="T26" i="15"/>
  <c r="Z26" i="15" s="1"/>
  <c r="Z36" i="15"/>
  <c r="Q28" i="15"/>
  <c r="Z15" i="15"/>
  <c r="R13" i="15"/>
  <c r="S12" i="15"/>
  <c r="Z7" i="15"/>
  <c r="Z12" i="15" s="1"/>
  <c r="K26" i="15"/>
  <c r="Q38" i="15"/>
  <c r="P12" i="11"/>
  <c r="J13" i="11"/>
  <c r="Q16" i="11"/>
  <c r="L22" i="11"/>
  <c r="O12" i="11"/>
  <c r="Z16" i="11"/>
  <c r="W13" i="11"/>
  <c r="W20" i="11" s="1"/>
  <c r="V20" i="11"/>
  <c r="V42" i="11" s="1"/>
  <c r="Q39" i="11"/>
  <c r="Q37" i="11"/>
  <c r="R13" i="25"/>
  <c r="Z22" i="25"/>
  <c r="X40" i="25"/>
  <c r="Z14" i="25"/>
  <c r="S13" i="25"/>
  <c r="Z16" i="21"/>
  <c r="W13" i="21"/>
  <c r="W20" i="21" s="1"/>
  <c r="L22" i="21"/>
  <c r="P12" i="21"/>
  <c r="L13" i="21"/>
  <c r="O26" i="21"/>
  <c r="AA22" i="21"/>
  <c r="X13" i="21"/>
  <c r="X20" i="21" s="1"/>
  <c r="V20" i="21"/>
  <c r="V42" i="21" s="1"/>
  <c r="Q38" i="21"/>
  <c r="Z14" i="21"/>
  <c r="S13" i="21"/>
  <c r="K26" i="21"/>
  <c r="Q25" i="19"/>
  <c r="Z16" i="19"/>
  <c r="W13" i="19"/>
  <c r="W20" i="19" s="1"/>
  <c r="Q24" i="19"/>
  <c r="Q27" i="19"/>
  <c r="L26" i="19"/>
  <c r="Q35" i="19"/>
  <c r="O26" i="19"/>
  <c r="K22" i="19"/>
  <c r="Q23" i="19"/>
  <c r="R26" i="19"/>
  <c r="Z37" i="19"/>
  <c r="K26" i="19"/>
  <c r="R13" i="19"/>
  <c r="R12" i="19"/>
  <c r="S13" i="19"/>
  <c r="Z14" i="19"/>
  <c r="Q38" i="19"/>
  <c r="Q37" i="19"/>
  <c r="N12" i="15"/>
  <c r="Q16" i="15"/>
  <c r="J13" i="15"/>
  <c r="M22" i="15"/>
  <c r="R12" i="15"/>
  <c r="R22" i="15"/>
  <c r="Q37" i="15"/>
  <c r="T13" i="15"/>
  <c r="T20" i="15" s="1"/>
  <c r="Q25" i="11"/>
  <c r="M12" i="11"/>
  <c r="U20" i="11"/>
  <c r="U42" i="11" s="1"/>
  <c r="Z22" i="11"/>
  <c r="N22" i="11"/>
  <c r="O22" i="11"/>
  <c r="Q33" i="11"/>
  <c r="R26" i="11"/>
  <c r="T13" i="11"/>
  <c r="T20" i="11" s="1"/>
  <c r="Q18" i="11"/>
  <c r="O13" i="27"/>
  <c r="O16" i="27"/>
  <c r="P16" i="27"/>
  <c r="AC13" i="27"/>
  <c r="H13" i="27"/>
  <c r="G16" i="27"/>
  <c r="W16" i="27"/>
  <c r="S16" i="27"/>
  <c r="AC43" i="27"/>
  <c r="Z13" i="27"/>
  <c r="E16" i="27"/>
  <c r="T16" i="27"/>
  <c r="Y16" i="27"/>
  <c r="R16" i="27"/>
  <c r="K16" i="27"/>
  <c r="J16" i="27"/>
  <c r="H16" i="27"/>
  <c r="U16" i="27"/>
  <c r="M13" i="27"/>
  <c r="Q16" i="27"/>
  <c r="X16" i="27"/>
  <c r="AB13" i="27"/>
  <c r="AA16" i="27"/>
  <c r="Z16" i="27"/>
  <c r="F16" i="27"/>
  <c r="AD43" i="27"/>
  <c r="M16" i="27"/>
  <c r="I16" i="27"/>
  <c r="V16" i="27"/>
  <c r="D16" i="27"/>
  <c r="L16" i="27"/>
  <c r="N16" i="27"/>
  <c r="Y42" i="20" l="1"/>
  <c r="Y42" i="26"/>
  <c r="O42" i="30"/>
  <c r="X42" i="8"/>
  <c r="M20" i="8"/>
  <c r="R20" i="11"/>
  <c r="Y42" i="13"/>
  <c r="Y42" i="1"/>
  <c r="R20" i="8"/>
  <c r="R42" i="30"/>
  <c r="N20" i="8"/>
  <c r="N20" i="19"/>
  <c r="P20" i="11"/>
  <c r="P42" i="11" s="1"/>
  <c r="O42" i="31"/>
  <c r="R40" i="8"/>
  <c r="T42" i="8"/>
  <c r="O40" i="26"/>
  <c r="R20" i="26"/>
  <c r="O20" i="11"/>
  <c r="R40" i="21"/>
  <c r="Z40" i="8"/>
  <c r="O40" i="8"/>
  <c r="Y42" i="8"/>
  <c r="O20" i="8"/>
  <c r="L40" i="8"/>
  <c r="L40" i="1"/>
  <c r="Z13" i="8"/>
  <c r="Z20" i="8" s="1"/>
  <c r="Z20" i="31"/>
  <c r="Z42" i="31" s="1"/>
  <c r="L40" i="26"/>
  <c r="Q13" i="8"/>
  <c r="Y42" i="11"/>
  <c r="O20" i="12"/>
  <c r="L40" i="22"/>
  <c r="X42" i="16"/>
  <c r="N20" i="28"/>
  <c r="N20" i="24"/>
  <c r="O20" i="22"/>
  <c r="P20" i="22"/>
  <c r="P42" i="22" s="1"/>
  <c r="X42" i="28"/>
  <c r="R20" i="22"/>
  <c r="M20" i="16"/>
  <c r="AC16" i="10"/>
  <c r="N20" i="12"/>
  <c r="Z13" i="14"/>
  <c r="Z20" i="14" s="1"/>
  <c r="N20" i="16"/>
  <c r="R20" i="20"/>
  <c r="Q22" i="24"/>
  <c r="L40" i="5"/>
  <c r="P20" i="14"/>
  <c r="P42" i="14" s="1"/>
  <c r="T42" i="24"/>
  <c r="O20" i="3"/>
  <c r="AC16" i="20"/>
  <c r="O40" i="28"/>
  <c r="P20" i="12"/>
  <c r="P42" i="12" s="1"/>
  <c r="O40" i="17"/>
  <c r="U42" i="10"/>
  <c r="U42" i="20"/>
  <c r="O40" i="24"/>
  <c r="N20" i="10"/>
  <c r="R40" i="24"/>
  <c r="L40" i="20"/>
  <c r="O40" i="5"/>
  <c r="AC16" i="18"/>
  <c r="R20" i="1"/>
  <c r="O20" i="14"/>
  <c r="O40" i="10"/>
  <c r="O42" i="10" s="1"/>
  <c r="P20" i="18"/>
  <c r="P42" i="18" s="1"/>
  <c r="Q22" i="22"/>
  <c r="P20" i="20"/>
  <c r="P42" i="20" s="1"/>
  <c r="P20" i="10"/>
  <c r="P42" i="10" s="1"/>
  <c r="R40" i="20"/>
  <c r="O20" i="20"/>
  <c r="Z13" i="18"/>
  <c r="Y42" i="28"/>
  <c r="T42" i="20"/>
  <c r="O20" i="13"/>
  <c r="Z40" i="20"/>
  <c r="P20" i="24"/>
  <c r="P42" i="24" s="1"/>
  <c r="L40" i="19"/>
  <c r="T42" i="14"/>
  <c r="T42" i="10"/>
  <c r="P20" i="28"/>
  <c r="P42" i="28" s="1"/>
  <c r="O40" i="20"/>
  <c r="T40" i="2"/>
  <c r="T42" i="2" s="1"/>
  <c r="P20" i="17"/>
  <c r="P42" i="17" s="1"/>
  <c r="P20" i="3"/>
  <c r="P42" i="3" s="1"/>
  <c r="O20" i="16"/>
  <c r="M20" i="20"/>
  <c r="AC16" i="12"/>
  <c r="O20" i="5"/>
  <c r="P20" i="16"/>
  <c r="P42" i="16" s="1"/>
  <c r="M20" i="28"/>
  <c r="M20" i="1"/>
  <c r="N20" i="25"/>
  <c r="X42" i="26"/>
  <c r="R40" i="16"/>
  <c r="Q22" i="16"/>
  <c r="O40" i="12"/>
  <c r="N20" i="1"/>
  <c r="X42" i="12"/>
  <c r="Y42" i="22"/>
  <c r="X42" i="10"/>
  <c r="Q13" i="16"/>
  <c r="N20" i="3"/>
  <c r="L40" i="12"/>
  <c r="L40" i="16"/>
  <c r="T42" i="1"/>
  <c r="Z40" i="26"/>
  <c r="Z13" i="20"/>
  <c r="Z20" i="20" s="1"/>
  <c r="N20" i="20"/>
  <c r="L40" i="28"/>
  <c r="AC16" i="26"/>
  <c r="X42" i="22"/>
  <c r="Z13" i="12"/>
  <c r="Z20" i="12" s="1"/>
  <c r="L40" i="14"/>
  <c r="O20" i="26"/>
  <c r="Q22" i="26"/>
  <c r="N20" i="22"/>
  <c r="O40" i="22"/>
  <c r="Y42" i="19"/>
  <c r="R20" i="12"/>
  <c r="R40" i="12"/>
  <c r="O20" i="24"/>
  <c r="M20" i="14"/>
  <c r="N20" i="26"/>
  <c r="Q22" i="28"/>
  <c r="O40" i="16"/>
  <c r="Q13" i="22"/>
  <c r="Z13" i="26"/>
  <c r="Z20" i="26" s="1"/>
  <c r="R40" i="18"/>
  <c r="Q13" i="24"/>
  <c r="Z40" i="12"/>
  <c r="O20" i="28"/>
  <c r="N20" i="18"/>
  <c r="X42" i="24"/>
  <c r="M20" i="10"/>
  <c r="M20" i="24"/>
  <c r="R20" i="24"/>
  <c r="P20" i="1"/>
  <c r="P42" i="1" s="1"/>
  <c r="Q22" i="1"/>
  <c r="Y42" i="14"/>
  <c r="L40" i="10"/>
  <c r="L40" i="24"/>
  <c r="O40" i="14"/>
  <c r="R40" i="13"/>
  <c r="O40" i="1"/>
  <c r="Z13" i="10"/>
  <c r="Z20" i="10" s="1"/>
  <c r="R40" i="10"/>
  <c r="T40" i="12"/>
  <c r="T42" i="12" s="1"/>
  <c r="Q13" i="10"/>
  <c r="M20" i="26"/>
  <c r="P20" i="26"/>
  <c r="P42" i="26" s="1"/>
  <c r="M20" i="12"/>
  <c r="M20" i="22"/>
  <c r="Q13" i="12"/>
  <c r="Q13" i="18"/>
  <c r="T40" i="13"/>
  <c r="T42" i="13" s="1"/>
  <c r="Q22" i="14"/>
  <c r="Y42" i="5"/>
  <c r="Z40" i="18"/>
  <c r="Y42" i="10"/>
  <c r="R20" i="16"/>
  <c r="O20" i="1"/>
  <c r="R40" i="14"/>
  <c r="X42" i="14"/>
  <c r="Y42" i="16"/>
  <c r="R40" i="22"/>
  <c r="R20" i="3"/>
  <c r="AC16" i="8"/>
  <c r="N20" i="14"/>
  <c r="AC16" i="22"/>
  <c r="Q13" i="28"/>
  <c r="Z26" i="16"/>
  <c r="Z13" i="16"/>
  <c r="Z20" i="16" s="1"/>
  <c r="Z13" i="28"/>
  <c r="Z20" i="28" s="1"/>
  <c r="R40" i="28"/>
  <c r="R42" i="28" s="1"/>
  <c r="M20" i="3"/>
  <c r="Y42" i="24"/>
  <c r="Q13" i="1"/>
  <c r="X42" i="18"/>
  <c r="Q22" i="10"/>
  <c r="Q13" i="20"/>
  <c r="Q13" i="14"/>
  <c r="M20" i="18"/>
  <c r="P20" i="13"/>
  <c r="P42" i="13" s="1"/>
  <c r="O20" i="23"/>
  <c r="Z13" i="3"/>
  <c r="Z20" i="3" s="1"/>
  <c r="O20" i="29"/>
  <c r="Q22" i="20"/>
  <c r="R20" i="14"/>
  <c r="Y42" i="18"/>
  <c r="L40" i="18"/>
  <c r="R40" i="26"/>
  <c r="Z13" i="22"/>
  <c r="Z20" i="22" s="1"/>
  <c r="X42" i="20"/>
  <c r="O40" i="18"/>
  <c r="O20" i="2"/>
  <c r="P20" i="19"/>
  <c r="P42" i="19" s="1"/>
  <c r="K40" i="18"/>
  <c r="Z40" i="10"/>
  <c r="M20" i="5"/>
  <c r="T42" i="22"/>
  <c r="Z40" i="24"/>
  <c r="P20" i="25"/>
  <c r="P42" i="25" s="1"/>
  <c r="AC16" i="3"/>
  <c r="U42" i="28"/>
  <c r="R20" i="10"/>
  <c r="O20" i="18"/>
  <c r="AC16" i="24"/>
  <c r="O20" i="15"/>
  <c r="M20" i="15"/>
  <c r="Q13" i="26"/>
  <c r="Q22" i="12"/>
  <c r="Z40" i="22"/>
  <c r="X42" i="1"/>
  <c r="Z26" i="28"/>
  <c r="Z40" i="28" s="1"/>
  <c r="T40" i="28"/>
  <c r="T42" i="28" s="1"/>
  <c r="R40" i="15"/>
  <c r="P20" i="15"/>
  <c r="P42" i="15" s="1"/>
  <c r="Z12" i="18"/>
  <c r="N20" i="5"/>
  <c r="Q22" i="8"/>
  <c r="Y42" i="12"/>
  <c r="T42" i="18"/>
  <c r="R20" i="18"/>
  <c r="T20" i="26"/>
  <c r="T42" i="26" s="1"/>
  <c r="L40" i="3"/>
  <c r="R20" i="17"/>
  <c r="Z40" i="14"/>
  <c r="T42" i="16"/>
  <c r="Z13" i="24"/>
  <c r="Z20" i="24" s="1"/>
  <c r="O40" i="29"/>
  <c r="R20" i="2"/>
  <c r="M20" i="17"/>
  <c r="Y42" i="17"/>
  <c r="O20" i="25"/>
  <c r="R40" i="1"/>
  <c r="O40" i="2"/>
  <c r="P20" i="5"/>
  <c r="P42" i="5" s="1"/>
  <c r="M20" i="21"/>
  <c r="X42" i="11"/>
  <c r="O40" i="25"/>
  <c r="O40" i="3"/>
  <c r="X42" i="4"/>
  <c r="Z40" i="1"/>
  <c r="Y42" i="29"/>
  <c r="T40" i="17"/>
  <c r="T42" i="17" s="1"/>
  <c r="N20" i="23"/>
  <c r="T40" i="4"/>
  <c r="T42" i="4" s="1"/>
  <c r="R40" i="23"/>
  <c r="L40" i="25"/>
  <c r="R20" i="5"/>
  <c r="Q22" i="18"/>
  <c r="N20" i="13"/>
  <c r="P20" i="21"/>
  <c r="P42" i="21" s="1"/>
  <c r="M20" i="19"/>
  <c r="R40" i="25"/>
  <c r="R40" i="2"/>
  <c r="Q13" i="13"/>
  <c r="Z13" i="1"/>
  <c r="Z20" i="1" s="1"/>
  <c r="K40" i="22"/>
  <c r="O40" i="15"/>
  <c r="Q13" i="4"/>
  <c r="Z42" i="30"/>
  <c r="AC16" i="15"/>
  <c r="Z13" i="21"/>
  <c r="Z20" i="21" s="1"/>
  <c r="L40" i="11"/>
  <c r="X42" i="19"/>
  <c r="Y42" i="21"/>
  <c r="L40" i="4"/>
  <c r="R20" i="29"/>
  <c r="N20" i="2"/>
  <c r="M20" i="11"/>
  <c r="X42" i="21"/>
  <c r="L40" i="21"/>
  <c r="O20" i="17"/>
  <c r="M20" i="23"/>
  <c r="AC16" i="5"/>
  <c r="Y42" i="23"/>
  <c r="X42" i="29"/>
  <c r="R40" i="17"/>
  <c r="R20" i="25"/>
  <c r="T40" i="19"/>
  <c r="T42" i="19" s="1"/>
  <c r="R20" i="19"/>
  <c r="X42" i="15"/>
  <c r="L40" i="15"/>
  <c r="R40" i="3"/>
  <c r="N20" i="17"/>
  <c r="Z13" i="5"/>
  <c r="O20" i="19"/>
  <c r="T40" i="11"/>
  <c r="T42" i="11" s="1"/>
  <c r="Q13" i="11"/>
  <c r="X42" i="2"/>
  <c r="O40" i="4"/>
  <c r="P20" i="4"/>
  <c r="P42" i="4" s="1"/>
  <c r="AC16" i="19"/>
  <c r="Z40" i="2"/>
  <c r="X42" i="23"/>
  <c r="X42" i="5"/>
  <c r="N20" i="11"/>
  <c r="N20" i="21"/>
  <c r="P20" i="2"/>
  <c r="P42" i="2" s="1"/>
  <c r="Z13" i="17"/>
  <c r="Z20" i="17" s="1"/>
  <c r="L40" i="17"/>
  <c r="O20" i="4"/>
  <c r="X42" i="3"/>
  <c r="T40" i="23"/>
  <c r="T42" i="23" s="1"/>
  <c r="O40" i="11"/>
  <c r="N20" i="15"/>
  <c r="Z40" i="25"/>
  <c r="R40" i="11"/>
  <c r="Z13" i="15"/>
  <c r="Z20" i="15" s="1"/>
  <c r="Z13" i="23"/>
  <c r="Z20" i="23" s="1"/>
  <c r="AC16" i="23"/>
  <c r="T40" i="5"/>
  <c r="T42" i="5" s="1"/>
  <c r="T40" i="25"/>
  <c r="T42" i="25" s="1"/>
  <c r="O40" i="19"/>
  <c r="X42" i="13"/>
  <c r="Y42" i="4"/>
  <c r="P20" i="29"/>
  <c r="P42" i="29" s="1"/>
  <c r="AC16" i="13"/>
  <c r="Z40" i="15"/>
  <c r="R40" i="29"/>
  <c r="K40" i="23"/>
  <c r="Q22" i="23"/>
  <c r="Y42" i="2"/>
  <c r="Q13" i="17"/>
  <c r="AC16" i="11"/>
  <c r="O40" i="21"/>
  <c r="R40" i="19"/>
  <c r="Q13" i="19"/>
  <c r="Z13" i="29"/>
  <c r="Z20" i="29" s="1"/>
  <c r="K40" i="29"/>
  <c r="Q22" i="29"/>
  <c r="Q13" i="29"/>
  <c r="Z13" i="2"/>
  <c r="Z20" i="2" s="1"/>
  <c r="Z40" i="13"/>
  <c r="Z40" i="17"/>
  <c r="AC16" i="17"/>
  <c r="O40" i="23"/>
  <c r="K40" i="11"/>
  <c r="Q22" i="11"/>
  <c r="T40" i="15"/>
  <c r="T42" i="15" s="1"/>
  <c r="T40" i="21"/>
  <c r="T42" i="21" s="1"/>
  <c r="Q13" i="25"/>
  <c r="Q13" i="2"/>
  <c r="R20" i="13"/>
  <c r="K40" i="13"/>
  <c r="Q22" i="13"/>
  <c r="M20" i="4"/>
  <c r="Q13" i="5"/>
  <c r="Y42" i="25"/>
  <c r="P20" i="23"/>
  <c r="P42" i="23" s="1"/>
  <c r="K40" i="5"/>
  <c r="Q22" i="5"/>
  <c r="T40" i="3"/>
  <c r="T42" i="3" s="1"/>
  <c r="Z40" i="29"/>
  <c r="N20" i="29"/>
  <c r="M20" i="2"/>
  <c r="Z13" i="13"/>
  <c r="Z20" i="13" s="1"/>
  <c r="Q22" i="19"/>
  <c r="K40" i="19"/>
  <c r="Z40" i="19"/>
  <c r="K40" i="21"/>
  <c r="Q22" i="21"/>
  <c r="Z12" i="5"/>
  <c r="Z13" i="4"/>
  <c r="Z20" i="4" s="1"/>
  <c r="Z13" i="25"/>
  <c r="Z20" i="25" s="1"/>
  <c r="Z40" i="11"/>
  <c r="R20" i="15"/>
  <c r="Z13" i="19"/>
  <c r="Z20" i="19" s="1"/>
  <c r="AC16" i="21"/>
  <c r="Q13" i="15"/>
  <c r="R20" i="21"/>
  <c r="Q13" i="21"/>
  <c r="M20" i="25"/>
  <c r="L40" i="2"/>
  <c r="M20" i="13"/>
  <c r="R20" i="23"/>
  <c r="Z40" i="4"/>
  <c r="N20" i="4"/>
  <c r="Z13" i="11"/>
  <c r="Z20" i="11" s="1"/>
  <c r="Z40" i="21"/>
  <c r="AC16" i="25"/>
  <c r="AC16" i="4"/>
  <c r="Z40" i="5"/>
  <c r="Z40" i="3"/>
  <c r="T40" i="29"/>
  <c r="T42" i="29" s="1"/>
  <c r="M20" i="29"/>
  <c r="AC16" i="29"/>
  <c r="O40" i="13"/>
  <c r="R40" i="4"/>
  <c r="R42" i="4" s="1"/>
  <c r="L40" i="13"/>
  <c r="Z40" i="23"/>
  <c r="O20" i="21"/>
  <c r="X42" i="25"/>
  <c r="AC16" i="2"/>
  <c r="X42" i="17"/>
  <c r="K40" i="3"/>
  <c r="Q22" i="3"/>
  <c r="Q13" i="3"/>
  <c r="K40" i="15"/>
  <c r="Q22" i="15"/>
  <c r="K40" i="2"/>
  <c r="Q22" i="2"/>
  <c r="L40" i="23"/>
  <c r="R40" i="5"/>
  <c r="K40" i="25"/>
  <c r="Q22" i="25"/>
  <c r="Q13" i="23"/>
  <c r="L40" i="29"/>
  <c r="K40" i="4"/>
  <c r="Q22" i="4"/>
  <c r="K40" i="17"/>
  <c r="Q22" i="17"/>
  <c r="V13" i="27"/>
  <c r="D13" i="27"/>
  <c r="T13" i="27"/>
  <c r="E13" i="27"/>
  <c r="J13" i="27"/>
  <c r="I13" i="27"/>
  <c r="Z43" i="27"/>
  <c r="AA13" i="27"/>
  <c r="AB43" i="27"/>
  <c r="P13" i="27"/>
  <c r="Q13" i="27"/>
  <c r="R13" i="27"/>
  <c r="E43" i="27"/>
  <c r="W13" i="27"/>
  <c r="L13" i="27"/>
  <c r="U13" i="27"/>
  <c r="N13" i="27"/>
  <c r="G13" i="27"/>
  <c r="Y13" i="27"/>
  <c r="F13" i="27"/>
  <c r="S13" i="27"/>
  <c r="K13" i="27"/>
  <c r="X13" i="27"/>
  <c r="R42" i="8" l="1"/>
  <c r="R42" i="11"/>
  <c r="O42" i="11"/>
  <c r="Z42" i="8"/>
  <c r="O42" i="8"/>
  <c r="O42" i="26"/>
  <c r="R42" i="26"/>
  <c r="R42" i="21"/>
  <c r="R42" i="22"/>
  <c r="O42" i="12"/>
  <c r="O42" i="22"/>
  <c r="R42" i="20"/>
  <c r="O42" i="3"/>
  <c r="R42" i="1"/>
  <c r="Z42" i="20"/>
  <c r="O42" i="28"/>
  <c r="O42" i="20"/>
  <c r="O42" i="14"/>
  <c r="O42" i="24"/>
  <c r="O42" i="18"/>
  <c r="O42" i="16"/>
  <c r="O42" i="17"/>
  <c r="R42" i="24"/>
  <c r="Z20" i="18"/>
  <c r="Z42" i="18" s="1"/>
  <c r="O42" i="13"/>
  <c r="O42" i="5"/>
  <c r="O42" i="29"/>
  <c r="R42" i="18"/>
  <c r="R42" i="12"/>
  <c r="R42" i="16"/>
  <c r="Z42" i="26"/>
  <c r="Z42" i="12"/>
  <c r="R42" i="10"/>
  <c r="O42" i="1"/>
  <c r="R42" i="13"/>
  <c r="R42" i="3"/>
  <c r="R42" i="25"/>
  <c r="O42" i="2"/>
  <c r="R42" i="14"/>
  <c r="Z42" i="22"/>
  <c r="Z42" i="14"/>
  <c r="O42" i="4"/>
  <c r="Z42" i="10"/>
  <c r="Z42" i="2"/>
  <c r="Z42" i="24"/>
  <c r="Z40" i="16"/>
  <c r="Z42" i="16" s="1"/>
  <c r="O42" i="23"/>
  <c r="O42" i="15"/>
  <c r="Z42" i="1"/>
  <c r="O42" i="19"/>
  <c r="Z42" i="28"/>
  <c r="O42" i="25"/>
  <c r="R42" i="2"/>
  <c r="Z42" i="15"/>
  <c r="R42" i="5"/>
  <c r="R42" i="15"/>
  <c r="Z42" i="13"/>
  <c r="R42" i="29"/>
  <c r="R42" i="19"/>
  <c r="R42" i="17"/>
  <c r="R42" i="23"/>
  <c r="Z42" i="29"/>
  <c r="Z42" i="11"/>
  <c r="Z42" i="17"/>
  <c r="Z20" i="5"/>
  <c r="Z42" i="5" s="1"/>
  <c r="O42" i="21"/>
  <c r="Z42" i="25"/>
  <c r="Z42" i="23"/>
  <c r="Z42" i="19"/>
  <c r="Z42" i="4"/>
  <c r="Z42" i="3"/>
  <c r="Z42" i="21"/>
  <c r="AA43" i="27"/>
  <c r="N43" i="27"/>
  <c r="W43" i="27"/>
  <c r="H43" i="27"/>
  <c r="L43" i="27"/>
  <c r="K43" i="27"/>
  <c r="M43" i="27"/>
  <c r="D43" i="27"/>
  <c r="Y43" i="27"/>
  <c r="J43" i="27"/>
  <c r="Q43" i="27"/>
  <c r="F43" i="27"/>
  <c r="U43" i="27"/>
  <c r="V43" i="27"/>
  <c r="T43" i="27"/>
  <c r="R43" i="27"/>
  <c r="O43" i="27"/>
  <c r="X43" i="27"/>
  <c r="G43" i="27"/>
  <c r="S43" i="27"/>
  <c r="I43" i="27"/>
  <c r="P43" i="27"/>
  <c r="AB12" i="10" l="1"/>
  <c r="AB12" i="3"/>
  <c r="AB12" i="4"/>
  <c r="AB12" i="25"/>
  <c r="AB12" i="22"/>
  <c r="AB12" i="24"/>
  <c r="AB12" i="14"/>
  <c r="AB12" i="5"/>
  <c r="AB12" i="28"/>
  <c r="AB12" i="16"/>
  <c r="AB12" i="20"/>
  <c r="AB12" i="15"/>
  <c r="AB12" i="1"/>
  <c r="AB12" i="19"/>
  <c r="AB12" i="21"/>
  <c r="AB12" i="18"/>
  <c r="AB12" i="11"/>
  <c r="AB12" i="29"/>
  <c r="AB12" i="2"/>
  <c r="AB12" i="26"/>
  <c r="AB12" i="12"/>
  <c r="AB12" i="23"/>
  <c r="AB12" i="17"/>
  <c r="AB12" i="13"/>
  <c r="AB12" i="30"/>
  <c r="G17" i="28" l="1"/>
  <c r="I17" i="28" s="1"/>
  <c r="AC17" i="28" s="1"/>
  <c r="G17" i="4"/>
  <c r="I17" i="4" s="1"/>
  <c r="AC17" i="4" s="1"/>
  <c r="G17" i="15"/>
  <c r="I17" i="15" s="1"/>
  <c r="AC17" i="15" s="1"/>
  <c r="G17" i="21"/>
  <c r="I17" i="21" s="1"/>
  <c r="AC17" i="21" s="1"/>
  <c r="G17" i="5"/>
  <c r="I17" i="5" s="1"/>
  <c r="AC17" i="5" s="1"/>
  <c r="G17" i="19"/>
  <c r="I17" i="19" s="1"/>
  <c r="AC17" i="19" s="1"/>
  <c r="G17" i="1"/>
  <c r="I17" i="1" s="1"/>
  <c r="AC17" i="1" s="1"/>
  <c r="G17" i="13"/>
  <c r="I17" i="13" s="1"/>
  <c r="AC17" i="13" s="1"/>
  <c r="G17" i="12"/>
  <c r="I17" i="12" s="1"/>
  <c r="AC17" i="12" s="1"/>
  <c r="G17" i="3"/>
  <c r="I17" i="3" s="1"/>
  <c r="AC17" i="3" s="1"/>
  <c r="G17" i="22"/>
  <c r="I17" i="22" s="1"/>
  <c r="AC17" i="22" s="1"/>
  <c r="G17" i="20"/>
  <c r="I17" i="20" s="1"/>
  <c r="AC17" i="20" s="1"/>
  <c r="G17" i="17"/>
  <c r="I17" i="17" s="1"/>
  <c r="AC17" i="17" s="1"/>
  <c r="G17" i="18"/>
  <c r="I17" i="18" s="1"/>
  <c r="AC17" i="18" s="1"/>
  <c r="G17" i="10"/>
  <c r="I17" i="10" s="1"/>
  <c r="AC17" i="10" s="1"/>
  <c r="AB12" i="31"/>
  <c r="G17" i="23"/>
  <c r="I17" i="23" s="1"/>
  <c r="AC17" i="23" s="1"/>
  <c r="G17" i="25"/>
  <c r="I17" i="25" s="1"/>
  <c r="AC17" i="25" s="1"/>
  <c r="G17" i="29"/>
  <c r="I17" i="29" s="1"/>
  <c r="AC17" i="29" s="1"/>
  <c r="G17" i="2"/>
  <c r="I17" i="2" s="1"/>
  <c r="AC17" i="2" s="1"/>
  <c r="G17" i="14"/>
  <c r="I17" i="14" s="1"/>
  <c r="AC17" i="14" s="1"/>
  <c r="G17" i="24"/>
  <c r="I17" i="24" s="1"/>
  <c r="AC17" i="24" s="1"/>
  <c r="G17" i="31"/>
  <c r="I17" i="31" s="1"/>
  <c r="AC17" i="31" s="1"/>
  <c r="AB12" i="8"/>
  <c r="AB12" i="32"/>
  <c r="G17" i="16"/>
  <c r="I17" i="16" s="1"/>
  <c r="AC17" i="16" s="1"/>
  <c r="G17" i="30"/>
  <c r="I17" i="30" s="1"/>
  <c r="AC17" i="30" s="1"/>
  <c r="G17" i="26"/>
  <c r="I17" i="26" s="1"/>
  <c r="AC17" i="26" s="1"/>
  <c r="G17" i="11"/>
  <c r="I17" i="11" s="1"/>
  <c r="AC17" i="11" s="1"/>
  <c r="AB13" i="21"/>
  <c r="AB20" i="21" s="1"/>
  <c r="AB42" i="21" s="1"/>
  <c r="AB13" i="15"/>
  <c r="AB20" i="15" s="1"/>
  <c r="AB42" i="15" s="1"/>
  <c r="AB13" i="18"/>
  <c r="AB20" i="18" s="1"/>
  <c r="AB42" i="18" s="1"/>
  <c r="AB13" i="5"/>
  <c r="AB20" i="5" s="1"/>
  <c r="AB42" i="5" s="1"/>
  <c r="AB13" i="4"/>
  <c r="AB20" i="4" s="1"/>
  <c r="AB42" i="4" s="1"/>
  <c r="AB13" i="14"/>
  <c r="AB20" i="14" s="1"/>
  <c r="AB42" i="14" s="1"/>
  <c r="AB13" i="16"/>
  <c r="AB20" i="16" s="1"/>
  <c r="AB42" i="16" s="1"/>
  <c r="AB13" i="1"/>
  <c r="AB20" i="1" s="1"/>
  <c r="AB42" i="1" s="1"/>
  <c r="AB13" i="3"/>
  <c r="AB20" i="3" s="1"/>
  <c r="AB42" i="3" s="1"/>
  <c r="AB13" i="30"/>
  <c r="AB20" i="30" s="1"/>
  <c r="AB42" i="30" s="1"/>
  <c r="AB13" i="12"/>
  <c r="AB20" i="12" s="1"/>
  <c r="AB42" i="12" s="1"/>
  <c r="AB13" i="19"/>
  <c r="AB20" i="19" s="1"/>
  <c r="AB42" i="19" s="1"/>
  <c r="AB13" i="13"/>
  <c r="AB20" i="13" s="1"/>
  <c r="AB42" i="13" s="1"/>
  <c r="AB13" i="29"/>
  <c r="AB20" i="29" s="1"/>
  <c r="AB42" i="29" s="1"/>
  <c r="AB13" i="2"/>
  <c r="AB20" i="2" s="1"/>
  <c r="AB42" i="2" s="1"/>
  <c r="AB13" i="23"/>
  <c r="AB20" i="23" s="1"/>
  <c r="AB42" i="23" s="1"/>
  <c r="AB13" i="20"/>
  <c r="AB20" i="20" s="1"/>
  <c r="AB42" i="20" s="1"/>
  <c r="AB13" i="22"/>
  <c r="AB20" i="22" s="1"/>
  <c r="AB42" i="22" s="1"/>
  <c r="AB13" i="24"/>
  <c r="AB20" i="24" s="1"/>
  <c r="AB42" i="24" s="1"/>
  <c r="AB13" i="28"/>
  <c r="AB20" i="28" s="1"/>
  <c r="AB42" i="28" s="1"/>
  <c r="AB13" i="17"/>
  <c r="AB20" i="17" s="1"/>
  <c r="AB42" i="17" s="1"/>
  <c r="AB13" i="11"/>
  <c r="AB20" i="11" s="1"/>
  <c r="AB42" i="11" s="1"/>
  <c r="AB13" i="10"/>
  <c r="AB20" i="10" s="1"/>
  <c r="AB42" i="10" s="1"/>
  <c r="AB13" i="26"/>
  <c r="AB20" i="26" s="1"/>
  <c r="AB42" i="26" s="1"/>
  <c r="AB13" i="25"/>
  <c r="AB20" i="25" s="1"/>
  <c r="AB42" i="25" s="1"/>
  <c r="M14" i="27"/>
  <c r="G14" i="27"/>
  <c r="AB14" i="27"/>
  <c r="P14" i="27"/>
  <c r="Z14" i="27"/>
  <c r="Q14" i="27"/>
  <c r="R14" i="27"/>
  <c r="E14" i="27"/>
  <c r="V14" i="27"/>
  <c r="F14" i="27"/>
  <c r="AA14" i="27"/>
  <c r="U14" i="27"/>
  <c r="K14" i="27"/>
  <c r="L14" i="27"/>
  <c r="J14" i="27"/>
  <c r="AC14" i="27"/>
  <c r="N14" i="27"/>
  <c r="S14" i="27"/>
  <c r="X14" i="27"/>
  <c r="D14" i="27"/>
  <c r="H14" i="27"/>
  <c r="O14" i="27"/>
  <c r="Y14" i="27"/>
  <c r="T14" i="27"/>
  <c r="I14" i="27"/>
  <c r="W14" i="27"/>
  <c r="G17" i="32" l="1"/>
  <c r="I17" i="32" s="1"/>
  <c r="AC17" i="32" s="1"/>
  <c r="AB13" i="31"/>
  <c r="AB20" i="31" s="1"/>
  <c r="AB42" i="31" s="1"/>
  <c r="AB13" i="8"/>
  <c r="AB20" i="8" s="1"/>
  <c r="AB42" i="8" s="1"/>
  <c r="AB13" i="32"/>
  <c r="AB20" i="32" s="1"/>
  <c r="AB42" i="32" s="1"/>
  <c r="AD14" i="27"/>
  <c r="N26" i="31" l="1"/>
  <c r="N40" i="31" s="1"/>
  <c r="N42" i="31" s="1"/>
  <c r="N26" i="29"/>
  <c r="N40" i="29" s="1"/>
  <c r="N42" i="29" s="1"/>
  <c r="N26" i="18"/>
  <c r="N40" i="18" s="1"/>
  <c r="N42" i="18" s="1"/>
  <c r="N26" i="24"/>
  <c r="N40" i="24" s="1"/>
  <c r="N42" i="24" s="1"/>
  <c r="N26" i="17"/>
  <c r="N40" i="17" s="1"/>
  <c r="N42" i="17" s="1"/>
  <c r="N26" i="25"/>
  <c r="N40" i="25" s="1"/>
  <c r="N42" i="25" s="1"/>
  <c r="N26" i="5"/>
  <c r="N40" i="5" s="1"/>
  <c r="N42" i="5" s="1"/>
  <c r="N26" i="28"/>
  <c r="N40" i="28" s="1"/>
  <c r="N42" i="28" s="1"/>
  <c r="N26" i="11"/>
  <c r="N40" i="11" s="1"/>
  <c r="N42" i="11" s="1"/>
  <c r="N26" i="22"/>
  <c r="N40" i="22" s="1"/>
  <c r="N42" i="22" s="1"/>
  <c r="N26" i="30"/>
  <c r="N40" i="30" s="1"/>
  <c r="N42" i="30" s="1"/>
  <c r="N26" i="4"/>
  <c r="N40" i="4" s="1"/>
  <c r="N42" i="4" s="1"/>
  <c r="N26" i="16"/>
  <c r="N40" i="16" s="1"/>
  <c r="N42" i="16" s="1"/>
  <c r="N26" i="21"/>
  <c r="N40" i="21" s="1"/>
  <c r="N42" i="21" s="1"/>
  <c r="N26" i="14"/>
  <c r="N40" i="14" s="1"/>
  <c r="N42" i="14" s="1"/>
  <c r="N26" i="26"/>
  <c r="N40" i="26" s="1"/>
  <c r="N42" i="26" s="1"/>
  <c r="N26" i="13"/>
  <c r="N40" i="13" s="1"/>
  <c r="N42" i="13" s="1"/>
  <c r="N26" i="23"/>
  <c r="N40" i="23" s="1"/>
  <c r="N42" i="23" s="1"/>
  <c r="N26" i="1"/>
  <c r="N40" i="1" s="1"/>
  <c r="N42" i="1" s="1"/>
  <c r="N26" i="15"/>
  <c r="N40" i="15" s="1"/>
  <c r="N42" i="15" s="1"/>
  <c r="N26" i="2"/>
  <c r="N40" i="2" s="1"/>
  <c r="N42" i="2" s="1"/>
  <c r="N26" i="3"/>
  <c r="N40" i="3" s="1"/>
  <c r="N42" i="3" s="1"/>
  <c r="N26" i="19"/>
  <c r="N40" i="19" s="1"/>
  <c r="N42" i="19" s="1"/>
  <c r="N26" i="10"/>
  <c r="N40" i="10" s="1"/>
  <c r="N42" i="10" s="1"/>
  <c r="N26" i="20"/>
  <c r="N40" i="20" s="1"/>
  <c r="N42" i="20" s="1"/>
  <c r="N26" i="12"/>
  <c r="N40" i="12" s="1"/>
  <c r="N42" i="12" s="1"/>
  <c r="N26" i="32" l="1"/>
  <c r="N40" i="32" s="1"/>
  <c r="N42" i="32" s="1"/>
  <c r="N26" i="8"/>
  <c r="N40" i="8" s="1"/>
  <c r="N42" i="8" s="1"/>
  <c r="M26" i="2" l="1"/>
  <c r="M40" i="2" s="1"/>
  <c r="M42" i="2" s="1"/>
  <c r="Q36" i="2"/>
  <c r="Q36" i="31"/>
  <c r="M26" i="31"/>
  <c r="M40" i="31" s="1"/>
  <c r="M42" i="31" s="1"/>
  <c r="Q36" i="28"/>
  <c r="M26" i="28"/>
  <c r="M40" i="28" s="1"/>
  <c r="M42" i="28" s="1"/>
  <c r="Q36" i="23" l="1"/>
  <c r="M26" i="23"/>
  <c r="M40" i="23" s="1"/>
  <c r="M42" i="23" s="1"/>
  <c r="M26" i="22"/>
  <c r="M40" i="22" s="1"/>
  <c r="M42" i="22" s="1"/>
  <c r="Q36" i="22"/>
  <c r="M26" i="26"/>
  <c r="M40" i="26" s="1"/>
  <c r="M42" i="26" s="1"/>
  <c r="Q36" i="26"/>
  <c r="M26" i="13"/>
  <c r="M40" i="13" s="1"/>
  <c r="M42" i="13" s="1"/>
  <c r="Q36" i="13"/>
  <c r="Q36" i="3"/>
  <c r="M26" i="3"/>
  <c r="M40" i="3" s="1"/>
  <c r="M42" i="3" s="1"/>
  <c r="Q36" i="5"/>
  <c r="M26" i="5"/>
  <c r="M40" i="5" s="1"/>
  <c r="M42" i="5" s="1"/>
  <c r="M26" i="29"/>
  <c r="M40" i="29" s="1"/>
  <c r="M42" i="29" s="1"/>
  <c r="Q36" i="29"/>
  <c r="M26" i="20"/>
  <c r="M40" i="20" s="1"/>
  <c r="M42" i="20" s="1"/>
  <c r="Q36" i="20"/>
  <c r="Q36" i="16"/>
  <c r="M26" i="16"/>
  <c r="M40" i="16" s="1"/>
  <c r="M42" i="16" s="1"/>
  <c r="M26" i="30"/>
  <c r="M40" i="30" s="1"/>
  <c r="M42" i="30" s="1"/>
  <c r="Q36" i="30"/>
  <c r="Q36" i="17"/>
  <c r="M26" i="17"/>
  <c r="M40" i="17" s="1"/>
  <c r="M42" i="17" s="1"/>
  <c r="M26" i="14"/>
  <c r="M40" i="14" s="1"/>
  <c r="M42" i="14" s="1"/>
  <c r="Q36" i="14"/>
  <c r="M26" i="8"/>
  <c r="M40" i="8" s="1"/>
  <c r="M42" i="8" s="1"/>
  <c r="Q36" i="8"/>
  <c r="Q26" i="31"/>
  <c r="Q36" i="32"/>
  <c r="M26" i="32"/>
  <c r="M40" i="32" s="1"/>
  <c r="M42" i="32" s="1"/>
  <c r="M26" i="1"/>
  <c r="M40" i="1" s="1"/>
  <c r="M42" i="1" s="1"/>
  <c r="Q36" i="1"/>
  <c r="M26" i="19"/>
  <c r="M40" i="19" s="1"/>
  <c r="M42" i="19" s="1"/>
  <c r="Q36" i="19"/>
  <c r="M26" i="21"/>
  <c r="M40" i="21" s="1"/>
  <c r="M42" i="21" s="1"/>
  <c r="Q36" i="21"/>
  <c r="Q36" i="25"/>
  <c r="M26" i="25"/>
  <c r="M40" i="25" s="1"/>
  <c r="M42" i="25" s="1"/>
  <c r="Q36" i="4"/>
  <c r="M26" i="4"/>
  <c r="M40" i="4" s="1"/>
  <c r="M42" i="4" s="1"/>
  <c r="Q36" i="18"/>
  <c r="M26" i="18"/>
  <c r="M40" i="18" s="1"/>
  <c r="M42" i="18" s="1"/>
  <c r="Q36" i="24"/>
  <c r="M26" i="24"/>
  <c r="M40" i="24" s="1"/>
  <c r="M42" i="24" s="1"/>
  <c r="Q26" i="2"/>
  <c r="M26" i="12"/>
  <c r="M40" i="12" s="1"/>
  <c r="M42" i="12" s="1"/>
  <c r="Q36" i="12"/>
  <c r="Q36" i="10"/>
  <c r="M26" i="10"/>
  <c r="M40" i="10" s="1"/>
  <c r="M42" i="10" s="1"/>
  <c r="M26" i="15"/>
  <c r="M40" i="15" s="1"/>
  <c r="M42" i="15" s="1"/>
  <c r="Q36" i="15"/>
  <c r="Q36" i="11"/>
  <c r="M26" i="11"/>
  <c r="M40" i="11" s="1"/>
  <c r="M42" i="11" s="1"/>
  <c r="Q26" i="28"/>
  <c r="Q40" i="28" l="1"/>
  <c r="Q26" i="15"/>
  <c r="Q26" i="12"/>
  <c r="Q26" i="21"/>
  <c r="Q26" i="1"/>
  <c r="Q40" i="31"/>
  <c r="Q26" i="14"/>
  <c r="Q26" i="30"/>
  <c r="Q26" i="20"/>
  <c r="Q26" i="13"/>
  <c r="Q26" i="22"/>
  <c r="Q26" i="24"/>
  <c r="Q26" i="4"/>
  <c r="Q26" i="5"/>
  <c r="Q40" i="2"/>
  <c r="Q26" i="19"/>
  <c r="Q26" i="8"/>
  <c r="Q26" i="29"/>
  <c r="Q26" i="26"/>
  <c r="Q26" i="11"/>
  <c r="Q26" i="10"/>
  <c r="Q26" i="18"/>
  <c r="Q26" i="25"/>
  <c r="Q26" i="32"/>
  <c r="Q26" i="17"/>
  <c r="Q26" i="16"/>
  <c r="Q26" i="3"/>
  <c r="Q26" i="23"/>
  <c r="Q11" i="31"/>
  <c r="AC11" i="31" s="1"/>
  <c r="Q11" i="18"/>
  <c r="AC11" i="18" s="1"/>
  <c r="Q11" i="21"/>
  <c r="AC11" i="21" s="1"/>
  <c r="Q11" i="12"/>
  <c r="AC11" i="12" s="1"/>
  <c r="Q11" i="20"/>
  <c r="AC11" i="20" s="1"/>
  <c r="Q11" i="11"/>
  <c r="AC11" i="11" s="1"/>
  <c r="Q11" i="26"/>
  <c r="AC11" i="26" s="1"/>
  <c r="Q11" i="25"/>
  <c r="AC11" i="25" s="1"/>
  <c r="Q11" i="16"/>
  <c r="AC11" i="16" s="1"/>
  <c r="Q11" i="24"/>
  <c r="AC11" i="24" s="1"/>
  <c r="Q11" i="4"/>
  <c r="AC11" i="4" s="1"/>
  <c r="Q11" i="17"/>
  <c r="AC11" i="17" s="1"/>
  <c r="Q11" i="3"/>
  <c r="AC11" i="3" s="1"/>
  <c r="Q11" i="19"/>
  <c r="AC11" i="19" s="1"/>
  <c r="Q11" i="13"/>
  <c r="AC11" i="13" s="1"/>
  <c r="Q11" i="22"/>
  <c r="AC11" i="22" s="1"/>
  <c r="Q11" i="10"/>
  <c r="AC11" i="10" s="1"/>
  <c r="Q11" i="5"/>
  <c r="AC11" i="5" s="1"/>
  <c r="Q11" i="15"/>
  <c r="AC11" i="15" s="1"/>
  <c r="Q11" i="1"/>
  <c r="AC11" i="1" s="1"/>
  <c r="Q11" i="14"/>
  <c r="AC11" i="14" s="1"/>
  <c r="Q11" i="23"/>
  <c r="AC11" i="23" s="1"/>
  <c r="Q11" i="29"/>
  <c r="AC11" i="29" s="1"/>
  <c r="Q11" i="30"/>
  <c r="AC11" i="30" s="1"/>
  <c r="U8" i="27"/>
  <c r="V8" i="27"/>
  <c r="X8" i="27"/>
  <c r="S8" i="27"/>
  <c r="N8" i="27"/>
  <c r="D8" i="27"/>
  <c r="O8" i="27"/>
  <c r="T8" i="27"/>
  <c r="R8" i="27"/>
  <c r="AA8" i="27"/>
  <c r="Y8" i="27"/>
  <c r="P8" i="27"/>
  <c r="F8" i="27"/>
  <c r="H8" i="27"/>
  <c r="L8" i="27"/>
  <c r="E8" i="27"/>
  <c r="J8" i="27"/>
  <c r="W8" i="27"/>
  <c r="AC8" i="27"/>
  <c r="AB8" i="27"/>
  <c r="M8" i="27"/>
  <c r="I8" i="27"/>
  <c r="K8" i="27"/>
  <c r="Q8" i="27"/>
  <c r="Q9" i="18" l="1"/>
  <c r="Q9" i="3"/>
  <c r="Q40" i="16"/>
  <c r="Q40" i="32"/>
  <c r="Q40" i="18"/>
  <c r="Q40" i="11"/>
  <c r="Q40" i="29"/>
  <c r="Q40" i="19"/>
  <c r="Q40" i="24"/>
  <c r="Q40" i="13"/>
  <c r="Q40" i="23"/>
  <c r="Q40" i="5"/>
  <c r="Q40" i="30"/>
  <c r="Q40" i="21"/>
  <c r="Q40" i="15"/>
  <c r="Q40" i="25"/>
  <c r="Q40" i="20"/>
  <c r="Q40" i="14"/>
  <c r="Q40" i="1"/>
  <c r="Q40" i="12"/>
  <c r="Q40" i="3"/>
  <c r="Q40" i="17"/>
  <c r="Q40" i="10"/>
  <c r="Q40" i="26"/>
  <c r="Q40" i="8"/>
  <c r="Q40" i="4"/>
  <c r="Q40" i="22"/>
  <c r="Q9" i="15"/>
  <c r="Q9" i="29"/>
  <c r="Q9" i="16"/>
  <c r="Q9" i="4"/>
  <c r="Q7" i="16"/>
  <c r="Q7" i="23"/>
  <c r="K12" i="13"/>
  <c r="K20" i="13" s="1"/>
  <c r="K42" i="13" s="1"/>
  <c r="K12" i="10"/>
  <c r="K20" i="10" s="1"/>
  <c r="K42" i="10" s="1"/>
  <c r="K12" i="14"/>
  <c r="K20" i="14" s="1"/>
  <c r="K42" i="14" s="1"/>
  <c r="K12" i="23"/>
  <c r="K20" i="23" s="1"/>
  <c r="K42" i="23" s="1"/>
  <c r="K12" i="18"/>
  <c r="K20" i="18" s="1"/>
  <c r="K42" i="18" s="1"/>
  <c r="K12" i="11"/>
  <c r="K20" i="11" s="1"/>
  <c r="K42" i="11" s="1"/>
  <c r="Q7" i="20"/>
  <c r="Q7" i="28"/>
  <c r="Q7" i="1"/>
  <c r="Q9" i="23"/>
  <c r="Q9" i="24"/>
  <c r="Q7" i="30"/>
  <c r="Q7" i="12"/>
  <c r="Q7" i="24"/>
  <c r="Q7" i="10"/>
  <c r="Q7" i="31"/>
  <c r="Q11" i="2"/>
  <c r="AC11" i="2" s="1"/>
  <c r="K12" i="30"/>
  <c r="K20" i="30" s="1"/>
  <c r="K42" i="30" s="1"/>
  <c r="K12" i="3"/>
  <c r="K20" i="3" s="1"/>
  <c r="K42" i="3" s="1"/>
  <c r="K12" i="5"/>
  <c r="K20" i="5" s="1"/>
  <c r="K42" i="5" s="1"/>
  <c r="Q11" i="32"/>
  <c r="AC11" i="32" s="1"/>
  <c r="Q11" i="8"/>
  <c r="AC11" i="8" s="1"/>
  <c r="Q7" i="19"/>
  <c r="Q7" i="4"/>
  <c r="Q7" i="22"/>
  <c r="Q9" i="10"/>
  <c r="Q9" i="1"/>
  <c r="Q9" i="31"/>
  <c r="Q7" i="29"/>
  <c r="Q7" i="21"/>
  <c r="Q7" i="5"/>
  <c r="Q7" i="14"/>
  <c r="Q7" i="18"/>
  <c r="Q7" i="11"/>
  <c r="Q11" i="28"/>
  <c r="AC11" i="28" s="1"/>
  <c r="K12" i="29"/>
  <c r="K20" i="29" s="1"/>
  <c r="K42" i="29" s="1"/>
  <c r="K12" i="4"/>
  <c r="K20" i="4" s="1"/>
  <c r="K42" i="4" s="1"/>
  <c r="K12" i="26"/>
  <c r="K20" i="26" s="1"/>
  <c r="K42" i="26" s="1"/>
  <c r="K12" i="24"/>
  <c r="K20" i="24" s="1"/>
  <c r="K42" i="24" s="1"/>
  <c r="K12" i="1"/>
  <c r="K20" i="1" s="1"/>
  <c r="K42" i="1" s="1"/>
  <c r="K12" i="21"/>
  <c r="K20" i="21" s="1"/>
  <c r="K42" i="21" s="1"/>
  <c r="K12" i="31"/>
  <c r="K20" i="31" s="1"/>
  <c r="K42" i="31" s="1"/>
  <c r="Q7" i="13"/>
  <c r="Q7" i="15"/>
  <c r="Q7" i="3"/>
  <c r="Q7" i="26"/>
  <c r="Q7" i="2"/>
  <c r="Q7" i="17"/>
  <c r="Q7" i="25"/>
  <c r="K12" i="25"/>
  <c r="K20" i="25" s="1"/>
  <c r="K42" i="25" s="1"/>
  <c r="K12" i="20"/>
  <c r="K20" i="20" s="1"/>
  <c r="K42" i="20" s="1"/>
  <c r="K12" i="16"/>
  <c r="K20" i="16" s="1"/>
  <c r="K42" i="16" s="1"/>
  <c r="K12" i="19"/>
  <c r="K20" i="19" s="1"/>
  <c r="K42" i="19" s="1"/>
  <c r="K12" i="22"/>
  <c r="K20" i="22" s="1"/>
  <c r="K42" i="22" s="1"/>
  <c r="K12" i="17"/>
  <c r="K20" i="17" s="1"/>
  <c r="K42" i="17" s="1"/>
  <c r="K12" i="15"/>
  <c r="K20" i="15" s="1"/>
  <c r="K42" i="15" s="1"/>
  <c r="K12" i="12"/>
  <c r="K20" i="12" s="1"/>
  <c r="K42" i="12" s="1"/>
  <c r="Q9" i="21"/>
  <c r="Q9" i="11"/>
  <c r="Q9" i="25"/>
  <c r="Q9" i="26"/>
  <c r="Q9" i="30"/>
  <c r="Q9" i="14"/>
  <c r="Q9" i="20"/>
  <c r="Q9" i="17"/>
  <c r="Q9" i="13"/>
  <c r="Q9" i="19"/>
  <c r="Q9" i="22"/>
  <c r="Q9" i="12"/>
  <c r="L12" i="20"/>
  <c r="L20" i="20" s="1"/>
  <c r="L42" i="20" s="1"/>
  <c r="Q8" i="29"/>
  <c r="Q8" i="22"/>
  <c r="Q8" i="30"/>
  <c r="Q8" i="4"/>
  <c r="Q8" i="19"/>
  <c r="Q8" i="31"/>
  <c r="Q8" i="26"/>
  <c r="Q8" i="20"/>
  <c r="Q8" i="23"/>
  <c r="Q8" i="11"/>
  <c r="Q8" i="17"/>
  <c r="Q8" i="12"/>
  <c r="Q8" i="3"/>
  <c r="Q8" i="18"/>
  <c r="Q8" i="21"/>
  <c r="Q8" i="24"/>
  <c r="G8" i="27"/>
  <c r="Z8" i="27"/>
  <c r="AD8" i="27"/>
  <c r="Q9" i="28" l="1"/>
  <c r="K12" i="2"/>
  <c r="K20" i="2" s="1"/>
  <c r="K42" i="2" s="1"/>
  <c r="K12" i="28"/>
  <c r="K20" i="28" s="1"/>
  <c r="K42" i="28" s="1"/>
  <c r="Q9" i="5"/>
  <c r="Q9" i="2"/>
  <c r="J12" i="18"/>
  <c r="J20" i="18" s="1"/>
  <c r="J42" i="18" s="1"/>
  <c r="J12" i="12"/>
  <c r="J20" i="12" s="1"/>
  <c r="J42" i="12" s="1"/>
  <c r="J12" i="20"/>
  <c r="J20" i="20" s="1"/>
  <c r="J42" i="20" s="1"/>
  <c r="L12" i="11"/>
  <c r="L20" i="11" s="1"/>
  <c r="L42" i="11" s="1"/>
  <c r="L12" i="15"/>
  <c r="L20" i="15" s="1"/>
  <c r="L42" i="15" s="1"/>
  <c r="L12" i="13"/>
  <c r="L20" i="13" s="1"/>
  <c r="L42" i="13" s="1"/>
  <c r="L12" i="25"/>
  <c r="L20" i="25" s="1"/>
  <c r="L42" i="25" s="1"/>
  <c r="L12" i="19"/>
  <c r="L20" i="19" s="1"/>
  <c r="L42" i="19" s="1"/>
  <c r="L12" i="16"/>
  <c r="L20" i="16" s="1"/>
  <c r="L42" i="16" s="1"/>
  <c r="L12" i="23"/>
  <c r="L20" i="23" s="1"/>
  <c r="L42" i="23" s="1"/>
  <c r="Q9" i="32"/>
  <c r="Q9" i="8"/>
  <c r="J12" i="3"/>
  <c r="J20" i="3" s="1"/>
  <c r="J42" i="3" s="1"/>
  <c r="J12" i="11"/>
  <c r="J20" i="11" s="1"/>
  <c r="J42" i="11" s="1"/>
  <c r="J12" i="21"/>
  <c r="J20" i="21" s="1"/>
  <c r="J42" i="21" s="1"/>
  <c r="Q7" i="8"/>
  <c r="K12" i="8"/>
  <c r="K20" i="8" s="1"/>
  <c r="K42" i="8" s="1"/>
  <c r="J12" i="23"/>
  <c r="J20" i="23" s="1"/>
  <c r="J42" i="23" s="1"/>
  <c r="L12" i="12"/>
  <c r="L20" i="12" s="1"/>
  <c r="L42" i="12" s="1"/>
  <c r="L12" i="4"/>
  <c r="L20" i="4" s="1"/>
  <c r="L42" i="4" s="1"/>
  <c r="L12" i="26"/>
  <c r="L20" i="26" s="1"/>
  <c r="L42" i="26" s="1"/>
  <c r="L12" i="17"/>
  <c r="L20" i="17" s="1"/>
  <c r="L42" i="17" s="1"/>
  <c r="L12" i="29"/>
  <c r="L20" i="29" s="1"/>
  <c r="L42" i="29" s="1"/>
  <c r="L12" i="24"/>
  <c r="L20" i="24" s="1"/>
  <c r="L42" i="24" s="1"/>
  <c r="L12" i="3"/>
  <c r="L20" i="3" s="1"/>
  <c r="L42" i="3" s="1"/>
  <c r="L12" i="10"/>
  <c r="L20" i="10" s="1"/>
  <c r="L42" i="10" s="1"/>
  <c r="Q10" i="20"/>
  <c r="Q12" i="20" s="1"/>
  <c r="Q20" i="20" s="1"/>
  <c r="Q42" i="20" s="1"/>
  <c r="L12" i="32"/>
  <c r="L20" i="32" s="1"/>
  <c r="L42" i="32" s="1"/>
  <c r="L12" i="8"/>
  <c r="L20" i="8" s="1"/>
  <c r="L42" i="8" s="1"/>
  <c r="J12" i="4"/>
  <c r="J20" i="4" s="1"/>
  <c r="J42" i="4" s="1"/>
  <c r="K12" i="32"/>
  <c r="K20" i="32" s="1"/>
  <c r="K42" i="32" s="1"/>
  <c r="J12" i="24"/>
  <c r="J20" i="24" s="1"/>
  <c r="J42" i="24" s="1"/>
  <c r="L12" i="14"/>
  <c r="L20" i="14" s="1"/>
  <c r="L42" i="14" s="1"/>
  <c r="L12" i="30"/>
  <c r="L20" i="30" s="1"/>
  <c r="L42" i="30" s="1"/>
  <c r="L12" i="22"/>
  <c r="L20" i="22" s="1"/>
  <c r="L42" i="22" s="1"/>
  <c r="L12" i="2"/>
  <c r="L20" i="2" s="1"/>
  <c r="L42" i="2" s="1"/>
  <c r="L12" i="28"/>
  <c r="L20" i="28" s="1"/>
  <c r="L42" i="28" s="1"/>
  <c r="L12" i="21"/>
  <c r="L20" i="21" s="1"/>
  <c r="L42" i="21" s="1"/>
  <c r="L12" i="1"/>
  <c r="L20" i="1" s="1"/>
  <c r="L42" i="1" s="1"/>
  <c r="L12" i="18"/>
  <c r="L20" i="18" s="1"/>
  <c r="L42" i="18" s="1"/>
  <c r="L12" i="5"/>
  <c r="L20" i="5" s="1"/>
  <c r="L42" i="5" s="1"/>
  <c r="L12" i="31"/>
  <c r="L20" i="31" s="1"/>
  <c r="L42" i="31" s="1"/>
  <c r="Q8" i="32"/>
  <c r="Q8" i="8"/>
  <c r="J12" i="17"/>
  <c r="J20" i="17" s="1"/>
  <c r="J42" i="17" s="1"/>
  <c r="J12" i="26"/>
  <c r="J20" i="26" s="1"/>
  <c r="J42" i="26" s="1"/>
  <c r="J12" i="29"/>
  <c r="J20" i="29" s="1"/>
  <c r="J42" i="29" s="1"/>
  <c r="J12" i="22"/>
  <c r="J20" i="22" s="1"/>
  <c r="J42" i="22" s="1"/>
  <c r="J12" i="19"/>
  <c r="J20" i="19" s="1"/>
  <c r="J42" i="19" s="1"/>
  <c r="J12" i="31"/>
  <c r="J20" i="31" s="1"/>
  <c r="J42" i="31" s="1"/>
  <c r="J12" i="30"/>
  <c r="J20" i="30" s="1"/>
  <c r="J42" i="30" s="1"/>
  <c r="Q7" i="32"/>
  <c r="S42" i="27"/>
  <c r="Q10" i="30" l="1"/>
  <c r="Q12" i="30" s="1"/>
  <c r="Q20" i="30" s="1"/>
  <c r="Q42" i="30" s="1"/>
  <c r="Q10" i="32"/>
  <c r="Q12" i="32" s="1"/>
  <c r="Q20" i="32" s="1"/>
  <c r="Q42" i="32" s="1"/>
  <c r="Q10" i="8"/>
  <c r="Q12" i="8" s="1"/>
  <c r="Q20" i="8" s="1"/>
  <c r="Q42" i="8" s="1"/>
  <c r="Q10" i="16"/>
  <c r="Q10" i="13"/>
  <c r="Q10" i="15"/>
  <c r="Q10" i="5"/>
  <c r="Q10" i="10"/>
  <c r="Q10" i="17"/>
  <c r="Q12" i="17" s="1"/>
  <c r="Q20" i="17" s="1"/>
  <c r="Q42" i="17" s="1"/>
  <c r="Q10" i="2"/>
  <c r="Q10" i="25"/>
  <c r="Q10" i="3"/>
  <c r="Q12" i="3" s="1"/>
  <c r="Q20" i="3" s="1"/>
  <c r="Q42" i="3" s="1"/>
  <c r="Q10" i="12"/>
  <c r="Q12" i="12" s="1"/>
  <c r="Q20" i="12" s="1"/>
  <c r="Q42" i="12" s="1"/>
  <c r="Q10" i="14"/>
  <c r="Q10" i="29"/>
  <c r="Q12" i="29" s="1"/>
  <c r="Q20" i="29" s="1"/>
  <c r="Q42" i="29" s="1"/>
  <c r="Q10" i="18"/>
  <c r="Q12" i="18" s="1"/>
  <c r="Q20" i="18" s="1"/>
  <c r="Q42" i="18" s="1"/>
  <c r="Q8" i="10"/>
  <c r="J12" i="10"/>
  <c r="J20" i="10" s="1"/>
  <c r="J42" i="10" s="1"/>
  <c r="Q8" i="14"/>
  <c r="J12" i="14"/>
  <c r="J20" i="14" s="1"/>
  <c r="J42" i="14" s="1"/>
  <c r="Q10" i="1"/>
  <c r="Q10" i="11"/>
  <c r="Q12" i="11" s="1"/>
  <c r="Q20" i="11" s="1"/>
  <c r="Q42" i="11" s="1"/>
  <c r="Q10" i="4"/>
  <c r="Q12" i="4" s="1"/>
  <c r="Q20" i="4" s="1"/>
  <c r="Q42" i="4" s="1"/>
  <c r="Q8" i="5"/>
  <c r="J12" i="5"/>
  <c r="J20" i="5" s="1"/>
  <c r="J42" i="5" s="1"/>
  <c r="Q10" i="23"/>
  <c r="Q12" i="23" s="1"/>
  <c r="Q20" i="23" s="1"/>
  <c r="Q42" i="23" s="1"/>
  <c r="Q8" i="13"/>
  <c r="J12" i="13"/>
  <c r="J20" i="13" s="1"/>
  <c r="J42" i="13" s="1"/>
  <c r="Q8" i="16"/>
  <c r="J12" i="16"/>
  <c r="J20" i="16" s="1"/>
  <c r="J42" i="16" s="1"/>
  <c r="Q10" i="28"/>
  <c r="J12" i="8"/>
  <c r="J20" i="8" s="1"/>
  <c r="J42" i="8" s="1"/>
  <c r="Q10" i="21"/>
  <c r="Q12" i="21" s="1"/>
  <c r="Q20" i="21" s="1"/>
  <c r="Q42" i="21" s="1"/>
  <c r="Q8" i="28"/>
  <c r="J12" i="28"/>
  <c r="J20" i="28" s="1"/>
  <c r="J42" i="28" s="1"/>
  <c r="Q10" i="31"/>
  <c r="Q12" i="31" s="1"/>
  <c r="Q20" i="31" s="1"/>
  <c r="Q42" i="31" s="1"/>
  <c r="Q10" i="26"/>
  <c r="Q12" i="26" s="1"/>
  <c r="Q20" i="26" s="1"/>
  <c r="Q42" i="26" s="1"/>
  <c r="Q10" i="24"/>
  <c r="Q12" i="24" s="1"/>
  <c r="Q20" i="24" s="1"/>
  <c r="Q42" i="24" s="1"/>
  <c r="Q8" i="1"/>
  <c r="J12" i="1"/>
  <c r="J20" i="1" s="1"/>
  <c r="J42" i="1" s="1"/>
  <c r="J12" i="32"/>
  <c r="J20" i="32" s="1"/>
  <c r="J42" i="32" s="1"/>
  <c r="Q8" i="25"/>
  <c r="J12" i="25"/>
  <c r="J20" i="25" s="1"/>
  <c r="J42" i="25" s="1"/>
  <c r="Q8" i="2"/>
  <c r="J12" i="2"/>
  <c r="J20" i="2" s="1"/>
  <c r="J42" i="2" s="1"/>
  <c r="Q10" i="19"/>
  <c r="Q12" i="19" s="1"/>
  <c r="Q20" i="19" s="1"/>
  <c r="Q42" i="19" s="1"/>
  <c r="Q10" i="22"/>
  <c r="Q12" i="22" s="1"/>
  <c r="Q20" i="22" s="1"/>
  <c r="Q42" i="22" s="1"/>
  <c r="Q8" i="15"/>
  <c r="J12" i="15"/>
  <c r="J20" i="15" s="1"/>
  <c r="J42" i="15" s="1"/>
  <c r="J42" i="27"/>
  <c r="R42" i="27"/>
  <c r="Y42" i="27"/>
  <c r="T42" i="27"/>
  <c r="P42" i="27"/>
  <c r="Q42" i="27"/>
  <c r="AA42" i="27"/>
  <c r="V42" i="27"/>
  <c r="AB42" i="27"/>
  <c r="K42" i="27"/>
  <c r="AD42" i="27"/>
  <c r="F42" i="27"/>
  <c r="W42" i="27"/>
  <c r="E42" i="27"/>
  <c r="U42" i="27"/>
  <c r="AC42" i="27"/>
  <c r="Q12" i="16" l="1"/>
  <c r="Q20" i="16" s="1"/>
  <c r="Q42" i="16" s="1"/>
  <c r="Q12" i="15"/>
  <c r="Q20" i="15" s="1"/>
  <c r="Q42" i="15" s="1"/>
  <c r="Q12" i="5"/>
  <c r="Q20" i="5" s="1"/>
  <c r="Q42" i="5" s="1"/>
  <c r="Q12" i="13"/>
  <c r="Q20" i="13" s="1"/>
  <c r="Q42" i="13" s="1"/>
  <c r="Q12" i="14"/>
  <c r="Q20" i="14" s="1"/>
  <c r="Q42" i="14" s="1"/>
  <c r="Q12" i="2"/>
  <c r="Q20" i="2" s="1"/>
  <c r="Q42" i="2" s="1"/>
  <c r="Q12" i="10"/>
  <c r="Q20" i="10" s="1"/>
  <c r="Q42" i="10" s="1"/>
  <c r="Q12" i="1"/>
  <c r="Q20" i="1" s="1"/>
  <c r="Q42" i="1" s="1"/>
  <c r="Q12" i="25"/>
  <c r="Q20" i="25" s="1"/>
  <c r="Q42" i="25" s="1"/>
  <c r="Q12" i="28"/>
  <c r="Q20" i="28" s="1"/>
  <c r="Q42" i="28" s="1"/>
  <c r="Z42" i="27"/>
  <c r="N42" i="27"/>
  <c r="M42" i="27"/>
  <c r="G42" i="27"/>
  <c r="H42" i="27"/>
  <c r="O42" i="27"/>
  <c r="X42" i="27"/>
  <c r="D42" i="27"/>
  <c r="L42" i="27"/>
  <c r="I42" i="27"/>
  <c r="G17" i="8" l="1"/>
  <c r="I17" i="8" s="1"/>
  <c r="AC17" i="8" s="1"/>
  <c r="G24" i="11"/>
  <c r="I24" i="11" s="1"/>
  <c r="AC24" i="11" s="1"/>
  <c r="G24" i="30"/>
  <c r="I24" i="30" s="1"/>
  <c r="AC24" i="30" s="1"/>
  <c r="G24" i="29"/>
  <c r="I24" i="29" s="1"/>
  <c r="AC24" i="29" s="1"/>
  <c r="G24" i="23"/>
  <c r="I24" i="23" s="1"/>
  <c r="AC24" i="23" s="1"/>
  <c r="G24" i="25"/>
  <c r="I24" i="25" s="1"/>
  <c r="AC24" i="25" s="1"/>
  <c r="G24" i="12"/>
  <c r="I24" i="12" s="1"/>
  <c r="AC24" i="12" s="1"/>
  <c r="G24" i="24"/>
  <c r="I24" i="24" s="1"/>
  <c r="AC24" i="24" s="1"/>
  <c r="G24" i="3"/>
  <c r="I24" i="3" s="1"/>
  <c r="AC24" i="3" s="1"/>
  <c r="G24" i="20"/>
  <c r="I24" i="20" s="1"/>
  <c r="AC24" i="20" s="1"/>
  <c r="G24" i="4"/>
  <c r="I24" i="4" s="1"/>
  <c r="AC24" i="4" s="1"/>
  <c r="G24" i="22"/>
  <c r="I24" i="22" s="1"/>
  <c r="AC24" i="22" s="1"/>
  <c r="G24" i="16"/>
  <c r="I24" i="16" s="1"/>
  <c r="AC24" i="16" s="1"/>
  <c r="G24" i="18"/>
  <c r="I24" i="18" s="1"/>
  <c r="AC24" i="18" s="1"/>
  <c r="G24" i="21"/>
  <c r="I24" i="21" s="1"/>
  <c r="AC24" i="21" s="1"/>
  <c r="G24" i="1"/>
  <c r="I24" i="1" s="1"/>
  <c r="AC24" i="1" s="1"/>
  <c r="G24" i="15"/>
  <c r="I24" i="15" s="1"/>
  <c r="AC24" i="15" s="1"/>
  <c r="G24" i="13"/>
  <c r="I24" i="13" s="1"/>
  <c r="AC24" i="13" s="1"/>
  <c r="G24" i="5"/>
  <c r="I24" i="5" s="1"/>
  <c r="AC24" i="5" s="1"/>
  <c r="G24" i="26"/>
  <c r="I24" i="26" s="1"/>
  <c r="AC24" i="26" s="1"/>
  <c r="G24" i="10"/>
  <c r="I24" i="10" s="1"/>
  <c r="AC24" i="10" s="1"/>
  <c r="G24" i="14"/>
  <c r="I24" i="14" s="1"/>
  <c r="AC24" i="14" s="1"/>
  <c r="G24" i="17"/>
  <c r="I24" i="17" s="1"/>
  <c r="AC24" i="17" s="1"/>
  <c r="G24" i="19"/>
  <c r="I24" i="19" s="1"/>
  <c r="AC24" i="19" s="1"/>
  <c r="G25" i="24"/>
  <c r="I25" i="24" s="1"/>
  <c r="AC25" i="24" s="1"/>
  <c r="G25" i="10"/>
  <c r="I25" i="10" s="1"/>
  <c r="AC25" i="10" s="1"/>
  <c r="G25" i="5"/>
  <c r="I25" i="5" s="1"/>
  <c r="AC25" i="5" s="1"/>
  <c r="G25" i="18"/>
  <c r="I25" i="18" s="1"/>
  <c r="AC25" i="18" s="1"/>
  <c r="G25" i="1"/>
  <c r="I25" i="1" s="1"/>
  <c r="AC25" i="1" s="1"/>
  <c r="G25" i="30"/>
  <c r="I25" i="30" s="1"/>
  <c r="AC25" i="30" s="1"/>
  <c r="G25" i="14"/>
  <c r="I25" i="14" s="1"/>
  <c r="AC25" i="14" s="1"/>
  <c r="G25" i="13"/>
  <c r="I25" i="13" s="1"/>
  <c r="AC25" i="13" s="1"/>
  <c r="G25" i="16"/>
  <c r="I25" i="16" s="1"/>
  <c r="AC25" i="16" s="1"/>
  <c r="G25" i="4"/>
  <c r="I25" i="4" s="1"/>
  <c r="AC25" i="4" s="1"/>
  <c r="G25" i="17"/>
  <c r="I25" i="17" s="1"/>
  <c r="AC25" i="17" s="1"/>
  <c r="G25" i="21"/>
  <c r="I25" i="21" s="1"/>
  <c r="AC25" i="21" s="1"/>
  <c r="G25" i="20"/>
  <c r="I25" i="20" s="1"/>
  <c r="AC25" i="20" s="1"/>
  <c r="G25" i="19"/>
  <c r="I25" i="19" s="1"/>
  <c r="AC25" i="19" s="1"/>
  <c r="G25" i="12"/>
  <c r="I25" i="12" s="1"/>
  <c r="AC25" i="12" s="1"/>
  <c r="G25" i="25"/>
  <c r="I25" i="25" s="1"/>
  <c r="AC25" i="25" s="1"/>
  <c r="G25" i="23"/>
  <c r="I25" i="23" s="1"/>
  <c r="AC25" i="23" s="1"/>
  <c r="G25" i="11"/>
  <c r="I25" i="11" s="1"/>
  <c r="AC25" i="11" s="1"/>
  <c r="G25" i="29"/>
  <c r="I25" i="29" s="1"/>
  <c r="AC25" i="29" s="1"/>
  <c r="G25" i="22"/>
  <c r="I25" i="22" s="1"/>
  <c r="AC25" i="22" s="1"/>
  <c r="G25" i="15"/>
  <c r="I25" i="15" s="1"/>
  <c r="AC25" i="15" s="1"/>
  <c r="G25" i="3"/>
  <c r="I25" i="3" s="1"/>
  <c r="AC25" i="3" s="1"/>
  <c r="G25" i="26"/>
  <c r="I25" i="26" s="1"/>
  <c r="AC25" i="26" s="1"/>
  <c r="J21" i="27"/>
  <c r="H21" i="27"/>
  <c r="V22" i="27"/>
  <c r="U21" i="27"/>
  <c r="O22" i="27"/>
  <c r="O21" i="27"/>
  <c r="I22" i="27"/>
  <c r="T21" i="27"/>
  <c r="Q22" i="27"/>
  <c r="P21" i="27"/>
  <c r="AB22" i="27"/>
  <c r="U22" i="27"/>
  <c r="D22" i="27"/>
  <c r="X21" i="27"/>
  <c r="S22" i="27"/>
  <c r="P22" i="27"/>
  <c r="L22" i="27"/>
  <c r="I21" i="27"/>
  <c r="Y22" i="27"/>
  <c r="J22" i="27"/>
  <c r="AB21" i="27"/>
  <c r="F21" i="27"/>
  <c r="M22" i="27"/>
  <c r="R21" i="27"/>
  <c r="Y21" i="27"/>
  <c r="AA21" i="27"/>
  <c r="K22" i="27"/>
  <c r="N22" i="27"/>
  <c r="E22" i="27"/>
  <c r="X22" i="27"/>
  <c r="AA22" i="27"/>
  <c r="E21" i="27"/>
  <c r="H22" i="27"/>
  <c r="M21" i="27"/>
  <c r="N21" i="27"/>
  <c r="T22" i="27"/>
  <c r="V21" i="27"/>
  <c r="W21" i="27"/>
  <c r="W22" i="27"/>
  <c r="L21" i="27"/>
  <c r="F22" i="27"/>
  <c r="K21" i="27"/>
  <c r="S21" i="27"/>
  <c r="D21" i="27"/>
  <c r="R22" i="27"/>
  <c r="Q21" i="27"/>
  <c r="G24" i="2" l="1"/>
  <c r="I24" i="2" s="1"/>
  <c r="AC24" i="2" s="1"/>
  <c r="G25" i="2"/>
  <c r="I25" i="2" s="1"/>
  <c r="AC25" i="2" s="1"/>
  <c r="G24" i="31"/>
  <c r="I24" i="31" s="1"/>
  <c r="AC24" i="31" s="1"/>
  <c r="G25" i="32"/>
  <c r="I25" i="32" s="1"/>
  <c r="AC25" i="32" s="1"/>
  <c r="G25" i="8"/>
  <c r="I25" i="8" s="1"/>
  <c r="AC25" i="8" s="1"/>
  <c r="G24" i="32"/>
  <c r="I24" i="32" s="1"/>
  <c r="AC24" i="32" s="1"/>
  <c r="G24" i="8"/>
  <c r="I24" i="8" s="1"/>
  <c r="AC24" i="8" s="1"/>
  <c r="G24" i="28"/>
  <c r="I24" i="28" s="1"/>
  <c r="AC24" i="28" s="1"/>
  <c r="G25" i="28"/>
  <c r="I25" i="28" s="1"/>
  <c r="AC25" i="28" s="1"/>
  <c r="G25" i="31"/>
  <c r="I25" i="31" s="1"/>
  <c r="AC25" i="31" s="1"/>
  <c r="Z22" i="27"/>
  <c r="AD21" i="27"/>
  <c r="G22" i="27"/>
  <c r="G21" i="27"/>
  <c r="Z21" i="27"/>
  <c r="AC21" i="27"/>
  <c r="AC22" i="27"/>
  <c r="AD22" i="27"/>
  <c r="G34" i="24" l="1"/>
  <c r="I34" i="24" s="1"/>
  <c r="AC34" i="24" s="1"/>
  <c r="G34" i="23"/>
  <c r="I34" i="23" s="1"/>
  <c r="AC34" i="23" s="1"/>
  <c r="G34" i="3"/>
  <c r="I34" i="3" s="1"/>
  <c r="AC34" i="3" s="1"/>
  <c r="G34" i="20"/>
  <c r="I34" i="20" s="1"/>
  <c r="AC34" i="20" s="1"/>
  <c r="G34" i="12"/>
  <c r="I34" i="12" s="1"/>
  <c r="AC34" i="12" s="1"/>
  <c r="G34" i="13"/>
  <c r="I34" i="13" s="1"/>
  <c r="AC34" i="13" s="1"/>
  <c r="G34" i="15"/>
  <c r="I34" i="15" s="1"/>
  <c r="AC34" i="15" s="1"/>
  <c r="G34" i="17"/>
  <c r="I34" i="17" s="1"/>
  <c r="AC34" i="17" s="1"/>
  <c r="G34" i="21"/>
  <c r="I34" i="21" s="1"/>
  <c r="AC34" i="21" s="1"/>
  <c r="G34" i="11"/>
  <c r="I34" i="11" s="1"/>
  <c r="AC34" i="11" s="1"/>
  <c r="G34" i="19"/>
  <c r="I34" i="19" s="1"/>
  <c r="AC34" i="19" s="1"/>
  <c r="G34" i="5"/>
  <c r="I34" i="5" s="1"/>
  <c r="AC34" i="5" s="1"/>
  <c r="G34" i="10"/>
  <c r="I34" i="10" s="1"/>
  <c r="AC34" i="10" s="1"/>
  <c r="G34" i="25"/>
  <c r="I34" i="25" s="1"/>
  <c r="AC34" i="25" s="1"/>
  <c r="G34" i="14"/>
  <c r="I34" i="14" s="1"/>
  <c r="AC34" i="14" s="1"/>
  <c r="G34" i="4"/>
  <c r="I34" i="4" s="1"/>
  <c r="AC34" i="4" s="1"/>
  <c r="G34" i="1"/>
  <c r="I34" i="1" s="1"/>
  <c r="AC34" i="1" s="1"/>
  <c r="G34" i="22"/>
  <c r="I34" i="22" s="1"/>
  <c r="AC34" i="22" s="1"/>
  <c r="G34" i="16"/>
  <c r="I34" i="16" s="1"/>
  <c r="AC34" i="16" s="1"/>
  <c r="G34" i="26"/>
  <c r="I34" i="26" s="1"/>
  <c r="AC34" i="26" s="1"/>
  <c r="G34" i="29"/>
  <c r="I34" i="29" s="1"/>
  <c r="AC34" i="29" s="1"/>
  <c r="G34" i="18"/>
  <c r="I34" i="18" s="1"/>
  <c r="AC34" i="18" s="1"/>
  <c r="G34" i="30"/>
  <c r="I34" i="30" s="1"/>
  <c r="AC34" i="30" s="1"/>
  <c r="G31" i="23"/>
  <c r="I31" i="23" s="1"/>
  <c r="AC31" i="23" s="1"/>
  <c r="G31" i="16"/>
  <c r="I31" i="16" s="1"/>
  <c r="AC31" i="16" s="1"/>
  <c r="G31" i="15"/>
  <c r="I31" i="15" s="1"/>
  <c r="AC31" i="15" s="1"/>
  <c r="G31" i="26"/>
  <c r="I31" i="26" s="1"/>
  <c r="AC31" i="26" s="1"/>
  <c r="G31" i="21"/>
  <c r="I31" i="21" s="1"/>
  <c r="AC31" i="21" s="1"/>
  <c r="G31" i="13"/>
  <c r="I31" i="13" s="1"/>
  <c r="AC31" i="13" s="1"/>
  <c r="G31" i="25"/>
  <c r="I31" i="25" s="1"/>
  <c r="AC31" i="25" s="1"/>
  <c r="G31" i="12"/>
  <c r="I31" i="12" s="1"/>
  <c r="AC31" i="12" s="1"/>
  <c r="G31" i="18"/>
  <c r="I31" i="18" s="1"/>
  <c r="AC31" i="18" s="1"/>
  <c r="G31" i="29"/>
  <c r="I31" i="29" s="1"/>
  <c r="AC31" i="29" s="1"/>
  <c r="G31" i="24"/>
  <c r="I31" i="24" s="1"/>
  <c r="AC31" i="24" s="1"/>
  <c r="G31" i="5"/>
  <c r="I31" i="5" s="1"/>
  <c r="AC31" i="5" s="1"/>
  <c r="G31" i="1"/>
  <c r="I31" i="1" s="1"/>
  <c r="AC31" i="1" s="1"/>
  <c r="G31" i="3"/>
  <c r="I31" i="3" s="1"/>
  <c r="AC31" i="3" s="1"/>
  <c r="G31" i="11"/>
  <c r="I31" i="11" s="1"/>
  <c r="AC31" i="11" s="1"/>
  <c r="G31" i="20"/>
  <c r="I31" i="20" s="1"/>
  <c r="AC31" i="20" s="1"/>
  <c r="G31" i="4"/>
  <c r="I31" i="4" s="1"/>
  <c r="AC31" i="4" s="1"/>
  <c r="G31" i="30"/>
  <c r="I31" i="30" s="1"/>
  <c r="AC31" i="30" s="1"/>
  <c r="G31" i="19"/>
  <c r="I31" i="19" s="1"/>
  <c r="AC31" i="19" s="1"/>
  <c r="G31" i="22"/>
  <c r="I31" i="22" s="1"/>
  <c r="AC31" i="22" s="1"/>
  <c r="G31" i="14"/>
  <c r="I31" i="14" s="1"/>
  <c r="AC31" i="14" s="1"/>
  <c r="G31" i="10"/>
  <c r="I31" i="10" s="1"/>
  <c r="AC31" i="10" s="1"/>
  <c r="G31" i="17"/>
  <c r="I31" i="17" s="1"/>
  <c r="AC31" i="17" s="1"/>
  <c r="G30" i="30"/>
  <c r="I30" i="30" s="1"/>
  <c r="AC30" i="30" s="1"/>
  <c r="G30" i="2"/>
  <c r="I30" i="2" s="1"/>
  <c r="AC30" i="2" s="1"/>
  <c r="G30" i="28"/>
  <c r="I30" i="28" s="1"/>
  <c r="AC30" i="28" s="1"/>
  <c r="G27" i="26"/>
  <c r="I27" i="26" s="1"/>
  <c r="AC27" i="26" s="1"/>
  <c r="G27" i="15"/>
  <c r="I27" i="15" s="1"/>
  <c r="AC27" i="15" s="1"/>
  <c r="G27" i="25"/>
  <c r="I27" i="25" s="1"/>
  <c r="AC27" i="25" s="1"/>
  <c r="G27" i="21"/>
  <c r="I27" i="21" s="1"/>
  <c r="AC27" i="21" s="1"/>
  <c r="G27" i="13"/>
  <c r="I27" i="13" s="1"/>
  <c r="AC27" i="13" s="1"/>
  <c r="G27" i="31"/>
  <c r="I27" i="31" s="1"/>
  <c r="AC27" i="31" s="1"/>
  <c r="G27" i="18"/>
  <c r="I27" i="18" s="1"/>
  <c r="AC27" i="18" s="1"/>
  <c r="G27" i="10"/>
  <c r="I27" i="10" s="1"/>
  <c r="AC27" i="10" s="1"/>
  <c r="G27" i="22"/>
  <c r="I27" i="22" s="1"/>
  <c r="AC27" i="22" s="1"/>
  <c r="G27" i="5"/>
  <c r="I27" i="5" s="1"/>
  <c r="AC27" i="5" s="1"/>
  <c r="G27" i="16"/>
  <c r="I27" i="16" s="1"/>
  <c r="AC27" i="16" s="1"/>
  <c r="G27" i="3"/>
  <c r="I27" i="3" s="1"/>
  <c r="AC27" i="3" s="1"/>
  <c r="G27" i="24"/>
  <c r="I27" i="24" s="1"/>
  <c r="AC27" i="24" s="1"/>
  <c r="G27" i="20"/>
  <c r="I27" i="20" s="1"/>
  <c r="AC27" i="20" s="1"/>
  <c r="G27" i="23"/>
  <c r="I27" i="23" s="1"/>
  <c r="AC27" i="23" s="1"/>
  <c r="G27" i="11"/>
  <c r="I27" i="11" s="1"/>
  <c r="AC27" i="11" s="1"/>
  <c r="G27" i="17"/>
  <c r="I27" i="17" s="1"/>
  <c r="AC27" i="17" s="1"/>
  <c r="G27" i="12"/>
  <c r="I27" i="12" s="1"/>
  <c r="AC27" i="12" s="1"/>
  <c r="G27" i="1"/>
  <c r="I27" i="1" s="1"/>
  <c r="AC27" i="1" s="1"/>
  <c r="G27" i="29"/>
  <c r="I27" i="29" s="1"/>
  <c r="AC27" i="29" s="1"/>
  <c r="G27" i="4"/>
  <c r="I27" i="4" s="1"/>
  <c r="AC27" i="4" s="1"/>
  <c r="G27" i="30"/>
  <c r="I27" i="30" s="1"/>
  <c r="AC27" i="30" s="1"/>
  <c r="G27" i="19"/>
  <c r="I27" i="19" s="1"/>
  <c r="AC27" i="19" s="1"/>
  <c r="G27" i="14"/>
  <c r="I27" i="14" s="1"/>
  <c r="AC27" i="14" s="1"/>
  <c r="G29" i="14"/>
  <c r="I29" i="14" s="1"/>
  <c r="AC29" i="14" s="1"/>
  <c r="G29" i="11"/>
  <c r="I29" i="11" s="1"/>
  <c r="AC29" i="11" s="1"/>
  <c r="G29" i="22"/>
  <c r="I29" i="22" s="1"/>
  <c r="AC29" i="22" s="1"/>
  <c r="G29" i="20"/>
  <c r="I29" i="20" s="1"/>
  <c r="AC29" i="20" s="1"/>
  <c r="G29" i="17"/>
  <c r="I29" i="17" s="1"/>
  <c r="AC29" i="17" s="1"/>
  <c r="G29" i="19"/>
  <c r="I29" i="19" s="1"/>
  <c r="AC29" i="19" s="1"/>
  <c r="G29" i="23"/>
  <c r="I29" i="23" s="1"/>
  <c r="AC29" i="23" s="1"/>
  <c r="G29" i="24"/>
  <c r="I29" i="24" s="1"/>
  <c r="AC29" i="24" s="1"/>
  <c r="G29" i="3"/>
  <c r="I29" i="3" s="1"/>
  <c r="AC29" i="3" s="1"/>
  <c r="G29" i="16"/>
  <c r="I29" i="16" s="1"/>
  <c r="AC29" i="16" s="1"/>
  <c r="G29" i="5"/>
  <c r="I29" i="5" s="1"/>
  <c r="AC29" i="5" s="1"/>
  <c r="G29" i="25"/>
  <c r="I29" i="25" s="1"/>
  <c r="AC29" i="25" s="1"/>
  <c r="G29" i="18"/>
  <c r="I29" i="18" s="1"/>
  <c r="AC29" i="18" s="1"/>
  <c r="G29" i="30"/>
  <c r="I29" i="30" s="1"/>
  <c r="AC29" i="30" s="1"/>
  <c r="G29" i="4"/>
  <c r="I29" i="4" s="1"/>
  <c r="AC29" i="4" s="1"/>
  <c r="G29" i="21"/>
  <c r="I29" i="21" s="1"/>
  <c r="AC29" i="21" s="1"/>
  <c r="G29" i="29"/>
  <c r="I29" i="29" s="1"/>
  <c r="AC29" i="29" s="1"/>
  <c r="G29" i="1"/>
  <c r="I29" i="1" s="1"/>
  <c r="AC29" i="1" s="1"/>
  <c r="G29" i="26"/>
  <c r="I29" i="26" s="1"/>
  <c r="AC29" i="26" s="1"/>
  <c r="G29" i="13"/>
  <c r="I29" i="13" s="1"/>
  <c r="AC29" i="13" s="1"/>
  <c r="G29" i="12"/>
  <c r="I29" i="12" s="1"/>
  <c r="AC29" i="12" s="1"/>
  <c r="G29" i="15"/>
  <c r="I29" i="15" s="1"/>
  <c r="AC29" i="15" s="1"/>
  <c r="G29" i="10"/>
  <c r="I29" i="10" s="1"/>
  <c r="AC29" i="10" s="1"/>
  <c r="G35" i="4"/>
  <c r="I35" i="4" s="1"/>
  <c r="AC35" i="4" s="1"/>
  <c r="G35" i="15"/>
  <c r="I35" i="15" s="1"/>
  <c r="AC35" i="15" s="1"/>
  <c r="G35" i="20"/>
  <c r="I35" i="20" s="1"/>
  <c r="AC35" i="20" s="1"/>
  <c r="G35" i="18"/>
  <c r="I35" i="18" s="1"/>
  <c r="AC35" i="18" s="1"/>
  <c r="G35" i="23"/>
  <c r="I35" i="23" s="1"/>
  <c r="AC35" i="23" s="1"/>
  <c r="G35" i="1"/>
  <c r="I35" i="1" s="1"/>
  <c r="AC35" i="1" s="1"/>
  <c r="G35" i="10"/>
  <c r="I35" i="10" s="1"/>
  <c r="AC35" i="10" s="1"/>
  <c r="G35" i="21"/>
  <c r="I35" i="21" s="1"/>
  <c r="AC35" i="21" s="1"/>
  <c r="G35" i="11"/>
  <c r="I35" i="11" s="1"/>
  <c r="AC35" i="11" s="1"/>
  <c r="G35" i="30"/>
  <c r="I35" i="30" s="1"/>
  <c r="AC35" i="30" s="1"/>
  <c r="G35" i="25"/>
  <c r="I35" i="25" s="1"/>
  <c r="AC35" i="25" s="1"/>
  <c r="G35" i="29"/>
  <c r="I35" i="29" s="1"/>
  <c r="AC35" i="29" s="1"/>
  <c r="G35" i="19"/>
  <c r="I35" i="19" s="1"/>
  <c r="AC35" i="19" s="1"/>
  <c r="G35" i="13"/>
  <c r="I35" i="13" s="1"/>
  <c r="AC35" i="13" s="1"/>
  <c r="G35" i="26"/>
  <c r="I35" i="26" s="1"/>
  <c r="AC35" i="26" s="1"/>
  <c r="G35" i="5"/>
  <c r="I35" i="5" s="1"/>
  <c r="AC35" i="5" s="1"/>
  <c r="G35" i="3"/>
  <c r="I35" i="3" s="1"/>
  <c r="AC35" i="3" s="1"/>
  <c r="G35" i="22"/>
  <c r="I35" i="22" s="1"/>
  <c r="AC35" i="22" s="1"/>
  <c r="G35" i="12"/>
  <c r="I35" i="12" s="1"/>
  <c r="AC35" i="12" s="1"/>
  <c r="G35" i="14"/>
  <c r="I35" i="14" s="1"/>
  <c r="AC35" i="14" s="1"/>
  <c r="G35" i="17"/>
  <c r="I35" i="17" s="1"/>
  <c r="AC35" i="17" s="1"/>
  <c r="G35" i="16"/>
  <c r="I35" i="16" s="1"/>
  <c r="AC35" i="16" s="1"/>
  <c r="G35" i="24"/>
  <c r="I35" i="24" s="1"/>
  <c r="AC35" i="24" s="1"/>
  <c r="K28" i="27"/>
  <c r="L26" i="27"/>
  <c r="J24" i="27"/>
  <c r="T24" i="27"/>
  <c r="P32" i="27"/>
  <c r="F26" i="27"/>
  <c r="W24" i="27"/>
  <c r="X26" i="27"/>
  <c r="D31" i="27"/>
  <c r="E24" i="27"/>
  <c r="N26" i="27"/>
  <c r="L31" i="27"/>
  <c r="Y26" i="27"/>
  <c r="AB28" i="27"/>
  <c r="E31" i="27"/>
  <c r="J28" i="27"/>
  <c r="O28" i="27"/>
  <c r="M26" i="27"/>
  <c r="K26" i="27"/>
  <c r="H32" i="27"/>
  <c r="AA32" i="27"/>
  <c r="U28" i="27"/>
  <c r="M28" i="27"/>
  <c r="L28" i="27"/>
  <c r="J32" i="27"/>
  <c r="N31" i="27"/>
  <c r="AB27" i="27"/>
  <c r="S24" i="27"/>
  <c r="R28" i="27"/>
  <c r="E26" i="27"/>
  <c r="D28" i="27"/>
  <c r="AA24" i="27"/>
  <c r="E28" i="27"/>
  <c r="W31" i="27"/>
  <c r="T28" i="27"/>
  <c r="S26" i="27"/>
  <c r="AA26" i="27"/>
  <c r="W26" i="27"/>
  <c r="S28" i="27"/>
  <c r="V31" i="27"/>
  <c r="D24" i="27"/>
  <c r="W32" i="27"/>
  <c r="X31" i="27"/>
  <c r="U24" i="27"/>
  <c r="R26" i="27"/>
  <c r="L32" i="27"/>
  <c r="AA28" i="27"/>
  <c r="T32" i="27"/>
  <c r="R32" i="27"/>
  <c r="AB31" i="27"/>
  <c r="L24" i="27"/>
  <c r="I28" i="27"/>
  <c r="U32" i="27"/>
  <c r="H26" i="27"/>
  <c r="K31" i="27"/>
  <c r="X28" i="27"/>
  <c r="M24" i="27"/>
  <c r="F32" i="27"/>
  <c r="F24" i="27"/>
  <c r="H24" i="27"/>
  <c r="Y31" i="27"/>
  <c r="U26" i="27"/>
  <c r="N24" i="27"/>
  <c r="O26" i="27"/>
  <c r="Z27" i="27"/>
  <c r="H28" i="27"/>
  <c r="J26" i="27"/>
  <c r="AC24" i="27"/>
  <c r="K32" i="27"/>
  <c r="H31" i="27"/>
  <c r="V28" i="27"/>
  <c r="P26" i="27"/>
  <c r="Q28" i="27"/>
  <c r="P28" i="27"/>
  <c r="D26" i="27"/>
  <c r="U31" i="27"/>
  <c r="Y32" i="27"/>
  <c r="T26" i="27"/>
  <c r="N28" i="27"/>
  <c r="J31" i="27"/>
  <c r="P31" i="27"/>
  <c r="S31" i="27"/>
  <c r="F31" i="27"/>
  <c r="V26" i="27"/>
  <c r="AA31" i="27"/>
  <c r="R31" i="27"/>
  <c r="Q31" i="27"/>
  <c r="Q24" i="27"/>
  <c r="K24" i="27"/>
  <c r="P24" i="27"/>
  <c r="F28" i="27"/>
  <c r="N32" i="27"/>
  <c r="V24" i="27"/>
  <c r="Q32" i="27"/>
  <c r="O31" i="27"/>
  <c r="Y28" i="27"/>
  <c r="AB26" i="27"/>
  <c r="D32" i="27"/>
  <c r="M32" i="27"/>
  <c r="S32" i="27"/>
  <c r="X24" i="27"/>
  <c r="AB24" i="27"/>
  <c r="M31" i="27"/>
  <c r="R24" i="27"/>
  <c r="I31" i="27"/>
  <c r="V32" i="27"/>
  <c r="E32" i="27"/>
  <c r="Y24" i="27"/>
  <c r="X32" i="27"/>
  <c r="AB32" i="27"/>
  <c r="I32" i="27"/>
  <c r="T31" i="27"/>
  <c r="I26" i="27"/>
  <c r="O32" i="27"/>
  <c r="I24" i="27"/>
  <c r="O24" i="27"/>
  <c r="G27" i="27"/>
  <c r="W28" i="27"/>
  <c r="Q26" i="27"/>
  <c r="F40" i="10" l="1"/>
  <c r="F40" i="19"/>
  <c r="H40" i="15"/>
  <c r="H40" i="17"/>
  <c r="H40" i="1"/>
  <c r="H40" i="20"/>
  <c r="G22" i="16"/>
  <c r="H40" i="5"/>
  <c r="G27" i="28"/>
  <c r="I27" i="28" s="1"/>
  <c r="AC27" i="28" s="1"/>
  <c r="G30" i="13"/>
  <c r="I30" i="13" s="1"/>
  <c r="AC30" i="13" s="1"/>
  <c r="G30" i="19"/>
  <c r="I30" i="19" s="1"/>
  <c r="AC30" i="19" s="1"/>
  <c r="G27" i="32"/>
  <c r="I27" i="32" s="1"/>
  <c r="AC27" i="32" s="1"/>
  <c r="G27" i="8"/>
  <c r="I27" i="8" s="1"/>
  <c r="AC27" i="8" s="1"/>
  <c r="G35" i="32"/>
  <c r="I35" i="32" s="1"/>
  <c r="AC35" i="32" s="1"/>
  <c r="G35" i="8"/>
  <c r="I35" i="8" s="1"/>
  <c r="AC35" i="8" s="1"/>
  <c r="H40" i="25"/>
  <c r="H40" i="13"/>
  <c r="H40" i="11"/>
  <c r="H40" i="26"/>
  <c r="H40" i="19"/>
  <c r="H40" i="21"/>
  <c r="H40" i="22"/>
  <c r="F40" i="3"/>
  <c r="F40" i="17"/>
  <c r="F40" i="25"/>
  <c r="F40" i="5"/>
  <c r="F40" i="18"/>
  <c r="F40" i="14"/>
  <c r="G35" i="28"/>
  <c r="I35" i="28" s="1"/>
  <c r="AC35" i="28" s="1"/>
  <c r="G35" i="2"/>
  <c r="I35" i="2" s="1"/>
  <c r="AC35" i="2" s="1"/>
  <c r="G29" i="31"/>
  <c r="I29" i="31" s="1"/>
  <c r="AC29" i="31" s="1"/>
  <c r="G30" i="14"/>
  <c r="I30" i="14" s="1"/>
  <c r="AC30" i="14" s="1"/>
  <c r="G30" i="17"/>
  <c r="I30" i="17" s="1"/>
  <c r="AC30" i="17" s="1"/>
  <c r="G30" i="16"/>
  <c r="I30" i="16" s="1"/>
  <c r="AC30" i="16" s="1"/>
  <c r="G30" i="4"/>
  <c r="I30" i="4" s="1"/>
  <c r="AC30" i="4" s="1"/>
  <c r="G30" i="3"/>
  <c r="I30" i="3" s="1"/>
  <c r="AC30" i="3" s="1"/>
  <c r="G30" i="21"/>
  <c r="I30" i="21" s="1"/>
  <c r="AC30" i="21" s="1"/>
  <c r="G31" i="31"/>
  <c r="I31" i="31" s="1"/>
  <c r="AC31" i="31" s="1"/>
  <c r="G34" i="31"/>
  <c r="I34" i="31" s="1"/>
  <c r="AC34" i="31" s="1"/>
  <c r="G34" i="32"/>
  <c r="I34" i="32" s="1"/>
  <c r="AC34" i="32" s="1"/>
  <c r="G34" i="8"/>
  <c r="I34" i="8" s="1"/>
  <c r="AC34" i="8" s="1"/>
  <c r="F40" i="15"/>
  <c r="F40" i="16"/>
  <c r="F40" i="26"/>
  <c r="F40" i="29"/>
  <c r="F40" i="4"/>
  <c r="F40" i="13"/>
  <c r="F40" i="1"/>
  <c r="G35" i="31"/>
  <c r="I35" i="31" s="1"/>
  <c r="AC35" i="31" s="1"/>
  <c r="G30" i="5"/>
  <c r="I30" i="5" s="1"/>
  <c r="AC30" i="5" s="1"/>
  <c r="G30" i="1"/>
  <c r="I30" i="1" s="1"/>
  <c r="AC30" i="1" s="1"/>
  <c r="G30" i="25"/>
  <c r="I30" i="25" s="1"/>
  <c r="AC30" i="25" s="1"/>
  <c r="G30" i="11"/>
  <c r="I30" i="11" s="1"/>
  <c r="AC30" i="11" s="1"/>
  <c r="G30" i="22"/>
  <c r="I30" i="22" s="1"/>
  <c r="AC30" i="22" s="1"/>
  <c r="G30" i="23"/>
  <c r="I30" i="23" s="1"/>
  <c r="AC30" i="23" s="1"/>
  <c r="G30" i="24"/>
  <c r="I30" i="24" s="1"/>
  <c r="AC30" i="24" s="1"/>
  <c r="G30" i="10"/>
  <c r="I30" i="10" s="1"/>
  <c r="AC30" i="10" s="1"/>
  <c r="G30" i="18"/>
  <c r="I30" i="18" s="1"/>
  <c r="AC30" i="18" s="1"/>
  <c r="G31" i="28"/>
  <c r="I31" i="28" s="1"/>
  <c r="AC31" i="28" s="1"/>
  <c r="G31" i="32"/>
  <c r="I31" i="32" s="1"/>
  <c r="AC31" i="32" s="1"/>
  <c r="G31" i="8"/>
  <c r="I31" i="8" s="1"/>
  <c r="AC31" i="8" s="1"/>
  <c r="G30" i="32"/>
  <c r="I30" i="32" s="1"/>
  <c r="AC30" i="32" s="1"/>
  <c r="G30" i="8"/>
  <c r="I30" i="8" s="1"/>
  <c r="AC30" i="8" s="1"/>
  <c r="H40" i="12"/>
  <c r="H40" i="30"/>
  <c r="H40" i="23"/>
  <c r="H40" i="29"/>
  <c r="H40" i="18"/>
  <c r="H40" i="14"/>
  <c r="H40" i="16"/>
  <c r="H40" i="10"/>
  <c r="H40" i="24"/>
  <c r="H40" i="4"/>
  <c r="H40" i="3"/>
  <c r="F40" i="30"/>
  <c r="F40" i="22"/>
  <c r="F40" i="21"/>
  <c r="G37" i="3"/>
  <c r="I37" i="3" s="1"/>
  <c r="AC37" i="3" s="1"/>
  <c r="F40" i="23"/>
  <c r="F40" i="24"/>
  <c r="F40" i="20"/>
  <c r="F40" i="11"/>
  <c r="F40" i="12"/>
  <c r="G29" i="28"/>
  <c r="I29" i="28" s="1"/>
  <c r="AC29" i="28" s="1"/>
  <c r="G29" i="2"/>
  <c r="I29" i="2" s="1"/>
  <c r="AC29" i="2" s="1"/>
  <c r="G27" i="2"/>
  <c r="I27" i="2" s="1"/>
  <c r="AC27" i="2" s="1"/>
  <c r="G30" i="26"/>
  <c r="I30" i="26" s="1"/>
  <c r="AC30" i="26" s="1"/>
  <c r="G30" i="31"/>
  <c r="I30" i="31" s="1"/>
  <c r="AC30" i="31" s="1"/>
  <c r="G30" i="29"/>
  <c r="I30" i="29" s="1"/>
  <c r="AC30" i="29" s="1"/>
  <c r="G30" i="12"/>
  <c r="I30" i="12" s="1"/>
  <c r="AC30" i="12" s="1"/>
  <c r="G30" i="15"/>
  <c r="I30" i="15" s="1"/>
  <c r="AC30" i="15" s="1"/>
  <c r="G30" i="20"/>
  <c r="I30" i="20" s="1"/>
  <c r="AC30" i="20" s="1"/>
  <c r="G31" i="2"/>
  <c r="I31" i="2" s="1"/>
  <c r="AC31" i="2" s="1"/>
  <c r="G34" i="2"/>
  <c r="I34" i="2" s="1"/>
  <c r="AC34" i="2" s="1"/>
  <c r="G34" i="28"/>
  <c r="I34" i="28" s="1"/>
  <c r="AC34" i="28" s="1"/>
  <c r="G29" i="32"/>
  <c r="I29" i="32" s="1"/>
  <c r="AC29" i="32" s="1"/>
  <c r="G29" i="8"/>
  <c r="I29" i="8" s="1"/>
  <c r="AC29" i="8" s="1"/>
  <c r="H12" i="15"/>
  <c r="H12" i="24"/>
  <c r="H12" i="3"/>
  <c r="G39" i="24"/>
  <c r="I39" i="24" s="1"/>
  <c r="AC39" i="24" s="1"/>
  <c r="H12" i="5"/>
  <c r="H12" i="18"/>
  <c r="H12" i="20"/>
  <c r="H12" i="25"/>
  <c r="H12" i="16"/>
  <c r="H12" i="30"/>
  <c r="H12" i="14"/>
  <c r="G37" i="21"/>
  <c r="I37" i="21" s="1"/>
  <c r="AC37" i="21" s="1"/>
  <c r="H12" i="26"/>
  <c r="G37" i="19"/>
  <c r="I37" i="19" s="1"/>
  <c r="AC37" i="19" s="1"/>
  <c r="G37" i="10"/>
  <c r="I37" i="10" s="1"/>
  <c r="AC37" i="10" s="1"/>
  <c r="G39" i="25"/>
  <c r="I39" i="25" s="1"/>
  <c r="AC39" i="25" s="1"/>
  <c r="G39" i="22"/>
  <c r="I39" i="22" s="1"/>
  <c r="AC39" i="22" s="1"/>
  <c r="G39" i="4"/>
  <c r="I39" i="4" s="1"/>
  <c r="AC39" i="4" s="1"/>
  <c r="G39" i="21"/>
  <c r="I39" i="21" s="1"/>
  <c r="AC39" i="21" s="1"/>
  <c r="G39" i="17"/>
  <c r="I39" i="17" s="1"/>
  <c r="AC39" i="17" s="1"/>
  <c r="G39" i="19"/>
  <c r="I39" i="19" s="1"/>
  <c r="AC39" i="19" s="1"/>
  <c r="G39" i="14"/>
  <c r="I39" i="14" s="1"/>
  <c r="AC39" i="14" s="1"/>
  <c r="G37" i="22"/>
  <c r="I37" i="22" s="1"/>
  <c r="AC37" i="22" s="1"/>
  <c r="G37" i="30"/>
  <c r="I37" i="30" s="1"/>
  <c r="AC37" i="30" s="1"/>
  <c r="G39" i="11"/>
  <c r="I39" i="11" s="1"/>
  <c r="AC39" i="11" s="1"/>
  <c r="G39" i="12"/>
  <c r="I39" i="12" s="1"/>
  <c r="AC39" i="12" s="1"/>
  <c r="G39" i="16"/>
  <c r="I39" i="16" s="1"/>
  <c r="AC39" i="16" s="1"/>
  <c r="G39" i="1"/>
  <c r="I39" i="1" s="1"/>
  <c r="AC39" i="1" s="1"/>
  <c r="G39" i="10"/>
  <c r="I39" i="10" s="1"/>
  <c r="AC39" i="10" s="1"/>
  <c r="G39" i="29"/>
  <c r="I39" i="29" s="1"/>
  <c r="AC39" i="29" s="1"/>
  <c r="G39" i="3"/>
  <c r="I39" i="3" s="1"/>
  <c r="AC39" i="3" s="1"/>
  <c r="G39" i="20"/>
  <c r="I39" i="20" s="1"/>
  <c r="AC39" i="20" s="1"/>
  <c r="G39" i="15"/>
  <c r="I39" i="15" s="1"/>
  <c r="AC39" i="15" s="1"/>
  <c r="G39" i="13"/>
  <c r="I39" i="13" s="1"/>
  <c r="AC39" i="13" s="1"/>
  <c r="G39" i="26"/>
  <c r="I39" i="26" s="1"/>
  <c r="AC39" i="26" s="1"/>
  <c r="G39" i="5"/>
  <c r="I39" i="5" s="1"/>
  <c r="AC39" i="5" s="1"/>
  <c r="G39" i="18"/>
  <c r="I39" i="18" s="1"/>
  <c r="AC39" i="18" s="1"/>
  <c r="G39" i="23"/>
  <c r="I39" i="23" s="1"/>
  <c r="AC39" i="23" s="1"/>
  <c r="G39" i="30"/>
  <c r="I39" i="30" s="1"/>
  <c r="AC39" i="30" s="1"/>
  <c r="G28" i="11"/>
  <c r="G28" i="21"/>
  <c r="G28" i="15"/>
  <c r="G28" i="29"/>
  <c r="G28" i="4"/>
  <c r="G28" i="22"/>
  <c r="G28" i="24"/>
  <c r="G28" i="14"/>
  <c r="G28" i="26"/>
  <c r="G28" i="12"/>
  <c r="G28" i="20"/>
  <c r="G28" i="16"/>
  <c r="G28" i="30"/>
  <c r="G28" i="5"/>
  <c r="G28" i="2"/>
  <c r="G28" i="1"/>
  <c r="G28" i="19"/>
  <c r="G28" i="23"/>
  <c r="G28" i="28"/>
  <c r="G28" i="13"/>
  <c r="G28" i="3"/>
  <c r="G28" i="25"/>
  <c r="G28" i="17"/>
  <c r="G28" i="18"/>
  <c r="G28" i="10"/>
  <c r="G33" i="3"/>
  <c r="I33" i="3" s="1"/>
  <c r="AC33" i="3" s="1"/>
  <c r="G33" i="29"/>
  <c r="I33" i="29" s="1"/>
  <c r="AC33" i="29" s="1"/>
  <c r="G33" i="1"/>
  <c r="I33" i="1" s="1"/>
  <c r="AC33" i="1" s="1"/>
  <c r="G33" i="24"/>
  <c r="I33" i="24" s="1"/>
  <c r="AC33" i="24" s="1"/>
  <c r="G33" i="5"/>
  <c r="I33" i="5" s="1"/>
  <c r="AC33" i="5" s="1"/>
  <c r="G33" i="10"/>
  <c r="I33" i="10" s="1"/>
  <c r="AC33" i="10" s="1"/>
  <c r="G33" i="17"/>
  <c r="I33" i="17" s="1"/>
  <c r="AC33" i="17" s="1"/>
  <c r="G33" i="21"/>
  <c r="I33" i="21" s="1"/>
  <c r="AC33" i="21" s="1"/>
  <c r="G33" i="16"/>
  <c r="I33" i="16" s="1"/>
  <c r="AC33" i="16" s="1"/>
  <c r="G33" i="11"/>
  <c r="I33" i="11" s="1"/>
  <c r="AC33" i="11" s="1"/>
  <c r="G33" i="14"/>
  <c r="I33" i="14" s="1"/>
  <c r="AC33" i="14" s="1"/>
  <c r="G33" i="30"/>
  <c r="I33" i="30" s="1"/>
  <c r="AC33" i="30" s="1"/>
  <c r="G33" i="15"/>
  <c r="I33" i="15" s="1"/>
  <c r="AC33" i="15" s="1"/>
  <c r="G33" i="4"/>
  <c r="I33" i="4" s="1"/>
  <c r="AC33" i="4" s="1"/>
  <c r="G33" i="26"/>
  <c r="I33" i="26" s="1"/>
  <c r="AC33" i="26" s="1"/>
  <c r="G33" i="20"/>
  <c r="I33" i="20" s="1"/>
  <c r="AC33" i="20" s="1"/>
  <c r="G33" i="23"/>
  <c r="I33" i="23" s="1"/>
  <c r="AC33" i="23" s="1"/>
  <c r="G33" i="13"/>
  <c r="I33" i="13" s="1"/>
  <c r="AC33" i="13" s="1"/>
  <c r="G33" i="19"/>
  <c r="I33" i="19" s="1"/>
  <c r="AC33" i="19" s="1"/>
  <c r="G33" i="18"/>
  <c r="I33" i="18" s="1"/>
  <c r="AC33" i="18" s="1"/>
  <c r="G33" i="12"/>
  <c r="I33" i="12" s="1"/>
  <c r="AC33" i="12" s="1"/>
  <c r="G33" i="25"/>
  <c r="I33" i="25" s="1"/>
  <c r="AC33" i="25" s="1"/>
  <c r="G33" i="22"/>
  <c r="I33" i="22" s="1"/>
  <c r="AC33" i="22" s="1"/>
  <c r="G38" i="23"/>
  <c r="I38" i="23" s="1"/>
  <c r="AC38" i="23" s="1"/>
  <c r="G38" i="19"/>
  <c r="I38" i="19" s="1"/>
  <c r="AC38" i="19" s="1"/>
  <c r="G38" i="24"/>
  <c r="I38" i="24" s="1"/>
  <c r="AC38" i="24" s="1"/>
  <c r="G38" i="17"/>
  <c r="I38" i="17" s="1"/>
  <c r="AC38" i="17" s="1"/>
  <c r="G38" i="11"/>
  <c r="I38" i="11" s="1"/>
  <c r="AC38" i="11" s="1"/>
  <c r="G38" i="18"/>
  <c r="I38" i="18" s="1"/>
  <c r="AC38" i="18" s="1"/>
  <c r="G38" i="4"/>
  <c r="I38" i="4" s="1"/>
  <c r="AC38" i="4" s="1"/>
  <c r="G38" i="1"/>
  <c r="I38" i="1" s="1"/>
  <c r="AC38" i="1" s="1"/>
  <c r="G38" i="14"/>
  <c r="I38" i="14" s="1"/>
  <c r="AC38" i="14" s="1"/>
  <c r="G38" i="30"/>
  <c r="I38" i="30" s="1"/>
  <c r="AC38" i="30" s="1"/>
  <c r="G38" i="21"/>
  <c r="I38" i="21" s="1"/>
  <c r="AC38" i="21" s="1"/>
  <c r="G38" i="26"/>
  <c r="I38" i="26" s="1"/>
  <c r="AC38" i="26" s="1"/>
  <c r="G38" i="13"/>
  <c r="I38" i="13" s="1"/>
  <c r="AC38" i="13" s="1"/>
  <c r="G38" i="20"/>
  <c r="I38" i="20" s="1"/>
  <c r="AC38" i="20" s="1"/>
  <c r="G38" i="12"/>
  <c r="I38" i="12" s="1"/>
  <c r="AC38" i="12" s="1"/>
  <c r="G38" i="15"/>
  <c r="I38" i="15" s="1"/>
  <c r="AC38" i="15" s="1"/>
  <c r="G38" i="29"/>
  <c r="I38" i="29" s="1"/>
  <c r="AC38" i="29" s="1"/>
  <c r="G38" i="22"/>
  <c r="I38" i="22" s="1"/>
  <c r="AC38" i="22" s="1"/>
  <c r="G38" i="3"/>
  <c r="I38" i="3" s="1"/>
  <c r="AC38" i="3" s="1"/>
  <c r="G38" i="16"/>
  <c r="I38" i="16" s="1"/>
  <c r="AC38" i="16" s="1"/>
  <c r="G38" i="25"/>
  <c r="I38" i="25" s="1"/>
  <c r="AC38" i="25" s="1"/>
  <c r="G38" i="10"/>
  <c r="I38" i="10" s="1"/>
  <c r="AC38" i="10" s="1"/>
  <c r="E12" i="30"/>
  <c r="E13" i="4"/>
  <c r="E30" i="27"/>
  <c r="V35" i="27"/>
  <c r="AC28" i="27"/>
  <c r="AD27" i="27"/>
  <c r="AD26" i="27"/>
  <c r="W27" i="27"/>
  <c r="L36" i="27"/>
  <c r="G26" i="27"/>
  <c r="V30" i="27"/>
  <c r="AB36" i="27"/>
  <c r="S35" i="27"/>
  <c r="Z31" i="27"/>
  <c r="E35" i="27"/>
  <c r="N27" i="27"/>
  <c r="T30" i="27"/>
  <c r="AA36" i="27"/>
  <c r="AB30" i="27"/>
  <c r="T36" i="27"/>
  <c r="P27" i="27"/>
  <c r="W30" i="27"/>
  <c r="Q36" i="27"/>
  <c r="Q35" i="27"/>
  <c r="AD24" i="27"/>
  <c r="N36" i="27"/>
  <c r="O36" i="27"/>
  <c r="J36" i="27"/>
  <c r="Y27" i="27"/>
  <c r="N35" i="27"/>
  <c r="I34" i="27"/>
  <c r="Z26" i="27"/>
  <c r="S36" i="27"/>
  <c r="J30" i="27"/>
  <c r="F30" i="27"/>
  <c r="P36" i="27"/>
  <c r="Z24" i="27"/>
  <c r="J27" i="27"/>
  <c r="Y35" i="27"/>
  <c r="Q30" i="27"/>
  <c r="Q27" i="27"/>
  <c r="F36" i="27"/>
  <c r="AC26" i="27"/>
  <c r="AA30" i="27"/>
  <c r="AB35" i="27"/>
  <c r="AD31" i="27"/>
  <c r="AD28" i="27"/>
  <c r="K27" i="27"/>
  <c r="H36" i="27"/>
  <c r="N30" i="27"/>
  <c r="X30" i="27"/>
  <c r="AC31" i="27"/>
  <c r="O35" i="27"/>
  <c r="X35" i="27"/>
  <c r="R27" i="27"/>
  <c r="F34" i="27"/>
  <c r="Z32" i="27"/>
  <c r="M36" i="27"/>
  <c r="D27" i="27"/>
  <c r="G28" i="27"/>
  <c r="I36" i="27"/>
  <c r="W35" i="27"/>
  <c r="T34" i="27"/>
  <c r="H30" i="27"/>
  <c r="L35" i="27"/>
  <c r="U30" i="27"/>
  <c r="M27" i="27"/>
  <c r="V27" i="27"/>
  <c r="G32" i="27"/>
  <c r="G24" i="27"/>
  <c r="M30" i="27"/>
  <c r="R34" i="27"/>
  <c r="AA35" i="27"/>
  <c r="AC27" i="27"/>
  <c r="F35" i="27"/>
  <c r="O27" i="27"/>
  <c r="E27" i="27"/>
  <c r="J35" i="27"/>
  <c r="L27" i="27"/>
  <c r="H27" i="27"/>
  <c r="K35" i="27"/>
  <c r="O30" i="27"/>
  <c r="X27" i="27"/>
  <c r="X36" i="27"/>
  <c r="G31" i="27"/>
  <c r="K30" i="27"/>
  <c r="H35" i="27"/>
  <c r="R36" i="27"/>
  <c r="V36" i="27"/>
  <c r="D30" i="27"/>
  <c r="F27" i="27"/>
  <c r="U35" i="27"/>
  <c r="Z28" i="27"/>
  <c r="D36" i="27"/>
  <c r="L30" i="27"/>
  <c r="K36" i="27"/>
  <c r="R30" i="27"/>
  <c r="E36" i="27"/>
  <c r="T35" i="27"/>
  <c r="U36" i="27"/>
  <c r="T27" i="27"/>
  <c r="W36" i="27"/>
  <c r="U27" i="27"/>
  <c r="Y30" i="27"/>
  <c r="M35" i="27"/>
  <c r="S27" i="27"/>
  <c r="I30" i="27"/>
  <c r="S30" i="27"/>
  <c r="P30" i="27"/>
  <c r="AD32" i="27"/>
  <c r="I27" i="27"/>
  <c r="AB34" i="27"/>
  <c r="AA27" i="27"/>
  <c r="AC32" i="27"/>
  <c r="P35" i="27"/>
  <c r="R35" i="27"/>
  <c r="Y36" i="27"/>
  <c r="U34" i="27"/>
  <c r="I35" i="27"/>
  <c r="E12" i="12" l="1"/>
  <c r="E13" i="19"/>
  <c r="G38" i="31"/>
  <c r="G23" i="30"/>
  <c r="I23" i="30" s="1"/>
  <c r="AC23" i="30" s="1"/>
  <c r="G37" i="25"/>
  <c r="I37" i="25" s="1"/>
  <c r="AC37" i="25" s="1"/>
  <c r="G37" i="20"/>
  <c r="I37" i="20" s="1"/>
  <c r="AC37" i="20" s="1"/>
  <c r="I38" i="31"/>
  <c r="AC38" i="31" s="1"/>
  <c r="F40" i="31"/>
  <c r="E12" i="21"/>
  <c r="E12" i="15"/>
  <c r="G23" i="13"/>
  <c r="I23" i="13" s="1"/>
  <c r="AC23" i="13" s="1"/>
  <c r="G23" i="21"/>
  <c r="I23" i="21" s="1"/>
  <c r="AC23" i="21" s="1"/>
  <c r="E12" i="1"/>
  <c r="G23" i="12"/>
  <c r="I23" i="12" s="1"/>
  <c r="AC23" i="12" s="1"/>
  <c r="G37" i="23"/>
  <c r="I37" i="23" s="1"/>
  <c r="AC37" i="23" s="1"/>
  <c r="G23" i="25"/>
  <c r="I23" i="25" s="1"/>
  <c r="AC23" i="25" s="1"/>
  <c r="G37" i="29"/>
  <c r="I37" i="29" s="1"/>
  <c r="AC37" i="29" s="1"/>
  <c r="G37" i="13"/>
  <c r="I37" i="13" s="1"/>
  <c r="AC37" i="13" s="1"/>
  <c r="E12" i="20"/>
  <c r="E12" i="26"/>
  <c r="E12" i="14"/>
  <c r="E12" i="24"/>
  <c r="G37" i="24"/>
  <c r="I37" i="24" s="1"/>
  <c r="AC37" i="24" s="1"/>
  <c r="E13" i="29"/>
  <c r="E12" i="18"/>
  <c r="E12" i="13"/>
  <c r="G23" i="11"/>
  <c r="I23" i="11" s="1"/>
  <c r="AC23" i="11" s="1"/>
  <c r="G37" i="14"/>
  <c r="I37" i="14" s="1"/>
  <c r="AC37" i="14" s="1"/>
  <c r="G37" i="4"/>
  <c r="I37" i="4" s="1"/>
  <c r="AC37" i="4" s="1"/>
  <c r="G37" i="17"/>
  <c r="I37" i="17" s="1"/>
  <c r="AC37" i="17" s="1"/>
  <c r="E12" i="10"/>
  <c r="E12" i="16"/>
  <c r="E12" i="11"/>
  <c r="E12" i="17"/>
  <c r="G37" i="12"/>
  <c r="I37" i="12" s="1"/>
  <c r="AC37" i="12" s="1"/>
  <c r="G23" i="26"/>
  <c r="I23" i="26" s="1"/>
  <c r="AC23" i="26" s="1"/>
  <c r="G23" i="10"/>
  <c r="I23" i="10" s="1"/>
  <c r="AC23" i="10" s="1"/>
  <c r="G23" i="17"/>
  <c r="I23" i="17" s="1"/>
  <c r="AC23" i="17" s="1"/>
  <c r="G23" i="5"/>
  <c r="I23" i="5" s="1"/>
  <c r="AC23" i="5" s="1"/>
  <c r="G23" i="14"/>
  <c r="I23" i="14" s="1"/>
  <c r="AC23" i="14" s="1"/>
  <c r="G37" i="18"/>
  <c r="I37" i="18" s="1"/>
  <c r="AC37" i="18" s="1"/>
  <c r="G37" i="11"/>
  <c r="I37" i="11" s="1"/>
  <c r="AC37" i="11" s="1"/>
  <c r="E12" i="4"/>
  <c r="E20" i="4" s="1"/>
  <c r="G37" i="16"/>
  <c r="I37" i="16" s="1"/>
  <c r="AC37" i="16" s="1"/>
  <c r="E13" i="24"/>
  <c r="G37" i="5"/>
  <c r="I37" i="5" s="1"/>
  <c r="AC37" i="5" s="1"/>
  <c r="G23" i="19"/>
  <c r="I23" i="19" s="1"/>
  <c r="AC23" i="19" s="1"/>
  <c r="G37" i="15"/>
  <c r="I37" i="15" s="1"/>
  <c r="AC37" i="15" s="1"/>
  <c r="G37" i="26"/>
  <c r="I37" i="26" s="1"/>
  <c r="AC37" i="26" s="1"/>
  <c r="E12" i="25"/>
  <c r="E12" i="29"/>
  <c r="E12" i="22"/>
  <c r="E12" i="19"/>
  <c r="E13" i="14"/>
  <c r="E12" i="23"/>
  <c r="E12" i="3"/>
  <c r="G23" i="18"/>
  <c r="I23" i="18" s="1"/>
  <c r="AC23" i="18" s="1"/>
  <c r="G23" i="3"/>
  <c r="I23" i="3" s="1"/>
  <c r="AC23" i="3" s="1"/>
  <c r="G23" i="15"/>
  <c r="I23" i="15" s="1"/>
  <c r="AC23" i="15" s="1"/>
  <c r="G23" i="4"/>
  <c r="I23" i="4" s="1"/>
  <c r="AC23" i="4" s="1"/>
  <c r="G23" i="16"/>
  <c r="I23" i="16" s="1"/>
  <c r="AC23" i="16" s="1"/>
  <c r="G37" i="1"/>
  <c r="I37" i="1" s="1"/>
  <c r="AC37" i="1" s="1"/>
  <c r="H12" i="17"/>
  <c r="H12" i="19"/>
  <c r="F12" i="18"/>
  <c r="F12" i="24"/>
  <c r="F12" i="17"/>
  <c r="F12" i="22"/>
  <c r="F12" i="5"/>
  <c r="F12" i="3"/>
  <c r="F12" i="26"/>
  <c r="F12" i="13"/>
  <c r="E13" i="1"/>
  <c r="E13" i="28"/>
  <c r="E13" i="31"/>
  <c r="G38" i="2"/>
  <c r="I38" i="2" s="1"/>
  <c r="AC38" i="2" s="1"/>
  <c r="E13" i="5"/>
  <c r="E13" i="18"/>
  <c r="E13" i="10"/>
  <c r="G23" i="29"/>
  <c r="I23" i="29" s="1"/>
  <c r="AC23" i="29" s="1"/>
  <c r="G23" i="20"/>
  <c r="I23" i="20" s="1"/>
  <c r="AC23" i="20" s="1"/>
  <c r="G23" i="1"/>
  <c r="I23" i="1" s="1"/>
  <c r="AC23" i="1" s="1"/>
  <c r="G23" i="24"/>
  <c r="I23" i="24" s="1"/>
  <c r="AC23" i="24" s="1"/>
  <c r="G23" i="23"/>
  <c r="I23" i="23" s="1"/>
  <c r="AC23" i="23" s="1"/>
  <c r="G23" i="28"/>
  <c r="E13" i="12"/>
  <c r="E13" i="25"/>
  <c r="I28" i="10"/>
  <c r="AC28" i="10" s="1"/>
  <c r="G28" i="31"/>
  <c r="I28" i="1"/>
  <c r="AC28" i="1" s="1"/>
  <c r="I28" i="24"/>
  <c r="AC28" i="24" s="1"/>
  <c r="I28" i="15"/>
  <c r="AC28" i="15" s="1"/>
  <c r="G22" i="23"/>
  <c r="G22" i="19"/>
  <c r="G22" i="4"/>
  <c r="G22" i="20"/>
  <c r="G28" i="32"/>
  <c r="I28" i="32" s="1"/>
  <c r="AC28" i="32" s="1"/>
  <c r="G28" i="8"/>
  <c r="I28" i="8" s="1"/>
  <c r="AC28" i="8" s="1"/>
  <c r="F12" i="32"/>
  <c r="G37" i="32"/>
  <c r="I37" i="32" s="1"/>
  <c r="AC37" i="32" s="1"/>
  <c r="G37" i="8"/>
  <c r="I37" i="8" s="1"/>
  <c r="AC37" i="8" s="1"/>
  <c r="G33" i="32"/>
  <c r="I33" i="32" s="1"/>
  <c r="AC33" i="32" s="1"/>
  <c r="G33" i="8"/>
  <c r="I33" i="8" s="1"/>
  <c r="AC33" i="8" s="1"/>
  <c r="G22" i="14"/>
  <c r="F40" i="8"/>
  <c r="H40" i="31"/>
  <c r="F12" i="12"/>
  <c r="F12" i="28"/>
  <c r="F12" i="1"/>
  <c r="E13" i="2"/>
  <c r="I28" i="11"/>
  <c r="AC28" i="11" s="1"/>
  <c r="E13" i="3"/>
  <c r="E13" i="22"/>
  <c r="E13" i="11"/>
  <c r="G33" i="31"/>
  <c r="I33" i="31" s="1"/>
  <c r="AC33" i="31" s="1"/>
  <c r="G23" i="2"/>
  <c r="E13" i="16"/>
  <c r="E13" i="20"/>
  <c r="I28" i="18"/>
  <c r="AC28" i="18" s="1"/>
  <c r="I28" i="25"/>
  <c r="AC28" i="25" s="1"/>
  <c r="I28" i="13"/>
  <c r="AC28" i="13" s="1"/>
  <c r="I28" i="19"/>
  <c r="AC28" i="19" s="1"/>
  <c r="I28" i="30"/>
  <c r="AC28" i="30" s="1"/>
  <c r="I28" i="12"/>
  <c r="AC28" i="12" s="1"/>
  <c r="I28" i="22"/>
  <c r="AC28" i="22" s="1"/>
  <c r="G22" i="10"/>
  <c r="G22" i="1"/>
  <c r="G39" i="2"/>
  <c r="I39" i="2" s="1"/>
  <c r="AC39" i="2" s="1"/>
  <c r="G39" i="31"/>
  <c r="I39" i="31" s="1"/>
  <c r="AC39" i="31" s="1"/>
  <c r="G22" i="24"/>
  <c r="G22" i="11"/>
  <c r="G9" i="8"/>
  <c r="I9" i="8" s="1"/>
  <c r="AC9" i="8" s="1"/>
  <c r="H40" i="8"/>
  <c r="F40" i="32"/>
  <c r="H40" i="28"/>
  <c r="F12" i="20"/>
  <c r="F12" i="16"/>
  <c r="F12" i="11"/>
  <c r="F12" i="15"/>
  <c r="F12" i="14"/>
  <c r="F12" i="19"/>
  <c r="E12" i="31"/>
  <c r="I28" i="2"/>
  <c r="AC28" i="2" s="1"/>
  <c r="E13" i="15"/>
  <c r="E13" i="17"/>
  <c r="G33" i="2"/>
  <c r="I33" i="2" s="1"/>
  <c r="AC33" i="2" s="1"/>
  <c r="E13" i="21"/>
  <c r="E13" i="26"/>
  <c r="E13" i="30"/>
  <c r="E20" i="30" s="1"/>
  <c r="I28" i="3"/>
  <c r="AC28" i="3" s="1"/>
  <c r="I28" i="16"/>
  <c r="AC28" i="16" s="1"/>
  <c r="I28" i="26"/>
  <c r="AC28" i="26" s="1"/>
  <c r="I28" i="4"/>
  <c r="AC28" i="4" s="1"/>
  <c r="I28" i="21"/>
  <c r="AC28" i="21" s="1"/>
  <c r="G39" i="28"/>
  <c r="I39" i="28" s="1"/>
  <c r="AC39" i="28" s="1"/>
  <c r="G22" i="15"/>
  <c r="G22" i="5"/>
  <c r="G22" i="22"/>
  <c r="G22" i="29"/>
  <c r="G22" i="30"/>
  <c r="G22" i="21"/>
  <c r="G38" i="32"/>
  <c r="I38" i="32" s="1"/>
  <c r="AC38" i="32" s="1"/>
  <c r="G38" i="8"/>
  <c r="I38" i="8" s="1"/>
  <c r="AC38" i="8" s="1"/>
  <c r="G8" i="8"/>
  <c r="G22" i="17"/>
  <c r="G37" i="31"/>
  <c r="I37" i="31" s="1"/>
  <c r="AC37" i="31" s="1"/>
  <c r="H40" i="32"/>
  <c r="F40" i="28"/>
  <c r="H40" i="2"/>
  <c r="F12" i="23"/>
  <c r="F12" i="31"/>
  <c r="F12" i="21"/>
  <c r="F12" i="2"/>
  <c r="F12" i="10"/>
  <c r="F12" i="25"/>
  <c r="F12" i="4"/>
  <c r="F12" i="29"/>
  <c r="F12" i="30"/>
  <c r="I28" i="28"/>
  <c r="AC28" i="28" s="1"/>
  <c r="E13" i="13"/>
  <c r="G38" i="5"/>
  <c r="I38" i="5" s="1"/>
  <c r="AC38" i="5" s="1"/>
  <c r="G38" i="28"/>
  <c r="I38" i="28" s="1"/>
  <c r="AC38" i="28" s="1"/>
  <c r="E13" i="23"/>
  <c r="G33" i="28"/>
  <c r="I33" i="28" s="1"/>
  <c r="AC33" i="28" s="1"/>
  <c r="E12" i="5"/>
  <c r="G23" i="22"/>
  <c r="I23" i="22" s="1"/>
  <c r="AC23" i="22" s="1"/>
  <c r="I28" i="17"/>
  <c r="AC28" i="17" s="1"/>
  <c r="I28" i="23"/>
  <c r="AC28" i="23" s="1"/>
  <c r="I28" i="5"/>
  <c r="AC28" i="5" s="1"/>
  <c r="I28" i="20"/>
  <c r="AC28" i="20" s="1"/>
  <c r="I28" i="14"/>
  <c r="AC28" i="14" s="1"/>
  <c r="I28" i="29"/>
  <c r="AC28" i="29" s="1"/>
  <c r="G22" i="12"/>
  <c r="G22" i="13"/>
  <c r="G22" i="26"/>
  <c r="G22" i="18"/>
  <c r="G39" i="32"/>
  <c r="I39" i="32" s="1"/>
  <c r="AC39" i="32" s="1"/>
  <c r="G39" i="8"/>
  <c r="I39" i="8" s="1"/>
  <c r="AC39" i="8" s="1"/>
  <c r="G18" i="8"/>
  <c r="G23" i="32"/>
  <c r="I23" i="32" s="1"/>
  <c r="AC23" i="32" s="1"/>
  <c r="G23" i="8"/>
  <c r="I23" i="8" s="1"/>
  <c r="AC23" i="8" s="1"/>
  <c r="G22" i="25"/>
  <c r="G22" i="3"/>
  <c r="F40" i="2"/>
  <c r="F12" i="8"/>
  <c r="I22" i="16"/>
  <c r="H12" i="11"/>
  <c r="H12" i="10"/>
  <c r="H12" i="29"/>
  <c r="H12" i="1"/>
  <c r="H12" i="4"/>
  <c r="H12" i="23"/>
  <c r="H12" i="13"/>
  <c r="H12" i="22"/>
  <c r="H12" i="28"/>
  <c r="H12" i="12"/>
  <c r="H12" i="21"/>
  <c r="H12" i="2"/>
  <c r="H12" i="32"/>
  <c r="I9" i="32"/>
  <c r="AC9" i="32" s="1"/>
  <c r="G15" i="13"/>
  <c r="G15" i="15"/>
  <c r="G15" i="20"/>
  <c r="G15" i="24"/>
  <c r="G15" i="18"/>
  <c r="G15" i="30"/>
  <c r="G15" i="26"/>
  <c r="G15" i="19"/>
  <c r="G15" i="12"/>
  <c r="I9" i="20"/>
  <c r="AC9" i="20" s="1"/>
  <c r="I9" i="17"/>
  <c r="AC9" i="17" s="1"/>
  <c r="I9" i="19"/>
  <c r="AC9" i="19" s="1"/>
  <c r="I9" i="21"/>
  <c r="AC9" i="21" s="1"/>
  <c r="I9" i="30"/>
  <c r="AC9" i="30" s="1"/>
  <c r="I9" i="18"/>
  <c r="AC9" i="18" s="1"/>
  <c r="I9" i="4"/>
  <c r="AC9" i="4" s="1"/>
  <c r="I9" i="2"/>
  <c r="AC9" i="2" s="1"/>
  <c r="I9" i="1"/>
  <c r="AC9" i="1" s="1"/>
  <c r="G15" i="10"/>
  <c r="G26" i="15"/>
  <c r="I26" i="15" s="1"/>
  <c r="G26" i="20"/>
  <c r="I26" i="20" s="1"/>
  <c r="G26" i="10"/>
  <c r="I26" i="10" s="1"/>
  <c r="G26" i="18"/>
  <c r="I26" i="18" s="1"/>
  <c r="G26" i="29"/>
  <c r="I26" i="29" s="1"/>
  <c r="G26" i="11"/>
  <c r="I26" i="11" s="1"/>
  <c r="G26" i="14"/>
  <c r="I26" i="14" s="1"/>
  <c r="G26" i="26"/>
  <c r="I26" i="26" s="1"/>
  <c r="G15" i="17"/>
  <c r="G15" i="23"/>
  <c r="I9" i="11"/>
  <c r="AC9" i="11" s="1"/>
  <c r="I9" i="28"/>
  <c r="AC9" i="28" s="1"/>
  <c r="I9" i="16"/>
  <c r="AC9" i="16" s="1"/>
  <c r="I9" i="23"/>
  <c r="AC9" i="23" s="1"/>
  <c r="G15" i="16"/>
  <c r="H13" i="3"/>
  <c r="H20" i="3" s="1"/>
  <c r="H42" i="3" s="1"/>
  <c r="H13" i="5"/>
  <c r="H20" i="5" s="1"/>
  <c r="H42" i="5" s="1"/>
  <c r="H13" i="21"/>
  <c r="H13" i="23"/>
  <c r="H13" i="13"/>
  <c r="H13" i="16"/>
  <c r="H20" i="16" s="1"/>
  <c r="H42" i="16" s="1"/>
  <c r="H13" i="10"/>
  <c r="H13" i="24"/>
  <c r="H20" i="24" s="1"/>
  <c r="H42" i="24" s="1"/>
  <c r="H13" i="19"/>
  <c r="H13" i="26"/>
  <c r="H20" i="26" s="1"/>
  <c r="H42" i="26" s="1"/>
  <c r="H13" i="29"/>
  <c r="H13" i="18"/>
  <c r="H20" i="18" s="1"/>
  <c r="H42" i="18" s="1"/>
  <c r="H13" i="22"/>
  <c r="H13" i="4"/>
  <c r="H13" i="20"/>
  <c r="H20" i="20" s="1"/>
  <c r="H42" i="20" s="1"/>
  <c r="H13" i="11"/>
  <c r="H13" i="12"/>
  <c r="H13" i="25"/>
  <c r="H20" i="25" s="1"/>
  <c r="H42" i="25" s="1"/>
  <c r="H13" i="14"/>
  <c r="H20" i="14" s="1"/>
  <c r="H42" i="14" s="1"/>
  <c r="H13" i="30"/>
  <c r="H20" i="30" s="1"/>
  <c r="H42" i="30" s="1"/>
  <c r="H13" i="17"/>
  <c r="H13" i="1"/>
  <c r="H13" i="15"/>
  <c r="H20" i="15" s="1"/>
  <c r="H42" i="15" s="1"/>
  <c r="G15" i="3"/>
  <c r="G15" i="21"/>
  <c r="G15" i="29"/>
  <c r="I10" i="18"/>
  <c r="AC10" i="18" s="1"/>
  <c r="I10" i="29"/>
  <c r="AC10" i="29" s="1"/>
  <c r="I10" i="4"/>
  <c r="AC10" i="4" s="1"/>
  <c r="I10" i="1"/>
  <c r="AC10" i="1" s="1"/>
  <c r="I10" i="16"/>
  <c r="AC10" i="16" s="1"/>
  <c r="I10" i="14"/>
  <c r="AC10" i="14" s="1"/>
  <c r="I10" i="10"/>
  <c r="AC10" i="10" s="1"/>
  <c r="I10" i="23"/>
  <c r="AC10" i="23" s="1"/>
  <c r="I10" i="13"/>
  <c r="AC10" i="13" s="1"/>
  <c r="I10" i="25"/>
  <c r="AC10" i="25" s="1"/>
  <c r="I10" i="19"/>
  <c r="AC10" i="19" s="1"/>
  <c r="I10" i="30"/>
  <c r="AC10" i="30" s="1"/>
  <c r="I10" i="26"/>
  <c r="AC10" i="26" s="1"/>
  <c r="I10" i="11"/>
  <c r="AC10" i="11" s="1"/>
  <c r="I10" i="12"/>
  <c r="AC10" i="12" s="1"/>
  <c r="I10" i="15"/>
  <c r="AC10" i="15" s="1"/>
  <c r="I10" i="21"/>
  <c r="AC10" i="21" s="1"/>
  <c r="I10" i="17"/>
  <c r="AC10" i="17" s="1"/>
  <c r="I10" i="3"/>
  <c r="AC10" i="3" s="1"/>
  <c r="I10" i="20"/>
  <c r="AC10" i="20" s="1"/>
  <c r="I10" i="22"/>
  <c r="AC10" i="22" s="1"/>
  <c r="I10" i="24"/>
  <c r="AC10" i="24" s="1"/>
  <c r="I10" i="5"/>
  <c r="AC10" i="5" s="1"/>
  <c r="G26" i="30"/>
  <c r="I26" i="30" s="1"/>
  <c r="G26" i="13"/>
  <c r="I26" i="13" s="1"/>
  <c r="G26" i="5"/>
  <c r="I26" i="5" s="1"/>
  <c r="G15" i="4"/>
  <c r="I9" i="24"/>
  <c r="AC9" i="24" s="1"/>
  <c r="I9" i="5"/>
  <c r="AC9" i="5" s="1"/>
  <c r="I9" i="3"/>
  <c r="AC9" i="3" s="1"/>
  <c r="I9" i="26"/>
  <c r="AC9" i="26" s="1"/>
  <c r="G15" i="1"/>
  <c r="G26" i="25"/>
  <c r="I26" i="25" s="1"/>
  <c r="G26" i="12"/>
  <c r="I26" i="12" s="1"/>
  <c r="G26" i="17"/>
  <c r="I26" i="17" s="1"/>
  <c r="G26" i="4"/>
  <c r="I26" i="4" s="1"/>
  <c r="G26" i="23"/>
  <c r="I26" i="23" s="1"/>
  <c r="G26" i="22"/>
  <c r="I26" i="22" s="1"/>
  <c r="G26" i="21"/>
  <c r="I26" i="21" s="1"/>
  <c r="G15" i="5"/>
  <c r="G15" i="22"/>
  <c r="G15" i="14"/>
  <c r="I9" i="29"/>
  <c r="AC9" i="29" s="1"/>
  <c r="I9" i="14"/>
  <c r="AC9" i="14" s="1"/>
  <c r="I9" i="15"/>
  <c r="AC9" i="15" s="1"/>
  <c r="I9" i="13"/>
  <c r="AC9" i="13" s="1"/>
  <c r="I9" i="25"/>
  <c r="AC9" i="25" s="1"/>
  <c r="I9" i="10"/>
  <c r="AC9" i="10" s="1"/>
  <c r="I9" i="22"/>
  <c r="AC9" i="22" s="1"/>
  <c r="G15" i="25"/>
  <c r="G15" i="11"/>
  <c r="I8" i="22"/>
  <c r="AC8" i="22" s="1"/>
  <c r="I8" i="24"/>
  <c r="AC8" i="24" s="1"/>
  <c r="I8" i="20"/>
  <c r="AC8" i="20" s="1"/>
  <c r="I8" i="26"/>
  <c r="AC8" i="26" s="1"/>
  <c r="I8" i="5"/>
  <c r="AC8" i="5" s="1"/>
  <c r="I8" i="2"/>
  <c r="AC8" i="2" s="1"/>
  <c r="I8" i="3"/>
  <c r="AC8" i="3" s="1"/>
  <c r="I8" i="4"/>
  <c r="AC8" i="4" s="1"/>
  <c r="I8" i="23"/>
  <c r="AC8" i="23" s="1"/>
  <c r="I8" i="10"/>
  <c r="AC8" i="10" s="1"/>
  <c r="I8" i="11"/>
  <c r="AC8" i="11" s="1"/>
  <c r="I8" i="17"/>
  <c r="AC8" i="17" s="1"/>
  <c r="I8" i="25"/>
  <c r="AC8" i="25" s="1"/>
  <c r="I8" i="16"/>
  <c r="AC8" i="16" s="1"/>
  <c r="I8" i="19"/>
  <c r="AC8" i="19" s="1"/>
  <c r="I8" i="18"/>
  <c r="AC8" i="18" s="1"/>
  <c r="I8" i="14"/>
  <c r="AC8" i="14" s="1"/>
  <c r="I8" i="29"/>
  <c r="AC8" i="29" s="1"/>
  <c r="I8" i="30"/>
  <c r="AC8" i="30" s="1"/>
  <c r="I8" i="12"/>
  <c r="AC8" i="12" s="1"/>
  <c r="I8" i="13"/>
  <c r="AC8" i="13" s="1"/>
  <c r="I8" i="15"/>
  <c r="AC8" i="15" s="1"/>
  <c r="I8" i="1"/>
  <c r="AC8" i="1" s="1"/>
  <c r="G26" i="3"/>
  <c r="I26" i="3" s="1"/>
  <c r="G26" i="1"/>
  <c r="I26" i="1" s="1"/>
  <c r="G26" i="24"/>
  <c r="I26" i="24" s="1"/>
  <c r="G26" i="19"/>
  <c r="I26" i="19" s="1"/>
  <c r="L7" i="27"/>
  <c r="D20" i="27"/>
  <c r="R6" i="27"/>
  <c r="M6" i="27"/>
  <c r="Y20" i="27"/>
  <c r="AC30" i="27"/>
  <c r="K25" i="27"/>
  <c r="K34" i="27"/>
  <c r="L5" i="27"/>
  <c r="AD25" i="27"/>
  <c r="H25" i="27"/>
  <c r="S5" i="27"/>
  <c r="AB5" i="27"/>
  <c r="AA34" i="27"/>
  <c r="K20" i="27"/>
  <c r="X20" i="27"/>
  <c r="Z36" i="27"/>
  <c r="X25" i="27"/>
  <c r="W20" i="27"/>
  <c r="O7" i="27"/>
  <c r="AD36" i="27"/>
  <c r="W7" i="27"/>
  <c r="U5" i="27"/>
  <c r="D5" i="27"/>
  <c r="Q20" i="27"/>
  <c r="V25" i="27"/>
  <c r="J20" i="27"/>
  <c r="G30" i="27"/>
  <c r="Q25" i="27"/>
  <c r="Z6" i="27"/>
  <c r="O6" i="27"/>
  <c r="L20" i="27"/>
  <c r="S25" i="27"/>
  <c r="V34" i="27"/>
  <c r="W6" i="27"/>
  <c r="AD6" i="27"/>
  <c r="Y6" i="27"/>
  <c r="AB25" i="27"/>
  <c r="N25" i="27"/>
  <c r="Q6" i="27"/>
  <c r="U25" i="27"/>
  <c r="M5" i="27"/>
  <c r="I25" i="27"/>
  <c r="X5" i="27"/>
  <c r="P6" i="27"/>
  <c r="T7" i="27"/>
  <c r="S7" i="27"/>
  <c r="Y34" i="27"/>
  <c r="F20" i="27"/>
  <c r="AA20" i="27"/>
  <c r="E5" i="27"/>
  <c r="AD34" i="27"/>
  <c r="G25" i="27"/>
  <c r="V6" i="27"/>
  <c r="P25" i="27"/>
  <c r="O20" i="27"/>
  <c r="N7" i="27"/>
  <c r="J6" i="27"/>
  <c r="D35" i="27"/>
  <c r="V5" i="27"/>
  <c r="P7" i="27"/>
  <c r="M20" i="27"/>
  <c r="T20" i="27"/>
  <c r="H6" i="27"/>
  <c r="P5" i="27"/>
  <c r="M34" i="27"/>
  <c r="Y25" i="27"/>
  <c r="N6" i="27"/>
  <c r="D6" i="27"/>
  <c r="AA5" i="27"/>
  <c r="Q7" i="27"/>
  <c r="S6" i="27"/>
  <c r="P34" i="27"/>
  <c r="V7" i="27"/>
  <c r="D25" i="27"/>
  <c r="Z35" i="27"/>
  <c r="I5" i="27"/>
  <c r="E20" i="27"/>
  <c r="X7" i="27"/>
  <c r="AD20" i="27"/>
  <c r="AA25" i="27"/>
  <c r="N5" i="27"/>
  <c r="H20" i="27"/>
  <c r="G6" i="27"/>
  <c r="J5" i="27"/>
  <c r="D34" i="27"/>
  <c r="AB20" i="27"/>
  <c r="T25" i="27"/>
  <c r="W34" i="27"/>
  <c r="F7" i="27"/>
  <c r="F25" i="27"/>
  <c r="O5" i="27"/>
  <c r="J34" i="27"/>
  <c r="L34" i="27"/>
  <c r="H5" i="27"/>
  <c r="N20" i="27"/>
  <c r="J25" i="27"/>
  <c r="I7" i="27"/>
  <c r="G36" i="27"/>
  <c r="AA6" i="27"/>
  <c r="AB7" i="27"/>
  <c r="E34" i="27"/>
  <c r="R20" i="27"/>
  <c r="H7" i="27"/>
  <c r="Z30" i="27"/>
  <c r="U20" i="27"/>
  <c r="K5" i="27"/>
  <c r="L6" i="27"/>
  <c r="R5" i="27"/>
  <c r="D7" i="27"/>
  <c r="AB6" i="27"/>
  <c r="Z25" i="27"/>
  <c r="X34" i="27"/>
  <c r="AC35" i="27"/>
  <c r="G35" i="27"/>
  <c r="E6" i="27"/>
  <c r="U6" i="27"/>
  <c r="M25" i="27"/>
  <c r="J7" i="27"/>
  <c r="R7" i="27"/>
  <c r="AA7" i="27"/>
  <c r="I6" i="27"/>
  <c r="T6" i="27"/>
  <c r="Y7" i="27"/>
  <c r="G5" i="27"/>
  <c r="L25" i="27"/>
  <c r="F5" i="27"/>
  <c r="N34" i="27"/>
  <c r="S34" i="27"/>
  <c r="U7" i="27"/>
  <c r="E7" i="27"/>
  <c r="K7" i="27"/>
  <c r="X6" i="27"/>
  <c r="Y5" i="27"/>
  <c r="I20" i="27"/>
  <c r="AD30" i="27"/>
  <c r="AD35" i="27"/>
  <c r="Q34" i="27"/>
  <c r="M7" i="27"/>
  <c r="O34" i="27"/>
  <c r="V20" i="27"/>
  <c r="H34" i="27"/>
  <c r="Q5" i="27"/>
  <c r="W25" i="27"/>
  <c r="R25" i="27"/>
  <c r="AC34" i="27"/>
  <c r="AC36" i="27"/>
  <c r="W5" i="27"/>
  <c r="S20" i="27"/>
  <c r="F6" i="27"/>
  <c r="E25" i="27"/>
  <c r="O25" i="27"/>
  <c r="P20" i="27"/>
  <c r="I8" i="32" l="1"/>
  <c r="AC8" i="32" s="1"/>
  <c r="E20" i="12"/>
  <c r="E20" i="19"/>
  <c r="I8" i="8"/>
  <c r="AC8" i="8" s="1"/>
  <c r="I18" i="8"/>
  <c r="E20" i="15"/>
  <c r="E20" i="29"/>
  <c r="I9" i="31"/>
  <c r="AC9" i="31" s="1"/>
  <c r="E20" i="1"/>
  <c r="I15" i="29"/>
  <c r="AC15" i="29" s="1"/>
  <c r="I15" i="25"/>
  <c r="AC15" i="25" s="1"/>
  <c r="E20" i="21"/>
  <c r="I15" i="22"/>
  <c r="AC15" i="22" s="1"/>
  <c r="I15" i="11"/>
  <c r="AC15" i="11" s="1"/>
  <c r="E20" i="24"/>
  <c r="H20" i="19"/>
  <c r="H42" i="19" s="1"/>
  <c r="E20" i="20"/>
  <c r="E20" i="11"/>
  <c r="E20" i="18"/>
  <c r="E20" i="14"/>
  <c r="I23" i="2"/>
  <c r="AC23" i="2" s="1"/>
  <c r="E20" i="26"/>
  <c r="E20" i="22"/>
  <c r="E20" i="5"/>
  <c r="E20" i="13"/>
  <c r="E12" i="2"/>
  <c r="E20" i="2" s="1"/>
  <c r="E20" i="17"/>
  <c r="E20" i="16"/>
  <c r="I23" i="28"/>
  <c r="AC23" i="28" s="1"/>
  <c r="E20" i="25"/>
  <c r="G37" i="2"/>
  <c r="I37" i="2" s="1"/>
  <c r="AC37" i="2" s="1"/>
  <c r="E20" i="3"/>
  <c r="I15" i="5"/>
  <c r="AC15" i="5" s="1"/>
  <c r="E20" i="10"/>
  <c r="I15" i="3"/>
  <c r="AC15" i="3" s="1"/>
  <c r="I15" i="14"/>
  <c r="AC15" i="14" s="1"/>
  <c r="I15" i="1"/>
  <c r="AC15" i="1" s="1"/>
  <c r="E20" i="23"/>
  <c r="H20" i="17"/>
  <c r="H42" i="17" s="1"/>
  <c r="I15" i="4"/>
  <c r="AC15" i="4" s="1"/>
  <c r="I15" i="21"/>
  <c r="AC15" i="21" s="1"/>
  <c r="G26" i="16"/>
  <c r="E40" i="16"/>
  <c r="G15" i="31"/>
  <c r="F13" i="10"/>
  <c r="F20" i="10" s="1"/>
  <c r="G14" i="10"/>
  <c r="I14" i="10" s="1"/>
  <c r="AC14" i="10" s="1"/>
  <c r="G14" i="21"/>
  <c r="I14" i="21" s="1"/>
  <c r="AC14" i="21" s="1"/>
  <c r="F13" i="21"/>
  <c r="F20" i="21" s="1"/>
  <c r="G14" i="15"/>
  <c r="I14" i="15" s="1"/>
  <c r="AC14" i="15" s="1"/>
  <c r="F13" i="15"/>
  <c r="F20" i="15" s="1"/>
  <c r="H13" i="31"/>
  <c r="H13" i="2"/>
  <c r="H20" i="2" s="1"/>
  <c r="H42" i="2" s="1"/>
  <c r="F13" i="24"/>
  <c r="F20" i="24" s="1"/>
  <c r="G14" i="24"/>
  <c r="I14" i="24" s="1"/>
  <c r="AC14" i="24" s="1"/>
  <c r="G15" i="28"/>
  <c r="I15" i="19"/>
  <c r="AC15" i="19" s="1"/>
  <c r="I15" i="18"/>
  <c r="AC15" i="18" s="1"/>
  <c r="I15" i="20"/>
  <c r="AC15" i="20" s="1"/>
  <c r="F13" i="13"/>
  <c r="F20" i="13" s="1"/>
  <c r="G14" i="13"/>
  <c r="I14" i="13" s="1"/>
  <c r="AC14" i="13" s="1"/>
  <c r="G15" i="32"/>
  <c r="G15" i="8"/>
  <c r="H20" i="22"/>
  <c r="H42" i="22" s="1"/>
  <c r="H20" i="10"/>
  <c r="H42" i="10" s="1"/>
  <c r="E40" i="3"/>
  <c r="E13" i="8"/>
  <c r="E40" i="18"/>
  <c r="I22" i="26"/>
  <c r="G40" i="26"/>
  <c r="E40" i="12"/>
  <c r="G23" i="31"/>
  <c r="I23" i="31" s="1"/>
  <c r="AC23" i="31" s="1"/>
  <c r="E40" i="17"/>
  <c r="E40" i="30"/>
  <c r="I22" i="22"/>
  <c r="G40" i="22"/>
  <c r="I22" i="15"/>
  <c r="G40" i="15"/>
  <c r="E12" i="32"/>
  <c r="I22" i="11"/>
  <c r="G40" i="11"/>
  <c r="I22" i="24"/>
  <c r="G40" i="24"/>
  <c r="I22" i="10"/>
  <c r="G40" i="10"/>
  <c r="I22" i="20"/>
  <c r="G40" i="20"/>
  <c r="G22" i="31"/>
  <c r="I22" i="23"/>
  <c r="G40" i="23"/>
  <c r="G26" i="2"/>
  <c r="I26" i="2" s="1"/>
  <c r="G14" i="11"/>
  <c r="I14" i="11" s="1"/>
  <c r="AC14" i="11" s="1"/>
  <c r="F13" i="11"/>
  <c r="F20" i="11" s="1"/>
  <c r="F13" i="23"/>
  <c r="F20" i="23" s="1"/>
  <c r="G14" i="23"/>
  <c r="I14" i="23" s="1"/>
  <c r="AC14" i="23" s="1"/>
  <c r="F13" i="17"/>
  <c r="F20" i="17" s="1"/>
  <c r="G14" i="17"/>
  <c r="I14" i="17" s="1"/>
  <c r="AC14" i="17" s="1"/>
  <c r="F13" i="22"/>
  <c r="F20" i="22" s="1"/>
  <c r="G14" i="22"/>
  <c r="I14" i="22" s="1"/>
  <c r="AC14" i="22" s="1"/>
  <c r="G26" i="28"/>
  <c r="I26" i="28" s="1"/>
  <c r="F13" i="25"/>
  <c r="F20" i="25" s="1"/>
  <c r="G14" i="25"/>
  <c r="I14" i="25" s="1"/>
  <c r="AC14" i="25" s="1"/>
  <c r="I15" i="16"/>
  <c r="AC15" i="16" s="1"/>
  <c r="G14" i="3"/>
  <c r="I14" i="3" s="1"/>
  <c r="AC14" i="3" s="1"/>
  <c r="F13" i="3"/>
  <c r="F20" i="3" s="1"/>
  <c r="G15" i="2"/>
  <c r="G14" i="20"/>
  <c r="I14" i="20" s="1"/>
  <c r="AC14" i="20" s="1"/>
  <c r="F13" i="20"/>
  <c r="F20" i="20" s="1"/>
  <c r="I15" i="12"/>
  <c r="AC15" i="12" s="1"/>
  <c r="I15" i="15"/>
  <c r="AC15" i="15" s="1"/>
  <c r="H20" i="12"/>
  <c r="H42" i="12" s="1"/>
  <c r="H20" i="13"/>
  <c r="H42" i="13" s="1"/>
  <c r="H20" i="4"/>
  <c r="H42" i="4" s="1"/>
  <c r="H20" i="11"/>
  <c r="H42" i="11" s="1"/>
  <c r="I22" i="3"/>
  <c r="G40" i="3"/>
  <c r="G22" i="32"/>
  <c r="E13" i="32"/>
  <c r="I22" i="18"/>
  <c r="G40" i="18"/>
  <c r="E40" i="26"/>
  <c r="I22" i="12"/>
  <c r="G40" i="12"/>
  <c r="I22" i="17"/>
  <c r="G40" i="17"/>
  <c r="G40" i="30"/>
  <c r="I22" i="30"/>
  <c r="E40" i="22"/>
  <c r="E40" i="15"/>
  <c r="E20" i="31"/>
  <c r="I22" i="1"/>
  <c r="G40" i="1"/>
  <c r="E40" i="20"/>
  <c r="E40" i="23"/>
  <c r="I28" i="31"/>
  <c r="AC28" i="31" s="1"/>
  <c r="G14" i="1"/>
  <c r="I14" i="1" s="1"/>
  <c r="AC14" i="1" s="1"/>
  <c r="F13" i="1"/>
  <c r="F20" i="1" s="1"/>
  <c r="G14" i="30"/>
  <c r="I14" i="30" s="1"/>
  <c r="AC14" i="30" s="1"/>
  <c r="F13" i="30"/>
  <c r="F20" i="30" s="1"/>
  <c r="G26" i="31"/>
  <c r="I26" i="31" s="1"/>
  <c r="G14" i="14"/>
  <c r="I14" i="14" s="1"/>
  <c r="AC14" i="14" s="1"/>
  <c r="F13" i="14"/>
  <c r="F20" i="14" s="1"/>
  <c r="F13" i="19"/>
  <c r="F20" i="19" s="1"/>
  <c r="G14" i="19"/>
  <c r="I14" i="19" s="1"/>
  <c r="AC14" i="19" s="1"/>
  <c r="I15" i="23"/>
  <c r="AC15" i="23" s="1"/>
  <c r="G14" i="4"/>
  <c r="I14" i="4" s="1"/>
  <c r="AC14" i="4" s="1"/>
  <c r="F13" i="4"/>
  <c r="F20" i="4" s="1"/>
  <c r="I15" i="26"/>
  <c r="AC15" i="26" s="1"/>
  <c r="I15" i="13"/>
  <c r="AC15" i="13" s="1"/>
  <c r="G14" i="12"/>
  <c r="I14" i="12" s="1"/>
  <c r="AC14" i="12" s="1"/>
  <c r="F13" i="12"/>
  <c r="F20" i="12" s="1"/>
  <c r="H13" i="32"/>
  <c r="H20" i="32" s="1"/>
  <c r="H42" i="32" s="1"/>
  <c r="H13" i="8"/>
  <c r="F13" i="29"/>
  <c r="F20" i="29" s="1"/>
  <c r="G14" i="29"/>
  <c r="I14" i="29" s="1"/>
  <c r="AC14" i="29" s="1"/>
  <c r="H20" i="21"/>
  <c r="H42" i="21" s="1"/>
  <c r="H20" i="1"/>
  <c r="H42" i="1" s="1"/>
  <c r="I22" i="25"/>
  <c r="G40" i="25"/>
  <c r="G22" i="2"/>
  <c r="G22" i="28"/>
  <c r="I22" i="13"/>
  <c r="G40" i="13"/>
  <c r="E40" i="21"/>
  <c r="E40" i="29"/>
  <c r="I22" i="5"/>
  <c r="G40" i="5"/>
  <c r="E40" i="1"/>
  <c r="E12" i="28"/>
  <c r="E20" i="28" s="1"/>
  <c r="E40" i="14"/>
  <c r="E40" i="4"/>
  <c r="I22" i="19"/>
  <c r="G40" i="19"/>
  <c r="G14" i="18"/>
  <c r="I14" i="18" s="1"/>
  <c r="AC14" i="18" s="1"/>
  <c r="F13" i="18"/>
  <c r="F20" i="18" s="1"/>
  <c r="F13" i="16"/>
  <c r="F20" i="16" s="1"/>
  <c r="G14" i="16"/>
  <c r="I14" i="16" s="1"/>
  <c r="AC14" i="16" s="1"/>
  <c r="G14" i="26"/>
  <c r="I14" i="26" s="1"/>
  <c r="AC14" i="26" s="1"/>
  <c r="F13" i="26"/>
  <c r="F20" i="26" s="1"/>
  <c r="H13" i="28"/>
  <c r="H20" i="28" s="1"/>
  <c r="H42" i="28" s="1"/>
  <c r="F13" i="5"/>
  <c r="F20" i="5" s="1"/>
  <c r="G14" i="5"/>
  <c r="I14" i="5" s="1"/>
  <c r="AC14" i="5" s="1"/>
  <c r="I15" i="17"/>
  <c r="AC15" i="17" s="1"/>
  <c r="I15" i="10"/>
  <c r="AC15" i="10" s="1"/>
  <c r="I15" i="30"/>
  <c r="AC15" i="30" s="1"/>
  <c r="I15" i="24"/>
  <c r="AC15" i="24" s="1"/>
  <c r="G26" i="32"/>
  <c r="I26" i="32" s="1"/>
  <c r="G26" i="8"/>
  <c r="I26" i="8" s="1"/>
  <c r="H20" i="23"/>
  <c r="H42" i="23" s="1"/>
  <c r="H20" i="29"/>
  <c r="H42" i="29" s="1"/>
  <c r="AC22" i="16"/>
  <c r="E40" i="25"/>
  <c r="E40" i="13"/>
  <c r="I22" i="21"/>
  <c r="G40" i="21"/>
  <c r="I22" i="29"/>
  <c r="G40" i="29"/>
  <c r="E40" i="5"/>
  <c r="G37" i="28"/>
  <c r="I37" i="28" s="1"/>
  <c r="AC37" i="28" s="1"/>
  <c r="G7" i="8"/>
  <c r="I7" i="8" s="1"/>
  <c r="AC7" i="8" s="1"/>
  <c r="E12" i="8"/>
  <c r="E40" i="11"/>
  <c r="E40" i="24"/>
  <c r="E40" i="10"/>
  <c r="G22" i="8"/>
  <c r="I22" i="14"/>
  <c r="G40" i="14"/>
  <c r="I22" i="4"/>
  <c r="G40" i="4"/>
  <c r="E40" i="19"/>
  <c r="I9" i="12"/>
  <c r="AC9" i="12" s="1"/>
  <c r="H12" i="31"/>
  <c r="H12" i="8"/>
  <c r="I7" i="3"/>
  <c r="G12" i="3"/>
  <c r="I7" i="1"/>
  <c r="G12" i="1"/>
  <c r="I7" i="24"/>
  <c r="G12" i="24"/>
  <c r="I8" i="21"/>
  <c r="AC8" i="21" s="1"/>
  <c r="G12" i="19"/>
  <c r="I7" i="19"/>
  <c r="I7" i="30"/>
  <c r="G12" i="30"/>
  <c r="G12" i="13"/>
  <c r="I7" i="13"/>
  <c r="I7" i="18"/>
  <c r="G12" i="18"/>
  <c r="I7" i="2"/>
  <c r="G12" i="10"/>
  <c r="I7" i="10"/>
  <c r="I7" i="20"/>
  <c r="G12" i="20"/>
  <c r="I7" i="4"/>
  <c r="G12" i="4"/>
  <c r="I8" i="31"/>
  <c r="AC8" i="31" s="1"/>
  <c r="I10" i="31"/>
  <c r="AC10" i="31" s="1"/>
  <c r="I10" i="28"/>
  <c r="AC10" i="28" s="1"/>
  <c r="G12" i="14"/>
  <c r="I7" i="14"/>
  <c r="I7" i="12"/>
  <c r="G12" i="12"/>
  <c r="I7" i="21"/>
  <c r="G12" i="21"/>
  <c r="G12" i="5"/>
  <c r="I7" i="5"/>
  <c r="I7" i="11"/>
  <c r="G12" i="11"/>
  <c r="I7" i="23"/>
  <c r="G12" i="23"/>
  <c r="I10" i="32"/>
  <c r="AC10" i="32" s="1"/>
  <c r="I7" i="32"/>
  <c r="I10" i="2"/>
  <c r="AC10" i="2" s="1"/>
  <c r="G12" i="29"/>
  <c r="I7" i="29"/>
  <c r="G12" i="25"/>
  <c r="I7" i="25"/>
  <c r="I8" i="28"/>
  <c r="AC8" i="28" s="1"/>
  <c r="I7" i="22"/>
  <c r="G12" i="22"/>
  <c r="I7" i="16"/>
  <c r="G12" i="16"/>
  <c r="I7" i="15"/>
  <c r="G12" i="15"/>
  <c r="G12" i="26"/>
  <c r="I7" i="26"/>
  <c r="I7" i="17"/>
  <c r="G12" i="17"/>
  <c r="G32" i="17"/>
  <c r="I32" i="17" s="1"/>
  <c r="AC32" i="17" s="1"/>
  <c r="G32" i="28"/>
  <c r="I32" i="28" s="1"/>
  <c r="AC32" i="28" s="1"/>
  <c r="G32" i="5"/>
  <c r="I32" i="5" s="1"/>
  <c r="AC32" i="5" s="1"/>
  <c r="G32" i="16"/>
  <c r="I32" i="16" s="1"/>
  <c r="AC32" i="16" s="1"/>
  <c r="G32" i="21"/>
  <c r="I32" i="21" s="1"/>
  <c r="AC32" i="21" s="1"/>
  <c r="G32" i="15"/>
  <c r="I32" i="15" s="1"/>
  <c r="AC32" i="15" s="1"/>
  <c r="G32" i="22"/>
  <c r="I32" i="22" s="1"/>
  <c r="AC32" i="22" s="1"/>
  <c r="G32" i="12"/>
  <c r="I32" i="12" s="1"/>
  <c r="AC32" i="12" s="1"/>
  <c r="G32" i="19"/>
  <c r="I32" i="19" s="1"/>
  <c r="AC32" i="19" s="1"/>
  <c r="G32" i="30"/>
  <c r="I32" i="30" s="1"/>
  <c r="AC32" i="30" s="1"/>
  <c r="G32" i="2"/>
  <c r="I32" i="2" s="1"/>
  <c r="AC32" i="2" s="1"/>
  <c r="G32" i="4"/>
  <c r="I32" i="4" s="1"/>
  <c r="AC32" i="4" s="1"/>
  <c r="G32" i="18"/>
  <c r="I32" i="18" s="1"/>
  <c r="AC32" i="18" s="1"/>
  <c r="G32" i="14"/>
  <c r="I32" i="14" s="1"/>
  <c r="AC32" i="14" s="1"/>
  <c r="G32" i="26"/>
  <c r="I32" i="26" s="1"/>
  <c r="AC32" i="26" s="1"/>
  <c r="G32" i="23"/>
  <c r="I32" i="23" s="1"/>
  <c r="AC32" i="23" s="1"/>
  <c r="G32" i="25"/>
  <c r="I32" i="25" s="1"/>
  <c r="AC32" i="25" s="1"/>
  <c r="G32" i="29"/>
  <c r="I32" i="29" s="1"/>
  <c r="AC32" i="29" s="1"/>
  <c r="G32" i="10"/>
  <c r="I32" i="10" s="1"/>
  <c r="AC32" i="10" s="1"/>
  <c r="G36" i="5"/>
  <c r="I36" i="5" s="1"/>
  <c r="G36" i="22"/>
  <c r="I36" i="22" s="1"/>
  <c r="G36" i="21"/>
  <c r="I36" i="21" s="1"/>
  <c r="G36" i="13"/>
  <c r="I36" i="13" s="1"/>
  <c r="G36" i="16"/>
  <c r="I36" i="16" s="1"/>
  <c r="G36" i="4"/>
  <c r="I36" i="4" s="1"/>
  <c r="G36" i="11"/>
  <c r="I36" i="11" s="1"/>
  <c r="G36" i="15"/>
  <c r="I36" i="15" s="1"/>
  <c r="G36" i="20"/>
  <c r="I36" i="20" s="1"/>
  <c r="G32" i="20"/>
  <c r="I32" i="20" s="1"/>
  <c r="AC32" i="20" s="1"/>
  <c r="G32" i="3"/>
  <c r="I32" i="3" s="1"/>
  <c r="AC32" i="3" s="1"/>
  <c r="G32" i="13"/>
  <c r="I32" i="13" s="1"/>
  <c r="AC32" i="13" s="1"/>
  <c r="G32" i="11"/>
  <c r="I32" i="11" s="1"/>
  <c r="AC32" i="11" s="1"/>
  <c r="G32" i="1"/>
  <c r="I32" i="1" s="1"/>
  <c r="AC32" i="1" s="1"/>
  <c r="G32" i="24"/>
  <c r="I32" i="24" s="1"/>
  <c r="AC32" i="24" s="1"/>
  <c r="U29" i="27"/>
  <c r="X29" i="27"/>
  <c r="O12" i="27"/>
  <c r="L12" i="27"/>
  <c r="M12" i="27"/>
  <c r="AA29" i="27"/>
  <c r="T11" i="27"/>
  <c r="L11" i="27"/>
  <c r="K12" i="27"/>
  <c r="S11" i="27"/>
  <c r="AC6" i="27"/>
  <c r="AC25" i="27"/>
  <c r="E29" i="27"/>
  <c r="H29" i="27"/>
  <c r="S12" i="27"/>
  <c r="AC5" i="27"/>
  <c r="T29" i="27"/>
  <c r="J29" i="27"/>
  <c r="W29" i="27"/>
  <c r="M11" i="27"/>
  <c r="AD5" i="27"/>
  <c r="K29" i="27"/>
  <c r="Q29" i="27"/>
  <c r="V11" i="27"/>
  <c r="D29" i="27"/>
  <c r="I11" i="27"/>
  <c r="E12" i="27"/>
  <c r="Y12" i="27"/>
  <c r="V12" i="27"/>
  <c r="U12" i="27"/>
  <c r="V29" i="27"/>
  <c r="Z7" i="27"/>
  <c r="T5" i="27"/>
  <c r="Z34" i="27"/>
  <c r="R11" i="27"/>
  <c r="Z5" i="27"/>
  <c r="X11" i="27"/>
  <c r="W11" i="27"/>
  <c r="F29" i="27"/>
  <c r="J11" i="27"/>
  <c r="O19" i="27"/>
  <c r="I12" i="27"/>
  <c r="G7" i="27"/>
  <c r="AB12" i="27"/>
  <c r="S29" i="27"/>
  <c r="AD7" i="27"/>
  <c r="P11" i="27"/>
  <c r="K11" i="27"/>
  <c r="G20" i="27"/>
  <c r="W12" i="27"/>
  <c r="O29" i="27"/>
  <c r="Z20" i="27"/>
  <c r="Y29" i="27"/>
  <c r="G34" i="27"/>
  <c r="I29" i="27"/>
  <c r="O11" i="27"/>
  <c r="H11" i="27"/>
  <c r="N12" i="27"/>
  <c r="Q12" i="27"/>
  <c r="D12" i="27"/>
  <c r="G29" i="27"/>
  <c r="AB11" i="27"/>
  <c r="H12" i="27"/>
  <c r="E11" i="27"/>
  <c r="Q11" i="27"/>
  <c r="F12" i="27"/>
  <c r="AB29" i="27"/>
  <c r="X12" i="27"/>
  <c r="L29" i="27"/>
  <c r="T12" i="27"/>
  <c r="F11" i="27"/>
  <c r="K6" i="27"/>
  <c r="U11" i="27"/>
  <c r="AC20" i="27"/>
  <c r="AC7" i="27"/>
  <c r="J12" i="27"/>
  <c r="AA11" i="27"/>
  <c r="N29" i="27"/>
  <c r="R12" i="27"/>
  <c r="AA12" i="27"/>
  <c r="Y11" i="27"/>
  <c r="P29" i="27"/>
  <c r="N11" i="27"/>
  <c r="D11" i="27"/>
  <c r="Z29" i="27"/>
  <c r="P12" i="27"/>
  <c r="R29" i="27"/>
  <c r="M29" i="27"/>
  <c r="H20" i="31" l="1"/>
  <c r="H42" i="31" s="1"/>
  <c r="I15" i="8"/>
  <c r="AC15" i="8" s="1"/>
  <c r="E40" i="2"/>
  <c r="E40" i="28"/>
  <c r="F13" i="8"/>
  <c r="F20" i="8" s="1"/>
  <c r="G14" i="8"/>
  <c r="I40" i="30"/>
  <c r="AC22" i="30"/>
  <c r="I40" i="18"/>
  <c r="AC22" i="18"/>
  <c r="I40" i="20"/>
  <c r="AC22" i="20"/>
  <c r="G36" i="31"/>
  <c r="I36" i="31" s="1"/>
  <c r="G32" i="31"/>
  <c r="I32" i="31" s="1"/>
  <c r="AC32" i="31" s="1"/>
  <c r="I40" i="29"/>
  <c r="AC22" i="29"/>
  <c r="I22" i="28"/>
  <c r="G40" i="28"/>
  <c r="G14" i="32"/>
  <c r="I14" i="32" s="1"/>
  <c r="AC14" i="32" s="1"/>
  <c r="F13" i="32"/>
  <c r="F20" i="32" s="1"/>
  <c r="I40" i="12"/>
  <c r="AC22" i="12"/>
  <c r="I40" i="3"/>
  <c r="AC22" i="3"/>
  <c r="E40" i="31"/>
  <c r="E20" i="32"/>
  <c r="I40" i="22"/>
  <c r="AC22" i="22"/>
  <c r="E20" i="8"/>
  <c r="I15" i="32"/>
  <c r="AC15" i="32" s="1"/>
  <c r="I15" i="31"/>
  <c r="AC15" i="31" s="1"/>
  <c r="H20" i="8"/>
  <c r="H42" i="8" s="1"/>
  <c r="I40" i="14"/>
  <c r="AC22" i="14"/>
  <c r="I40" i="25"/>
  <c r="AC22" i="25"/>
  <c r="E40" i="32"/>
  <c r="G14" i="2"/>
  <c r="I14" i="2" s="1"/>
  <c r="AC14" i="2" s="1"/>
  <c r="F13" i="2"/>
  <c r="F20" i="2" s="1"/>
  <c r="I22" i="31"/>
  <c r="G40" i="31"/>
  <c r="I40" i="24"/>
  <c r="AC22" i="24"/>
  <c r="E40" i="8"/>
  <c r="I26" i="16"/>
  <c r="G40" i="16"/>
  <c r="AC22" i="4"/>
  <c r="I40" i="4"/>
  <c r="AC22" i="13"/>
  <c r="I40" i="13"/>
  <c r="I22" i="2"/>
  <c r="G40" i="2"/>
  <c r="AC22" i="23"/>
  <c r="I40" i="23"/>
  <c r="I40" i="10"/>
  <c r="AC22" i="10"/>
  <c r="AC22" i="11"/>
  <c r="I40" i="11"/>
  <c r="G14" i="28"/>
  <c r="I14" i="28" s="1"/>
  <c r="AC14" i="28" s="1"/>
  <c r="F13" i="28"/>
  <c r="F20" i="28" s="1"/>
  <c r="G32" i="32"/>
  <c r="I32" i="32" s="1"/>
  <c r="AC32" i="32" s="1"/>
  <c r="G32" i="8"/>
  <c r="I32" i="8" s="1"/>
  <c r="AC32" i="8" s="1"/>
  <c r="I22" i="8"/>
  <c r="G40" i="8"/>
  <c r="I40" i="21"/>
  <c r="AC22" i="21"/>
  <c r="AC22" i="19"/>
  <c r="I40" i="19"/>
  <c r="I40" i="5"/>
  <c r="AC22" i="5"/>
  <c r="I40" i="1"/>
  <c r="AC22" i="1"/>
  <c r="I40" i="17"/>
  <c r="AC22" i="17"/>
  <c r="I22" i="32"/>
  <c r="G40" i="32"/>
  <c r="I15" i="2"/>
  <c r="AC15" i="2" s="1"/>
  <c r="AC22" i="15"/>
  <c r="I40" i="15"/>
  <c r="I40" i="26"/>
  <c r="AC22" i="26"/>
  <c r="I15" i="28"/>
  <c r="AC15" i="28" s="1"/>
  <c r="G14" i="31"/>
  <c r="I14" i="31" s="1"/>
  <c r="AC14" i="31" s="1"/>
  <c r="F13" i="31"/>
  <c r="F20" i="31" s="1"/>
  <c r="I18" i="12"/>
  <c r="G13" i="12"/>
  <c r="G20" i="12" s="1"/>
  <c r="G42" i="12" s="1"/>
  <c r="I18" i="26"/>
  <c r="G13" i="26"/>
  <c r="G20" i="26" s="1"/>
  <c r="G42" i="26" s="1"/>
  <c r="I18" i="23"/>
  <c r="G13" i="23"/>
  <c r="G20" i="23" s="1"/>
  <c r="G42" i="23" s="1"/>
  <c r="I18" i="19"/>
  <c r="G13" i="19"/>
  <c r="G20" i="19" s="1"/>
  <c r="G42" i="19" s="1"/>
  <c r="I18" i="22"/>
  <c r="G13" i="22"/>
  <c r="G20" i="22" s="1"/>
  <c r="G42" i="22" s="1"/>
  <c r="I18" i="11"/>
  <c r="G13" i="11"/>
  <c r="G20" i="11" s="1"/>
  <c r="G42" i="11" s="1"/>
  <c r="I18" i="30"/>
  <c r="G13" i="30"/>
  <c r="G20" i="30" s="1"/>
  <c r="G42" i="30" s="1"/>
  <c r="I18" i="10"/>
  <c r="G13" i="10"/>
  <c r="G20" i="10" s="1"/>
  <c r="G42" i="10" s="1"/>
  <c r="I18" i="13"/>
  <c r="G13" i="13"/>
  <c r="G20" i="13" s="1"/>
  <c r="G42" i="13" s="1"/>
  <c r="I18" i="3"/>
  <c r="G13" i="3"/>
  <c r="G20" i="3" s="1"/>
  <c r="G42" i="3" s="1"/>
  <c r="I18" i="29"/>
  <c r="G13" i="29"/>
  <c r="G20" i="29" s="1"/>
  <c r="G42" i="29" s="1"/>
  <c r="I18" i="14"/>
  <c r="G13" i="14"/>
  <c r="G20" i="14" s="1"/>
  <c r="G42" i="14" s="1"/>
  <c r="I18" i="4"/>
  <c r="G13" i="4"/>
  <c r="G20" i="4" s="1"/>
  <c r="G42" i="4" s="1"/>
  <c r="I18" i="21"/>
  <c r="G13" i="21"/>
  <c r="G20" i="21" s="1"/>
  <c r="G42" i="21" s="1"/>
  <c r="I18" i="20"/>
  <c r="G13" i="20"/>
  <c r="G20" i="20" s="1"/>
  <c r="G42" i="20" s="1"/>
  <c r="I18" i="15"/>
  <c r="G13" i="15"/>
  <c r="G20" i="15" s="1"/>
  <c r="G42" i="15" s="1"/>
  <c r="I18" i="24"/>
  <c r="G13" i="24"/>
  <c r="G20" i="24" s="1"/>
  <c r="G42" i="24" s="1"/>
  <c r="I18" i="32"/>
  <c r="I18" i="16"/>
  <c r="G13" i="16"/>
  <c r="G20" i="16" s="1"/>
  <c r="I18" i="18"/>
  <c r="G13" i="18"/>
  <c r="G20" i="18" s="1"/>
  <c r="G42" i="18" s="1"/>
  <c r="I18" i="25"/>
  <c r="G13" i="25"/>
  <c r="G20" i="25" s="1"/>
  <c r="G42" i="25" s="1"/>
  <c r="I18" i="17"/>
  <c r="G13" i="17"/>
  <c r="G20" i="17" s="1"/>
  <c r="G42" i="17" s="1"/>
  <c r="I18" i="5"/>
  <c r="G13" i="5"/>
  <c r="G20" i="5" s="1"/>
  <c r="G42" i="5" s="1"/>
  <c r="I18" i="2"/>
  <c r="I18" i="1"/>
  <c r="G13" i="1"/>
  <c r="G20" i="1" s="1"/>
  <c r="G42" i="1" s="1"/>
  <c r="G12" i="32"/>
  <c r="I10" i="8"/>
  <c r="G12" i="8"/>
  <c r="I12" i="23"/>
  <c r="AC7" i="23"/>
  <c r="I12" i="18"/>
  <c r="AC7" i="18"/>
  <c r="AC7" i="30"/>
  <c r="I12" i="30"/>
  <c r="I7" i="28"/>
  <c r="G12" i="28"/>
  <c r="AC7" i="26"/>
  <c r="I12" i="26"/>
  <c r="I12" i="14"/>
  <c r="AC7" i="14"/>
  <c r="G12" i="2"/>
  <c r="I12" i="13"/>
  <c r="AC7" i="13"/>
  <c r="AC7" i="19"/>
  <c r="I12" i="19"/>
  <c r="AC7" i="24"/>
  <c r="I12" i="24"/>
  <c r="I12" i="3"/>
  <c r="AC7" i="3"/>
  <c r="I12" i="17"/>
  <c r="AC7" i="17"/>
  <c r="AC7" i="15"/>
  <c r="I12" i="15"/>
  <c r="AC7" i="22"/>
  <c r="I12" i="22"/>
  <c r="I12" i="25"/>
  <c r="AC7" i="25"/>
  <c r="I12" i="16"/>
  <c r="AC7" i="16"/>
  <c r="AC7" i="29"/>
  <c r="I12" i="29"/>
  <c r="AC7" i="32"/>
  <c r="I12" i="32"/>
  <c r="I12" i="11"/>
  <c r="AC7" i="11"/>
  <c r="I12" i="21"/>
  <c r="AC7" i="21"/>
  <c r="AC7" i="4"/>
  <c r="I12" i="4"/>
  <c r="AC7" i="20"/>
  <c r="I12" i="20"/>
  <c r="AC7" i="2"/>
  <c r="I12" i="2"/>
  <c r="AC7" i="12"/>
  <c r="I12" i="12"/>
  <c r="I12" i="5"/>
  <c r="AC7" i="5"/>
  <c r="I7" i="31"/>
  <c r="G12" i="31"/>
  <c r="I12" i="10"/>
  <c r="AC7" i="10"/>
  <c r="AC7" i="1"/>
  <c r="I12" i="1"/>
  <c r="G36" i="1"/>
  <c r="I36" i="1" s="1"/>
  <c r="G36" i="29"/>
  <c r="I36" i="29" s="1"/>
  <c r="G36" i="14"/>
  <c r="I36" i="14" s="1"/>
  <c r="G36" i="19"/>
  <c r="I36" i="19" s="1"/>
  <c r="G36" i="3"/>
  <c r="I36" i="3" s="1"/>
  <c r="G36" i="25"/>
  <c r="I36" i="25" s="1"/>
  <c r="G36" i="24"/>
  <c r="I36" i="24" s="1"/>
  <c r="G36" i="18"/>
  <c r="I36" i="18" s="1"/>
  <c r="G36" i="10"/>
  <c r="I36" i="10" s="1"/>
  <c r="G36" i="12"/>
  <c r="I36" i="12" s="1"/>
  <c r="G36" i="30"/>
  <c r="I36" i="30" s="1"/>
  <c r="G36" i="23"/>
  <c r="I36" i="23" s="1"/>
  <c r="G36" i="26"/>
  <c r="I36" i="26" s="1"/>
  <c r="G36" i="17"/>
  <c r="I36" i="17" s="1"/>
  <c r="F4" i="27"/>
  <c r="H4" i="27"/>
  <c r="F19" i="27"/>
  <c r="M4" i="27"/>
  <c r="N4" i="27"/>
  <c r="K19" i="27"/>
  <c r="X19" i="27"/>
  <c r="L19" i="27"/>
  <c r="O4" i="27"/>
  <c r="AA19" i="27"/>
  <c r="T19" i="27"/>
  <c r="W4" i="27"/>
  <c r="R19" i="27"/>
  <c r="J19" i="27"/>
  <c r="AC12" i="27"/>
  <c r="D4" i="27"/>
  <c r="AB4" i="27"/>
  <c r="Z11" i="27"/>
  <c r="X4" i="27"/>
  <c r="AD29" i="27"/>
  <c r="M19" i="27"/>
  <c r="P4" i="27"/>
  <c r="AD12" i="27"/>
  <c r="E4" i="27"/>
  <c r="L4" i="27"/>
  <c r="J4" i="27"/>
  <c r="AC29" i="27"/>
  <c r="Y4" i="27"/>
  <c r="AC11" i="27"/>
  <c r="G11" i="27"/>
  <c r="S4" i="27"/>
  <c r="W19" i="27"/>
  <c r="G4" i="27"/>
  <c r="S19" i="27"/>
  <c r="AD11" i="27"/>
  <c r="P19" i="27"/>
  <c r="E19" i="27"/>
  <c r="Z12" i="27"/>
  <c r="Y19" i="27"/>
  <c r="D19" i="27"/>
  <c r="Q4" i="27"/>
  <c r="K4" i="27"/>
  <c r="U19" i="27"/>
  <c r="AA4" i="27"/>
  <c r="R4" i="27"/>
  <c r="H19" i="27"/>
  <c r="N19" i="27"/>
  <c r="I19" i="27"/>
  <c r="AB19" i="27"/>
  <c r="I4" i="27"/>
  <c r="T4" i="27"/>
  <c r="V19" i="27"/>
  <c r="U4" i="27"/>
  <c r="AD4" i="27"/>
  <c r="V4" i="27"/>
  <c r="G12" i="27"/>
  <c r="Q19" i="27"/>
  <c r="G13" i="32" l="1"/>
  <c r="G13" i="2"/>
  <c r="G20" i="2" s="1"/>
  <c r="G42" i="2" s="1"/>
  <c r="G42" i="16"/>
  <c r="G36" i="32"/>
  <c r="I36" i="32" s="1"/>
  <c r="G36" i="8"/>
  <c r="I36" i="8" s="1"/>
  <c r="G36" i="2"/>
  <c r="I36" i="2" s="1"/>
  <c r="AC22" i="32"/>
  <c r="I40" i="32"/>
  <c r="I40" i="8"/>
  <c r="AC22" i="8"/>
  <c r="G36" i="28"/>
  <c r="I36" i="28" s="1"/>
  <c r="I40" i="31"/>
  <c r="AC22" i="31"/>
  <c r="I40" i="2"/>
  <c r="AC22" i="2"/>
  <c r="I40" i="28"/>
  <c r="AC22" i="28"/>
  <c r="I14" i="8"/>
  <c r="G13" i="8"/>
  <c r="G20" i="8" s="1"/>
  <c r="G42" i="8" s="1"/>
  <c r="I40" i="16"/>
  <c r="I13" i="30"/>
  <c r="I20" i="30" s="1"/>
  <c r="I42" i="30" s="1"/>
  <c r="I13" i="22"/>
  <c r="I20" i="22" s="1"/>
  <c r="I42" i="22" s="1"/>
  <c r="I13" i="23"/>
  <c r="I20" i="23" s="1"/>
  <c r="I42" i="23" s="1"/>
  <c r="I13" i="1"/>
  <c r="I20" i="1" s="1"/>
  <c r="I42" i="1" s="1"/>
  <c r="I13" i="5"/>
  <c r="I20" i="5" s="1"/>
  <c r="I42" i="5" s="1"/>
  <c r="I13" i="25"/>
  <c r="I20" i="25" s="1"/>
  <c r="I42" i="25" s="1"/>
  <c r="I13" i="16"/>
  <c r="I20" i="16" s="1"/>
  <c r="I13" i="32"/>
  <c r="I20" i="32" s="1"/>
  <c r="I13" i="15"/>
  <c r="I20" i="15" s="1"/>
  <c r="I42" i="15" s="1"/>
  <c r="I13" i="21"/>
  <c r="I20" i="21" s="1"/>
  <c r="I42" i="21" s="1"/>
  <c r="I13" i="14"/>
  <c r="I20" i="14" s="1"/>
  <c r="I42" i="14" s="1"/>
  <c r="I13" i="3"/>
  <c r="I20" i="3" s="1"/>
  <c r="I42" i="3" s="1"/>
  <c r="I13" i="10"/>
  <c r="I20" i="10" s="1"/>
  <c r="I42" i="10" s="1"/>
  <c r="G20" i="32"/>
  <c r="G42" i="32" s="1"/>
  <c r="I18" i="28"/>
  <c r="G13" i="28"/>
  <c r="G20" i="28" s="1"/>
  <c r="G42" i="28" s="1"/>
  <c r="I18" i="31"/>
  <c r="G13" i="31"/>
  <c r="G20" i="31" s="1"/>
  <c r="G42" i="31" s="1"/>
  <c r="I13" i="11"/>
  <c r="I20" i="11" s="1"/>
  <c r="I42" i="11" s="1"/>
  <c r="I13" i="19"/>
  <c r="I20" i="19" s="1"/>
  <c r="I42" i="19" s="1"/>
  <c r="I13" i="26"/>
  <c r="I20" i="26" s="1"/>
  <c r="I42" i="26" s="1"/>
  <c r="I13" i="2"/>
  <c r="I20" i="2" s="1"/>
  <c r="I13" i="17"/>
  <c r="I20" i="17" s="1"/>
  <c r="I42" i="17" s="1"/>
  <c r="I13" i="18"/>
  <c r="I20" i="18" s="1"/>
  <c r="I42" i="18" s="1"/>
  <c r="I13" i="24"/>
  <c r="I20" i="24" s="1"/>
  <c r="I42" i="24" s="1"/>
  <c r="I13" i="20"/>
  <c r="I20" i="20" s="1"/>
  <c r="I42" i="20" s="1"/>
  <c r="I13" i="4"/>
  <c r="I20" i="4" s="1"/>
  <c r="I42" i="4" s="1"/>
  <c r="I13" i="29"/>
  <c r="I20" i="29" s="1"/>
  <c r="I42" i="29" s="1"/>
  <c r="I13" i="13"/>
  <c r="I20" i="13" s="1"/>
  <c r="I42" i="13" s="1"/>
  <c r="I13" i="12"/>
  <c r="I20" i="12" s="1"/>
  <c r="I42" i="12" s="1"/>
  <c r="AC12" i="29"/>
  <c r="AC12" i="26"/>
  <c r="AC12" i="23"/>
  <c r="AC12" i="1"/>
  <c r="AC7" i="31"/>
  <c r="I12" i="31"/>
  <c r="AC12" i="21"/>
  <c r="AC12" i="16"/>
  <c r="AC12" i="15"/>
  <c r="AC12" i="19"/>
  <c r="AC12" i="14"/>
  <c r="AC12" i="30"/>
  <c r="AC12" i="25"/>
  <c r="AC12" i="10"/>
  <c r="AC12" i="5"/>
  <c r="AC12" i="12"/>
  <c r="AC12" i="20"/>
  <c r="AC12" i="32"/>
  <c r="AC12" i="17"/>
  <c r="AC12" i="13"/>
  <c r="AC7" i="28"/>
  <c r="I12" i="28"/>
  <c r="AC12" i="18"/>
  <c r="AC12" i="2"/>
  <c r="AC12" i="4"/>
  <c r="AC12" i="3"/>
  <c r="AC12" i="11"/>
  <c r="AC12" i="22"/>
  <c r="AC12" i="24"/>
  <c r="AC10" i="8"/>
  <c r="AC12" i="8" s="1"/>
  <c r="I12" i="8"/>
  <c r="K9" i="27"/>
  <c r="V41" i="27"/>
  <c r="S9" i="27"/>
  <c r="AA9" i="27"/>
  <c r="F9" i="27"/>
  <c r="I9" i="27"/>
  <c r="J9" i="27"/>
  <c r="U9" i="27"/>
  <c r="AB41" i="27"/>
  <c r="Y41" i="27"/>
  <c r="AD19" i="27"/>
  <c r="H9" i="27"/>
  <c r="D9" i="27"/>
  <c r="U41" i="27"/>
  <c r="D41" i="27"/>
  <c r="W41" i="27"/>
  <c r="S41" i="27"/>
  <c r="J41" i="27"/>
  <c r="F41" i="27"/>
  <c r="E41" i="27"/>
  <c r="H41" i="27"/>
  <c r="L41" i="27"/>
  <c r="AA41" i="27"/>
  <c r="AB9" i="27"/>
  <c r="Q9" i="27"/>
  <c r="N41" i="27"/>
  <c r="X41" i="27"/>
  <c r="Q41" i="27"/>
  <c r="K41" i="27"/>
  <c r="Z19" i="27"/>
  <c r="G9" i="27"/>
  <c r="R9" i="27"/>
  <c r="T41" i="27"/>
  <c r="AD9" i="27"/>
  <c r="T9" i="27"/>
  <c r="P41" i="27"/>
  <c r="I41" i="27"/>
  <c r="V9" i="27"/>
  <c r="Z4" i="27"/>
  <c r="Y9" i="27"/>
  <c r="AC19" i="27"/>
  <c r="M41" i="27"/>
  <c r="O9" i="27"/>
  <c r="AC4" i="27"/>
  <c r="E9" i="27"/>
  <c r="W9" i="27"/>
  <c r="G19" i="27"/>
  <c r="P9" i="27"/>
  <c r="N9" i="27"/>
  <c r="M9" i="27"/>
  <c r="L9" i="27"/>
  <c r="X9" i="27"/>
  <c r="R41" i="27"/>
  <c r="I42" i="2" l="1"/>
  <c r="I42" i="16"/>
  <c r="I42" i="32"/>
  <c r="I13" i="8"/>
  <c r="I20" i="8" s="1"/>
  <c r="I42" i="8" s="1"/>
  <c r="AC14" i="8"/>
  <c r="I13" i="31"/>
  <c r="I20" i="31" s="1"/>
  <c r="I42" i="31" s="1"/>
  <c r="I13" i="28"/>
  <c r="I20" i="28" s="1"/>
  <c r="I42" i="28" s="1"/>
  <c r="AC12" i="28"/>
  <c r="AC12" i="31"/>
  <c r="Z9" i="27"/>
  <c r="O41" i="27"/>
  <c r="Z41" i="27"/>
  <c r="AD41" i="27"/>
  <c r="G41" i="27"/>
  <c r="AC9" i="27"/>
  <c r="AC41" i="27"/>
  <c r="AA26" i="29" l="1"/>
  <c r="AC36" i="29"/>
  <c r="AA26" i="26"/>
  <c r="AC36" i="26"/>
  <c r="Y33" i="27"/>
  <c r="AA33" i="27"/>
  <c r="AA13" i="11" l="1"/>
  <c r="AA20" i="11" s="1"/>
  <c r="AC18" i="11"/>
  <c r="AA26" i="28"/>
  <c r="AC36" i="28"/>
  <c r="AA26" i="25"/>
  <c r="AC36" i="25"/>
  <c r="AA26" i="21"/>
  <c r="AC36" i="21"/>
  <c r="AA26" i="17"/>
  <c r="AC36" i="17"/>
  <c r="AA13" i="28"/>
  <c r="AA20" i="28" s="1"/>
  <c r="AC18" i="28"/>
  <c r="AA13" i="31"/>
  <c r="AA20" i="31" s="1"/>
  <c r="AC18" i="31"/>
  <c r="AA13" i="30"/>
  <c r="AA20" i="30" s="1"/>
  <c r="AC18" i="30"/>
  <c r="AA13" i="18"/>
  <c r="AA20" i="18" s="1"/>
  <c r="AC18" i="18"/>
  <c r="AA13" i="24"/>
  <c r="AA20" i="24" s="1"/>
  <c r="AC18" i="24"/>
  <c r="AA26" i="22"/>
  <c r="AC36" i="22"/>
  <c r="AA26" i="18"/>
  <c r="AC36" i="18"/>
  <c r="AA40" i="29"/>
  <c r="AC26" i="29"/>
  <c r="AA13" i="25"/>
  <c r="AA20" i="25" s="1"/>
  <c r="AC18" i="25"/>
  <c r="AA13" i="14"/>
  <c r="AA20" i="14" s="1"/>
  <c r="AC18" i="14"/>
  <c r="AA26" i="11"/>
  <c r="AC36" i="11"/>
  <c r="AA13" i="3"/>
  <c r="AA20" i="3" s="1"/>
  <c r="AC18" i="3"/>
  <c r="AA13" i="12"/>
  <c r="AA20" i="12" s="1"/>
  <c r="AC18" i="12"/>
  <c r="AA13" i="16"/>
  <c r="AA20" i="16" s="1"/>
  <c r="AC18" i="16"/>
  <c r="AA13" i="29"/>
  <c r="AA20" i="29" s="1"/>
  <c r="AC18" i="29"/>
  <c r="AA13" i="10"/>
  <c r="AA20" i="10" s="1"/>
  <c r="AC18" i="10"/>
  <c r="AA13" i="2"/>
  <c r="AA20" i="2" s="1"/>
  <c r="AC18" i="2"/>
  <c r="AA13" i="22"/>
  <c r="AA20" i="22" s="1"/>
  <c r="AC18" i="22"/>
  <c r="AA13" i="4"/>
  <c r="AA20" i="4" s="1"/>
  <c r="AC18" i="4"/>
  <c r="AA13" i="15"/>
  <c r="AA20" i="15" s="1"/>
  <c r="AC18" i="15"/>
  <c r="AA13" i="23"/>
  <c r="AA20" i="23" s="1"/>
  <c r="AC18" i="23"/>
  <c r="AA13" i="17"/>
  <c r="AA20" i="17" s="1"/>
  <c r="AC18" i="17"/>
  <c r="AA13" i="1"/>
  <c r="AA20" i="1" s="1"/>
  <c r="AC18" i="1"/>
  <c r="AA13" i="5"/>
  <c r="AA20" i="5" s="1"/>
  <c r="AC18" i="5"/>
  <c r="AA13" i="26"/>
  <c r="AA20" i="26" s="1"/>
  <c r="AC18" i="26"/>
  <c r="AA13" i="20"/>
  <c r="AA20" i="20" s="1"/>
  <c r="AC18" i="20"/>
  <c r="AA13" i="19"/>
  <c r="AA20" i="19" s="1"/>
  <c r="AC18" i="19"/>
  <c r="AA13" i="21"/>
  <c r="AA20" i="21" s="1"/>
  <c r="AC18" i="21"/>
  <c r="AA13" i="13"/>
  <c r="AA20" i="13" s="1"/>
  <c r="AC18" i="13"/>
  <c r="AA26" i="12"/>
  <c r="AC36" i="12"/>
  <c r="AA26" i="13"/>
  <c r="AC36" i="13"/>
  <c r="AA26" i="31"/>
  <c r="AC36" i="31"/>
  <c r="AA40" i="26"/>
  <c r="AC26" i="26"/>
  <c r="AA23" i="27"/>
  <c r="L15" i="27"/>
  <c r="Y23" i="27"/>
  <c r="M15" i="27"/>
  <c r="Q15" i="27"/>
  <c r="U33" i="27"/>
  <c r="K15" i="27"/>
  <c r="N15" i="27"/>
  <c r="AC33" i="27"/>
  <c r="P15" i="27"/>
  <c r="U15" i="27"/>
  <c r="R15" i="27"/>
  <c r="W15" i="27"/>
  <c r="Z15" i="27"/>
  <c r="X15" i="27"/>
  <c r="J33" i="27"/>
  <c r="E15" i="27"/>
  <c r="Y15" i="27"/>
  <c r="X33" i="27"/>
  <c r="D15" i="27"/>
  <c r="AA15" i="27"/>
  <c r="O15" i="27"/>
  <c r="V15" i="27"/>
  <c r="J15" i="27"/>
  <c r="I15" i="27"/>
  <c r="G15" i="27"/>
  <c r="AC15" i="27"/>
  <c r="L33" i="27"/>
  <c r="H15" i="27"/>
  <c r="S15" i="27"/>
  <c r="Q33" i="27"/>
  <c r="K33" i="27"/>
  <c r="F15" i="27"/>
  <c r="T33" i="27"/>
  <c r="AB15" i="27"/>
  <c r="P33" i="27"/>
  <c r="Z33" i="27"/>
  <c r="T15" i="27"/>
  <c r="AA26" i="30" l="1"/>
  <c r="AC36" i="30"/>
  <c r="AA26" i="23"/>
  <c r="AC36" i="23"/>
  <c r="AA13" i="32"/>
  <c r="AA20" i="32" s="1"/>
  <c r="AC18" i="32"/>
  <c r="AC13" i="25"/>
  <c r="AA26" i="1"/>
  <c r="AC36" i="1"/>
  <c r="AA26" i="19"/>
  <c r="AC36" i="19"/>
  <c r="AA26" i="32"/>
  <c r="AC36" i="32"/>
  <c r="AA40" i="13"/>
  <c r="AA42" i="13" s="1"/>
  <c r="AC26" i="13"/>
  <c r="AC13" i="21"/>
  <c r="AC13" i="20"/>
  <c r="AC13" i="5"/>
  <c r="AC13" i="17"/>
  <c r="AC13" i="2"/>
  <c r="AC13" i="10"/>
  <c r="AC13" i="16"/>
  <c r="AC13" i="3"/>
  <c r="AA40" i="11"/>
  <c r="AA42" i="11" s="1"/>
  <c r="AC26" i="11"/>
  <c r="AA40" i="18"/>
  <c r="AA42" i="18" s="1"/>
  <c r="AC26" i="18"/>
  <c r="AC13" i="18"/>
  <c r="AC13" i="31"/>
  <c r="AA40" i="21"/>
  <c r="AA42" i="21" s="1"/>
  <c r="AC26" i="21"/>
  <c r="AA40" i="28"/>
  <c r="AA42" i="28" s="1"/>
  <c r="AC26" i="28"/>
  <c r="AA26" i="5"/>
  <c r="AC36" i="5"/>
  <c r="AC13" i="23"/>
  <c r="AC13" i="4"/>
  <c r="AA26" i="2"/>
  <c r="AC36" i="2"/>
  <c r="AA26" i="4"/>
  <c r="AC36" i="4"/>
  <c r="AA26" i="14"/>
  <c r="AC36" i="14"/>
  <c r="AC40" i="26"/>
  <c r="AC13" i="15"/>
  <c r="AC13" i="22"/>
  <c r="AA26" i="3"/>
  <c r="AC36" i="3"/>
  <c r="AA26" i="16"/>
  <c r="AC36" i="16"/>
  <c r="AA26" i="10"/>
  <c r="AC36" i="10"/>
  <c r="AC13" i="14"/>
  <c r="AC40" i="29"/>
  <c r="AA26" i="20"/>
  <c r="AC36" i="20"/>
  <c r="AA26" i="15"/>
  <c r="AC36" i="15"/>
  <c r="AA26" i="24"/>
  <c r="AC36" i="24"/>
  <c r="AC13" i="11"/>
  <c r="AA26" i="8"/>
  <c r="AC36" i="8"/>
  <c r="AA42" i="26"/>
  <c r="AA40" i="31"/>
  <c r="AA42" i="31" s="1"/>
  <c r="AC26" i="31"/>
  <c r="AA40" i="12"/>
  <c r="AA42" i="12" s="1"/>
  <c r="AC26" i="12"/>
  <c r="AC13" i="13"/>
  <c r="AC13" i="19"/>
  <c r="AC13" i="26"/>
  <c r="AC13" i="1"/>
  <c r="AA13" i="8"/>
  <c r="AA20" i="8" s="1"/>
  <c r="AC18" i="8"/>
  <c r="AC13" i="8" s="1"/>
  <c r="AC20" i="8" s="1"/>
  <c r="AC13" i="29"/>
  <c r="AC13" i="12"/>
  <c r="AA42" i="29"/>
  <c r="AA40" i="22"/>
  <c r="AA42" i="22" s="1"/>
  <c r="AC26" i="22"/>
  <c r="AC13" i="24"/>
  <c r="AC13" i="30"/>
  <c r="AC13" i="28"/>
  <c r="AA40" i="17"/>
  <c r="AA42" i="17" s="1"/>
  <c r="AC26" i="17"/>
  <c r="AA40" i="25"/>
  <c r="AA42" i="25" s="1"/>
  <c r="AC26" i="25"/>
  <c r="R10" i="27"/>
  <c r="O33" i="27"/>
  <c r="T44" i="27"/>
  <c r="L10" i="27"/>
  <c r="M33" i="27"/>
  <c r="J44" i="27"/>
  <c r="K44" i="27"/>
  <c r="L23" i="27"/>
  <c r="Z44" i="27"/>
  <c r="AB10" i="27"/>
  <c r="X23" i="27"/>
  <c r="F33" i="27"/>
  <c r="G33" i="27"/>
  <c r="X44" i="27"/>
  <c r="U44" i="27"/>
  <c r="P23" i="27"/>
  <c r="O10" i="27"/>
  <c r="AC44" i="27"/>
  <c r="N10" i="27"/>
  <c r="T10" i="27"/>
  <c r="S33" i="27"/>
  <c r="Y37" i="27"/>
  <c r="Z23" i="27"/>
  <c r="Q44" i="27"/>
  <c r="J23" i="27"/>
  <c r="D10" i="27"/>
  <c r="F10" i="27"/>
  <c r="AC23" i="27"/>
  <c r="U23" i="27"/>
  <c r="Y10" i="27"/>
  <c r="Q10" i="27"/>
  <c r="L44" i="27"/>
  <c r="R33" i="27"/>
  <c r="J10" i="27"/>
  <c r="D33" i="27"/>
  <c r="G10" i="27"/>
  <c r="W33" i="27"/>
  <c r="AD33" i="27"/>
  <c r="AD15" i="27"/>
  <c r="AA44" i="27"/>
  <c r="N33" i="27"/>
  <c r="P10" i="27"/>
  <c r="U10" i="27"/>
  <c r="H10" i="27"/>
  <c r="AB33" i="27"/>
  <c r="E10" i="27"/>
  <c r="S10" i="27"/>
  <c r="K23" i="27"/>
  <c r="P44" i="27"/>
  <c r="AA37" i="27"/>
  <c r="Q23" i="27"/>
  <c r="I33" i="27"/>
  <c r="Z10" i="27"/>
  <c r="K10" i="27"/>
  <c r="E33" i="27"/>
  <c r="AA10" i="27"/>
  <c r="M10" i="27"/>
  <c r="V10" i="27"/>
  <c r="T23" i="27"/>
  <c r="H33" i="27"/>
  <c r="Y44" i="27"/>
  <c r="V33" i="27"/>
  <c r="AC10" i="27"/>
  <c r="X10" i="27"/>
  <c r="W10" i="27"/>
  <c r="I10" i="27"/>
  <c r="AC40" i="17" l="1"/>
  <c r="AC20" i="24"/>
  <c r="AC20" i="12"/>
  <c r="AC20" i="1"/>
  <c r="AC40" i="12"/>
  <c r="AA40" i="4"/>
  <c r="AA42" i="4" s="1"/>
  <c r="AC26" i="4"/>
  <c r="AC20" i="23"/>
  <c r="AC20" i="18"/>
  <c r="AC20" i="2"/>
  <c r="AC20" i="21"/>
  <c r="AA40" i="32"/>
  <c r="AA42" i="32" s="1"/>
  <c r="AC26" i="32"/>
  <c r="AA40" i="1"/>
  <c r="AA42" i="1" s="1"/>
  <c r="AC26" i="1"/>
  <c r="AC40" i="22"/>
  <c r="AC20" i="29"/>
  <c r="AC20" i="26"/>
  <c r="AA40" i="24"/>
  <c r="AA42" i="24" s="1"/>
  <c r="AC26" i="24"/>
  <c r="AA40" i="20"/>
  <c r="AA42" i="20" s="1"/>
  <c r="AC26" i="20"/>
  <c r="AA40" i="10"/>
  <c r="AA42" i="10" s="1"/>
  <c r="AC26" i="10"/>
  <c r="AA40" i="3"/>
  <c r="AA42" i="3" s="1"/>
  <c r="AC26" i="3"/>
  <c r="AC40" i="21"/>
  <c r="AC40" i="18"/>
  <c r="AC20" i="3"/>
  <c r="AC20" i="17"/>
  <c r="AC40" i="13"/>
  <c r="AC20" i="25"/>
  <c r="AA40" i="23"/>
  <c r="AA42" i="23" s="1"/>
  <c r="AC26" i="23"/>
  <c r="AC40" i="25"/>
  <c r="AC20" i="28"/>
  <c r="AC20" i="19"/>
  <c r="AC40" i="31"/>
  <c r="AA40" i="8"/>
  <c r="AA42" i="8" s="1"/>
  <c r="AC26" i="8"/>
  <c r="AC40" i="8" s="1"/>
  <c r="AC42" i="8" s="1"/>
  <c r="AC20" i="22"/>
  <c r="AA40" i="14"/>
  <c r="AA42" i="14" s="1"/>
  <c r="AC26" i="14"/>
  <c r="AA40" i="2"/>
  <c r="AA42" i="2" s="1"/>
  <c r="AC26" i="2"/>
  <c r="AA40" i="5"/>
  <c r="AA42" i="5" s="1"/>
  <c r="AC26" i="5"/>
  <c r="AC20" i="16"/>
  <c r="AC20" i="5"/>
  <c r="AA40" i="19"/>
  <c r="AA42" i="19" s="1"/>
  <c r="AC26" i="19"/>
  <c r="AC13" i="32"/>
  <c r="AC20" i="30"/>
  <c r="AC20" i="13"/>
  <c r="AC20" i="11"/>
  <c r="AA40" i="15"/>
  <c r="AA42" i="15" s="1"/>
  <c r="AC26" i="15"/>
  <c r="AC20" i="14"/>
  <c r="AA40" i="16"/>
  <c r="AA42" i="16" s="1"/>
  <c r="AC26" i="16"/>
  <c r="AC20" i="15"/>
  <c r="AC20" i="4"/>
  <c r="AC40" i="28"/>
  <c r="AC20" i="31"/>
  <c r="AC40" i="11"/>
  <c r="AC20" i="10"/>
  <c r="AC20" i="20"/>
  <c r="AA40" i="30"/>
  <c r="AA42" i="30" s="1"/>
  <c r="AC26" i="30"/>
  <c r="E17" i="27"/>
  <c r="E23" i="27"/>
  <c r="W17" i="27"/>
  <c r="K37" i="27"/>
  <c r="S23" i="27"/>
  <c r="R44" i="27"/>
  <c r="N23" i="27"/>
  <c r="M23" i="27"/>
  <c r="X37" i="27"/>
  <c r="AD23" i="27"/>
  <c r="J17" i="27"/>
  <c r="S17" i="27"/>
  <c r="E44" i="27"/>
  <c r="Y17" i="27"/>
  <c r="I17" i="27"/>
  <c r="R17" i="27"/>
  <c r="AB44" i="27"/>
  <c r="I23" i="27"/>
  <c r="T17" i="27"/>
  <c r="I44" i="27"/>
  <c r="AD10" i="27"/>
  <c r="N44" i="27"/>
  <c r="Z37" i="27"/>
  <c r="O44" i="27"/>
  <c r="V44" i="27"/>
  <c r="S44" i="27"/>
  <c r="O23" i="27"/>
  <c r="V23" i="27"/>
  <c r="AD44" i="27"/>
  <c r="F23" i="27"/>
  <c r="R23" i="27"/>
  <c r="Q37" i="27"/>
  <c r="G44" i="27"/>
  <c r="H23" i="27"/>
  <c r="T37" i="27"/>
  <c r="D23" i="27"/>
  <c r="F44" i="27"/>
  <c r="AB17" i="27"/>
  <c r="F17" i="27"/>
  <c r="W44" i="27"/>
  <c r="AB23" i="27"/>
  <c r="L37" i="27"/>
  <c r="U37" i="27"/>
  <c r="M17" i="27"/>
  <c r="D17" i="27"/>
  <c r="G23" i="27"/>
  <c r="O17" i="27"/>
  <c r="H44" i="27"/>
  <c r="AC17" i="27"/>
  <c r="P17" i="27"/>
  <c r="M44" i="27"/>
  <c r="D44" i="27"/>
  <c r="N17" i="27"/>
  <c r="V17" i="27"/>
  <c r="G17" i="27"/>
  <c r="AC37" i="27"/>
  <c r="Q17" i="27"/>
  <c r="J37" i="27"/>
  <c r="W23" i="27"/>
  <c r="X17" i="27"/>
  <c r="H17" i="27"/>
  <c r="P37" i="27"/>
  <c r="L17" i="27"/>
  <c r="K17" i="27"/>
  <c r="AA17" i="27"/>
  <c r="Z17" i="27"/>
  <c r="U17" i="27"/>
  <c r="AC40" i="19" l="1"/>
  <c r="AC42" i="19" s="1"/>
  <c r="AC40" i="14"/>
  <c r="AC42" i="25"/>
  <c r="AC40" i="10"/>
  <c r="AC40" i="30"/>
  <c r="AC42" i="30" s="1"/>
  <c r="AC42" i="13"/>
  <c r="AC40" i="1"/>
  <c r="AC42" i="21"/>
  <c r="AC40" i="4"/>
  <c r="AC42" i="4" s="1"/>
  <c r="AC42" i="12"/>
  <c r="AC40" i="15"/>
  <c r="AC42" i="15" s="1"/>
  <c r="AC40" i="2"/>
  <c r="AC42" i="22"/>
  <c r="AC40" i="23"/>
  <c r="AC42" i="17"/>
  <c r="AC40" i="3"/>
  <c r="AC42" i="3" s="1"/>
  <c r="AC40" i="20"/>
  <c r="AC42" i="20" s="1"/>
  <c r="AC42" i="26"/>
  <c r="AC42" i="11"/>
  <c r="AC40" i="5"/>
  <c r="AC42" i="5" s="1"/>
  <c r="AC42" i="28"/>
  <c r="AC40" i="24"/>
  <c r="AC42" i="31"/>
  <c r="AC40" i="16"/>
  <c r="AC20" i="32"/>
  <c r="AC42" i="29"/>
  <c r="AC40" i="32"/>
  <c r="AC42" i="18"/>
  <c r="Y40" i="27"/>
  <c r="Z40" i="27"/>
  <c r="S40" i="27"/>
  <c r="T40" i="27"/>
  <c r="N40" i="27"/>
  <c r="F40" i="27"/>
  <c r="D37" i="27"/>
  <c r="AB37" i="27"/>
  <c r="AA40" i="27"/>
  <c r="Q40" i="27"/>
  <c r="E37" i="27"/>
  <c r="X40" i="27"/>
  <c r="D40" i="27"/>
  <c r="R37" i="27"/>
  <c r="F37" i="27"/>
  <c r="AC40" i="27"/>
  <c r="V37" i="27"/>
  <c r="AB40" i="27"/>
  <c r="L40" i="27"/>
  <c r="E40" i="27"/>
  <c r="S37" i="27"/>
  <c r="I37" i="27"/>
  <c r="O37" i="27"/>
  <c r="J40" i="27"/>
  <c r="K40" i="27"/>
  <c r="P40" i="27"/>
  <c r="G37" i="27"/>
  <c r="AD37" i="27"/>
  <c r="M37" i="27"/>
  <c r="H37" i="27"/>
  <c r="N37" i="27"/>
  <c r="R40" i="27"/>
  <c r="W37" i="27"/>
  <c r="AD17" i="27"/>
  <c r="U40" i="27"/>
  <c r="AC42" i="23" l="1"/>
  <c r="AC42" i="10"/>
  <c r="AC42" i="2"/>
  <c r="AC42" i="16"/>
  <c r="AC42" i="32"/>
  <c r="AC42" i="24"/>
  <c r="AC42" i="14"/>
  <c r="AC42" i="1"/>
  <c r="I40" i="27"/>
  <c r="H40" i="27"/>
  <c r="G40" i="27"/>
  <c r="W40" i="27"/>
  <c r="O40" i="27"/>
  <c r="M40" i="27"/>
  <c r="V40" i="27"/>
  <c r="AD40" i="27"/>
</calcChain>
</file>

<file path=xl/sharedStrings.xml><?xml version="1.0" encoding="utf-8"?>
<sst xmlns="http://schemas.openxmlformats.org/spreadsheetml/2006/main" count="2146" uniqueCount="70">
  <si>
    <t>Energy Supply and Demand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</si>
  <si>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</si>
  <si>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</si>
  <si>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</si>
  <si>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</si>
  <si>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</si>
  <si>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</si>
  <si>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</si>
  <si>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>Waste Heat</t>
  </si>
  <si>
    <t>TOTAL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</si>
  <si>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</si>
  <si>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</si>
  <si>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</si>
  <si>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</si>
  <si>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</si>
  <si>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</si>
  <si>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LPG</t>
  </si>
  <si>
    <t>Petrol</t>
  </si>
  <si>
    <t>Diesel</t>
  </si>
  <si>
    <t>Fuel Oil</t>
  </si>
  <si>
    <t>Av. Fuel/
Kero</t>
  </si>
  <si>
    <t>Others</t>
  </si>
  <si>
    <t>Hydro</t>
  </si>
  <si>
    <t>Geothermal</t>
  </si>
  <si>
    <t>Solar</t>
  </si>
  <si>
    <t>Wind</t>
  </si>
  <si>
    <t>Liquid Biofuels</t>
  </si>
  <si>
    <t>Biogas</t>
  </si>
  <si>
    <t>Wood</t>
  </si>
  <si>
    <t>SUPPLY</t>
  </si>
  <si>
    <t>Indigenous Production</t>
  </si>
  <si>
    <t>Imports</t>
  </si>
  <si>
    <t>Exports</t>
  </si>
  <si>
    <t>Stock Change</t>
  </si>
  <si>
    <t>International Transport</t>
  </si>
  <si>
    <t>TOTAL PRIMARY ENERGY</t>
  </si>
  <si>
    <t>ENERGY TRANSFORMATION</t>
  </si>
  <si>
    <t>Electricity Generation</t>
  </si>
  <si>
    <t>Cogeneration</t>
  </si>
  <si>
    <t>Other Transformation</t>
  </si>
  <si>
    <t>Losses and Own Use</t>
  </si>
  <si>
    <t>Non-energy Use</t>
  </si>
  <si>
    <t>CONSUMER ENERGY (calculated)</t>
  </si>
  <si>
    <t>DEMAND</t>
  </si>
  <si>
    <t>Agriculture, Forestry and Fishing</t>
  </si>
  <si>
    <t>Agriculture</t>
  </si>
  <si>
    <t>Forestry and Logging</t>
  </si>
  <si>
    <t>Fishing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</si>
  <si>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</si>
  <si>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</si>
  <si>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</si>
  <si>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</si>
  <si>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</si>
  <si>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</si>
  <si>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</si>
  <si>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</si>
  <si>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</si>
  <si>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</si>
  <si>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</si>
  <si>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Commercial</t>
  </si>
  <si>
    <t>Transport</t>
  </si>
  <si>
    <t>Residential</t>
  </si>
  <si>
    <t>CONSUMER ENERGY (observed)</t>
  </si>
  <si>
    <t>Statistical Differences</t>
  </si>
  <si>
    <t>Energy Supply and Demand - Gross PJ (Higher Heating Value)</t>
  </si>
  <si>
    <t>All Fuels</t>
  </si>
  <si>
    <t>grand_total</t>
  </si>
  <si>
    <t>Fuel Production</t>
  </si>
  <si>
    <t>Converted into Petajolues using Net Calorific Values</t>
  </si>
  <si>
    <t>Energy Supply and Demand - 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</si>
</sst>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(* #,##0.00_);_(* \(#,##0.00\);_(* &quot;-&quot;??_);_(@_)"/>
    <numFmt numFmtId="166" formatCode="_-* #,##0_-;\-* #,##0_-;_-* &quot;-&quot;??_-;_-@_-"/>
    <numFmt numFmtId="167" formatCode="_-* #,##0.00000_-;\-* #,##0.00000_-;_-* &quot;-&quot;??_-;_-@_-"/>
  </numFmts>
  <fonts count="28" x14ac:knownFonts="1">
    <font>
      <sz val="10"/>
      <name val="Arial"/>
    </font>
    <font>
      <sz val="10"/>
      <name val="Arial"/>
      <family val="2"/>
    </font>
    <font>
      <b/>
      <sz val="20"/>
      <color indexed="2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6"/>
      <color indexed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4"/>
      <color theme="0"/>
      <name val="Arial"/>
      <family val="2"/>
    </font>
    <font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top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4" fillId="0" borderId="0"/>
    <xf numFmtId="0" fontId="11" fillId="0" borderId="0"/>
    <xf numFmtId="0" fontId="1" fillId="0" borderId="0"/>
    <xf numFmtId="9" fontId="4" fillId="0" borderId="0" applyFont="0" applyFill="0" applyBorder="0" applyAlignment="0" applyProtection="0"/>
    <xf numFmtId="0" fontId="20" fillId="0" borderId="0">
      <alignment vertical="top"/>
    </xf>
  </cellStyleXfs>
  <cellXfs count="246">
    <xf numFmtId="0" fontId="0" fillId="0" borderId="0" xfId="0">
      <alignment vertical="top"/>
    </xf>
    <xf numFmtId="0" fontId="1" fillId="2" borderId="0" xfId="7" applyFont="1" applyFill="1" applyAlignment="1">
      <alignment vertical="center"/>
    </xf>
    <xf numFmtId="0" fontId="3" fillId="2" borderId="0" xfId="7" applyFont="1" applyFill="1" applyAlignment="1">
      <alignment vertical="center"/>
    </xf>
    <xf numFmtId="0" fontId="3" fillId="2" borderId="0" xfId="7" applyFont="1" applyFill="1" applyBorder="1" applyAlignment="1">
      <alignment vertical="center"/>
    </xf>
    <xf numFmtId="0" fontId="1" fillId="2" borderId="0" xfId="7" applyFont="1" applyFill="1" applyBorder="1" applyAlignment="1">
      <alignment vertical="center"/>
    </xf>
    <xf numFmtId="0" fontId="1" fillId="2" borderId="0" xfId="7" applyFont="1" applyFill="1" applyBorder="1" applyAlignment="1">
      <alignment horizontal="center" vertical="center"/>
    </xf>
    <xf numFmtId="0" fontId="0" fillId="0" borderId="0" xfId="0" applyAlignment="1"/>
    <xf numFmtId="0" fontId="5" fillId="2" borderId="0" xfId="7" applyFont="1" applyFill="1" applyAlignment="1">
      <alignment horizontal="center" vertical="center" wrapText="1"/>
    </xf>
    <xf numFmtId="0" fontId="1" fillId="2" borderId="0" xfId="7" applyFont="1" applyFill="1" applyAlignment="1" applyProtection="1">
      <alignment vertical="center"/>
      <protection locked="0"/>
    </xf>
    <xf numFmtId="43" fontId="1" fillId="2" borderId="0" xfId="7" applyNumberFormat="1" applyFont="1" applyFill="1" applyAlignment="1" applyProtection="1">
      <alignment vertical="center"/>
      <protection locked="0"/>
    </xf>
    <xf numFmtId="0" fontId="3" fillId="2" borderId="0" xfId="7" applyFont="1" applyFill="1" applyAlignment="1" applyProtection="1">
      <alignment vertical="center"/>
      <protection locked="0"/>
    </xf>
    <xf numFmtId="0" fontId="7" fillId="2" borderId="0" xfId="7" applyFont="1" applyFill="1" applyAlignment="1">
      <alignment vertical="center"/>
    </xf>
    <xf numFmtId="0" fontId="9" fillId="2" borderId="0" xfId="7" applyFont="1" applyFill="1" applyAlignment="1">
      <alignment horizontal="left" vertical="center" wrapText="1"/>
    </xf>
    <xf numFmtId="0" fontId="9" fillId="2" borderId="0" xfId="7" applyFont="1" applyFill="1" applyBorder="1" applyAlignment="1" applyProtection="1">
      <alignment vertical="center"/>
      <protection locked="0"/>
    </xf>
    <xf numFmtId="0" fontId="9" fillId="2" borderId="0" xfId="7" applyFont="1" applyFill="1" applyBorder="1" applyAlignment="1" applyProtection="1">
      <alignment horizontal="center" vertical="center"/>
      <protection locked="0"/>
    </xf>
    <xf numFmtId="0" fontId="9" fillId="2" borderId="0" xfId="7" applyFont="1" applyFill="1" applyAlignment="1" applyProtection="1">
      <alignment vertical="center"/>
      <protection locked="0"/>
    </xf>
    <xf numFmtId="0" fontId="9" fillId="2" borderId="0" xfId="7" applyFont="1" applyFill="1" applyAlignment="1">
      <alignment vertical="center"/>
    </xf>
    <xf numFmtId="17" fontId="10" fillId="2" borderId="0" xfId="7" applyNumberFormat="1" applyFont="1" applyFill="1" applyAlignment="1">
      <alignment vertical="center"/>
    </xf>
    <xf numFmtId="0" fontId="9" fillId="2" borderId="0" xfId="7" applyFont="1" applyFill="1" applyAlignment="1">
      <alignment horizontal="center" vertical="center"/>
    </xf>
    <xf numFmtId="0" fontId="7" fillId="2" borderId="0" xfId="7" applyFont="1" applyFill="1" applyBorder="1" applyAlignment="1">
      <alignment horizontal="centerContinuous" vertical="center"/>
    </xf>
    <xf numFmtId="0" fontId="7" fillId="2" borderId="0" xfId="7" applyFont="1" applyFill="1" applyAlignment="1">
      <alignment horizontal="centerContinuous" vertical="center"/>
    </xf>
    <xf numFmtId="0" fontId="7" fillId="2" borderId="0" xfId="7" applyFont="1" applyFill="1" applyBorder="1" applyAlignment="1">
      <alignment horizontal="center" vertical="center"/>
    </xf>
    <xf numFmtId="164" fontId="12" fillId="2" borderId="0" xfId="6" applyNumberFormat="1" applyFont="1" applyFill="1" applyAlignment="1">
      <alignment horizontal="centerContinuous" vertical="center" wrapText="1"/>
    </xf>
    <xf numFmtId="164" fontId="13" fillId="2" borderId="1" xfId="6" applyNumberFormat="1" applyFont="1" applyFill="1" applyBorder="1" applyAlignment="1">
      <alignment horizontal="center" vertical="center" wrapText="1"/>
    </xf>
    <xf numFmtId="0" fontId="14" fillId="3" borderId="2" xfId="7" applyFont="1" applyFill="1" applyBorder="1" applyAlignment="1">
      <alignment horizontal="center" vertical="center" wrapText="1"/>
    </xf>
    <xf numFmtId="0" fontId="14" fillId="4" borderId="2" xfId="7" applyFont="1" applyFill="1" applyBorder="1" applyAlignment="1">
      <alignment horizontal="center" vertical="center" wrapText="1"/>
    </xf>
    <xf numFmtId="0" fontId="15" fillId="2" borderId="0" xfId="7" applyFont="1" applyFill="1" applyAlignment="1">
      <alignment horizontal="right" vertical="center"/>
    </xf>
    <xf numFmtId="164" fontId="12" fillId="2" borderId="0" xfId="6" applyNumberFormat="1" applyFont="1" applyFill="1" applyAlignment="1">
      <alignment horizontal="center" vertical="center" wrapText="1"/>
    </xf>
    <xf numFmtId="0" fontId="0" fillId="2" borderId="0" xfId="0" applyFill="1" applyAlignment="1"/>
    <xf numFmtId="0" fontId="15" fillId="2" borderId="3" xfId="7" quotePrefix="1" applyFont="1" applyFill="1" applyBorder="1" applyAlignment="1" applyProtection="1">
      <alignment horizontal="center" vertical="center"/>
      <protection locked="0"/>
    </xf>
    <xf numFmtId="0" fontId="15" fillId="2" borderId="4" xfId="7" quotePrefix="1" applyFont="1" applyFill="1" applyBorder="1" applyAlignment="1" applyProtection="1">
      <alignment horizontal="center" vertical="center" wrapText="1"/>
      <protection locked="0"/>
    </xf>
    <xf numFmtId="0" fontId="15" fillId="2" borderId="5" xfId="7" quotePrefix="1" applyFont="1" applyFill="1" applyBorder="1" applyAlignment="1">
      <alignment horizontal="center" vertical="center" wrapText="1"/>
    </xf>
    <xf numFmtId="0" fontId="15" fillId="2" borderId="5" xfId="7" applyFont="1" applyFill="1" applyBorder="1" applyAlignment="1">
      <alignment horizontal="center" vertical="center" wrapText="1"/>
    </xf>
    <xf numFmtId="0" fontId="15" fillId="2" borderId="4" xfId="7" quotePrefix="1" applyFont="1" applyFill="1" applyBorder="1" applyAlignment="1">
      <alignment horizontal="center" vertical="center" wrapText="1"/>
    </xf>
    <xf numFmtId="0" fontId="15" fillId="2" borderId="4" xfId="7" applyFont="1" applyFill="1" applyBorder="1" applyAlignment="1">
      <alignment horizontal="center" vertical="center" wrapText="1"/>
    </xf>
    <xf numFmtId="0" fontId="14" fillId="5" borderId="6" xfId="7" quotePrefix="1" applyFont="1" applyFill="1" applyBorder="1" applyAlignment="1">
      <alignment horizontal="center" vertical="center" wrapText="1"/>
    </xf>
    <xf numFmtId="0" fontId="14" fillId="3" borderId="6" xfId="7" quotePrefix="1" applyFont="1" applyFill="1" applyBorder="1" applyAlignment="1">
      <alignment horizontal="center" vertical="center" wrapText="1"/>
    </xf>
    <xf numFmtId="0" fontId="14" fillId="4" borderId="6" xfId="7" quotePrefix="1" applyFont="1" applyFill="1" applyBorder="1" applyAlignment="1">
      <alignment horizontal="center" vertical="center" wrapText="1"/>
    </xf>
    <xf numFmtId="0" fontId="15" fillId="2" borderId="0" xfId="7" applyFont="1" applyFill="1" applyAlignment="1">
      <alignment horizontal="center" vertical="center"/>
    </xf>
    <xf numFmtId="0" fontId="15" fillId="2" borderId="4" xfId="7" applyFont="1" applyFill="1" applyBorder="1" applyAlignment="1">
      <alignment horizontal="center" vertical="center"/>
    </xf>
    <xf numFmtId="0" fontId="15" fillId="2" borderId="4" xfId="7" applyFont="1" applyFill="1" applyBorder="1" applyAlignment="1" applyProtection="1">
      <alignment horizontal="center" vertical="center"/>
      <protection locked="0"/>
    </xf>
    <xf numFmtId="0" fontId="14" fillId="2" borderId="4" xfId="7" applyFont="1" applyFill="1" applyBorder="1" applyProtection="1">
      <protection locked="0"/>
    </xf>
    <xf numFmtId="0" fontId="14" fillId="2" borderId="4" xfId="7" applyFont="1" applyFill="1" applyBorder="1"/>
    <xf numFmtId="0" fontId="15" fillId="2" borderId="4" xfId="7" applyFont="1" applyFill="1" applyBorder="1"/>
    <xf numFmtId="0" fontId="15" fillId="2" borderId="0" xfId="7" applyFont="1" applyFill="1" applyBorder="1" applyAlignment="1">
      <alignment horizontal="center" vertical="center"/>
    </xf>
    <xf numFmtId="0" fontId="15" fillId="2" borderId="7" xfId="7" applyFont="1" applyFill="1" applyBorder="1" applyAlignment="1">
      <alignment horizontal="center" vertical="center"/>
    </xf>
    <xf numFmtId="0" fontId="15" fillId="2" borderId="1" xfId="7" quotePrefix="1" applyFont="1" applyFill="1" applyBorder="1" applyAlignment="1">
      <alignment horizontal="left" vertical="center"/>
    </xf>
    <xf numFmtId="0" fontId="0" fillId="2" borderId="8" xfId="0" applyFill="1" applyBorder="1" applyAlignment="1"/>
    <xf numFmtId="43" fontId="15" fillId="2" borderId="0" xfId="7" applyNumberFormat="1" applyFont="1" applyFill="1" applyBorder="1" applyAlignment="1" applyProtection="1">
      <alignment horizontal="right" vertical="center" indent="1"/>
      <protection locked="0"/>
    </xf>
    <xf numFmtId="43" fontId="15" fillId="2" borderId="9" xfId="7" applyNumberFormat="1" applyFont="1" applyFill="1" applyBorder="1" applyAlignment="1" applyProtection="1">
      <alignment horizontal="right" vertical="center" indent="1"/>
      <protection locked="0"/>
    </xf>
    <xf numFmtId="43" fontId="15" fillId="2" borderId="0" xfId="7" applyNumberFormat="1" applyFont="1" applyFill="1" applyBorder="1" applyAlignment="1">
      <alignment horizontal="right" vertical="center" indent="1"/>
    </xf>
    <xf numFmtId="43" fontId="14" fillId="5" borderId="8" xfId="7" applyNumberFormat="1" applyFont="1" applyFill="1" applyBorder="1" applyAlignment="1">
      <alignment horizontal="right" vertical="center" indent="1"/>
    </xf>
    <xf numFmtId="43" fontId="14" fillId="3" borderId="8" xfId="7" applyNumberFormat="1" applyFont="1" applyFill="1" applyBorder="1" applyAlignment="1">
      <alignment horizontal="right" vertical="center" indent="1"/>
    </xf>
    <xf numFmtId="43" fontId="14" fillId="4" borderId="1" xfId="7" applyNumberFormat="1" applyFont="1" applyFill="1" applyBorder="1" applyAlignment="1">
      <alignment horizontal="right" vertical="center" indent="1"/>
    </xf>
    <xf numFmtId="2" fontId="15" fillId="2" borderId="0" xfId="7" applyNumberFormat="1" applyFont="1" applyFill="1" applyAlignment="1">
      <alignment vertical="center"/>
    </xf>
    <xf numFmtId="2" fontId="17" fillId="0" borderId="0" xfId="0" applyNumberFormat="1" applyFont="1" applyAlignment="1"/>
    <xf numFmtId="0" fontId="15" fillId="2" borderId="1" xfId="7" applyFont="1" applyFill="1" applyBorder="1" applyAlignment="1">
      <alignment horizontal="left" vertical="center"/>
    </xf>
    <xf numFmtId="43" fontId="15" fillId="2" borderId="0" xfId="7" applyNumberFormat="1" applyFont="1" applyFill="1" applyAlignment="1">
      <alignment horizontal="right" vertical="center" indent="1"/>
    </xf>
    <xf numFmtId="43" fontId="15" fillId="4" borderId="1" xfId="7" applyNumberFormat="1" applyFont="1" applyFill="1" applyBorder="1" applyAlignment="1">
      <alignment horizontal="right" vertical="center" indent="1"/>
    </xf>
    <xf numFmtId="0" fontId="14" fillId="2" borderId="10" xfId="7" quotePrefix="1" applyFont="1" applyFill="1" applyBorder="1" applyAlignment="1">
      <alignment horizontal="left" vertical="center"/>
    </xf>
    <xf numFmtId="0" fontId="14" fillId="2" borderId="11" xfId="7" applyFont="1" applyFill="1" applyBorder="1" applyAlignment="1">
      <alignment vertical="center"/>
    </xf>
    <xf numFmtId="43" fontId="14" fillId="2" borderId="4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9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0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4" xfId="7" applyNumberFormat="1" applyFont="1" applyFill="1" applyBorder="1" applyAlignment="1">
      <alignment horizontal="right" vertical="center" indent="1"/>
    </xf>
    <xf numFmtId="43" fontId="14" fillId="5" borderId="6" xfId="7" applyNumberFormat="1" applyFont="1" applyFill="1" applyBorder="1" applyAlignment="1">
      <alignment horizontal="right" vertical="center" indent="1"/>
    </xf>
    <xf numFmtId="43" fontId="14" fillId="3" borderId="6" xfId="7" applyNumberFormat="1" applyFont="1" applyFill="1" applyBorder="1" applyAlignment="1">
      <alignment horizontal="right" vertical="center" indent="1"/>
    </xf>
    <xf numFmtId="43" fontId="14" fillId="4" borderId="11" xfId="7" applyNumberFormat="1" applyFont="1" applyFill="1" applyBorder="1" applyAlignment="1">
      <alignment horizontal="right" vertical="center" indent="1"/>
    </xf>
    <xf numFmtId="0" fontId="14" fillId="2" borderId="12" xfId="7" applyFont="1" applyFill="1" applyBorder="1" applyAlignment="1">
      <alignment vertical="center"/>
    </xf>
    <xf numFmtId="0" fontId="14" fillId="2" borderId="13" xfId="7" applyFont="1" applyFill="1" applyBorder="1" applyAlignment="1">
      <alignment horizontal="left" vertical="center"/>
    </xf>
    <xf numFmtId="43" fontId="14" fillId="2" borderId="14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15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14" xfId="7" applyNumberFormat="1" applyFont="1" applyFill="1" applyBorder="1" applyAlignment="1">
      <alignment horizontal="right" vertical="center" indent="1"/>
    </xf>
    <xf numFmtId="43" fontId="14" fillId="3" borderId="16" xfId="7" applyNumberFormat="1" applyFont="1" applyFill="1" applyBorder="1" applyAlignment="1">
      <alignment horizontal="right" vertical="center" indent="1"/>
    </xf>
    <xf numFmtId="43" fontId="14" fillId="4" borderId="13" xfId="7" applyNumberFormat="1" applyFont="1" applyFill="1" applyBorder="1" applyAlignment="1">
      <alignment horizontal="right" vertical="center" indent="1"/>
    </xf>
    <xf numFmtId="43" fontId="15" fillId="2" borderId="0" xfId="7" applyNumberFormat="1" applyFont="1" applyFill="1" applyAlignment="1" applyProtection="1">
      <alignment horizontal="right" indent="1"/>
      <protection locked="0"/>
    </xf>
    <xf numFmtId="43" fontId="15" fillId="2" borderId="17" xfId="7" applyNumberFormat="1" applyFont="1" applyFill="1" applyBorder="1" applyAlignment="1" applyProtection="1">
      <alignment horizontal="right" indent="1"/>
      <protection locked="0"/>
    </xf>
    <xf numFmtId="43" fontId="15" fillId="2" borderId="0" xfId="7" applyNumberFormat="1" applyFont="1" applyFill="1" applyAlignment="1">
      <alignment vertical="center"/>
    </xf>
    <xf numFmtId="0" fontId="14" fillId="2" borderId="5" xfId="7" applyFont="1" applyFill="1" applyBorder="1" applyAlignment="1">
      <alignment horizontal="left" vertical="center"/>
    </xf>
    <xf numFmtId="0" fontId="14" fillId="2" borderId="5" xfId="7" quotePrefix="1" applyFont="1" applyFill="1" applyBorder="1" applyAlignment="1">
      <alignment horizontal="left" vertical="center"/>
    </xf>
    <xf numFmtId="0" fontId="14" fillId="2" borderId="18" xfId="7" applyFont="1" applyFill="1" applyBorder="1" applyAlignment="1">
      <alignment horizontal="left" vertical="center"/>
    </xf>
    <xf numFmtId="0" fontId="1" fillId="2" borderId="8" xfId="0" applyFont="1" applyFill="1" applyBorder="1" applyAlignment="1"/>
    <xf numFmtId="43" fontId="14" fillId="2" borderId="5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19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18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5" xfId="7" applyNumberFormat="1" applyFont="1" applyFill="1" applyBorder="1" applyAlignment="1">
      <alignment horizontal="right" vertical="center" indent="1"/>
    </xf>
    <xf numFmtId="43" fontId="14" fillId="5" borderId="20" xfId="7" applyNumberFormat="1" applyFont="1" applyFill="1" applyBorder="1" applyAlignment="1">
      <alignment horizontal="right" vertical="center" indent="1"/>
    </xf>
    <xf numFmtId="43" fontId="14" fillId="3" borderId="20" xfId="7" applyNumberFormat="1" applyFont="1" applyFill="1" applyBorder="1" applyAlignment="1">
      <alignment horizontal="right" vertical="center" indent="1"/>
    </xf>
    <xf numFmtId="43" fontId="14" fillId="4" borderId="18" xfId="7" applyNumberFormat="1" applyFont="1" applyFill="1" applyBorder="1" applyAlignment="1">
      <alignment horizontal="right" vertical="center" indent="1"/>
    </xf>
    <xf numFmtId="0" fontId="14" fillId="2" borderId="21" xfId="7" quotePrefix="1" applyFont="1" applyFill="1" applyBorder="1" applyAlignment="1">
      <alignment horizontal="left" vertical="center"/>
    </xf>
    <xf numFmtId="0" fontId="14" fillId="2" borderId="0" xfId="7" applyFont="1" applyFill="1" applyBorder="1" applyAlignment="1">
      <alignment vertical="center"/>
    </xf>
    <xf numFmtId="0" fontId="14" fillId="2" borderId="1" xfId="7" applyFont="1" applyFill="1" applyBorder="1" applyAlignment="1">
      <alignment vertical="center"/>
    </xf>
    <xf numFmtId="43" fontId="14" fillId="2" borderId="0" xfId="7" applyNumberFormat="1" applyFont="1" applyFill="1" applyBorder="1" applyAlignment="1">
      <alignment horizontal="right" vertical="center" indent="1"/>
    </xf>
    <xf numFmtId="43" fontId="14" fillId="4" borderId="8" xfId="7" applyNumberFormat="1" applyFont="1" applyFill="1" applyBorder="1" applyAlignment="1">
      <alignment horizontal="right" vertical="center" indent="1"/>
    </xf>
    <xf numFmtId="43" fontId="15" fillId="5" borderId="8" xfId="7" applyNumberFormat="1" applyFont="1" applyFill="1" applyBorder="1" applyAlignment="1">
      <alignment horizontal="right" vertical="center" indent="1"/>
    </xf>
    <xf numFmtId="43" fontId="15" fillId="3" borderId="8" xfId="7" applyNumberFormat="1" applyFont="1" applyFill="1" applyBorder="1" applyAlignment="1">
      <alignment horizontal="right" vertical="center" indent="1"/>
    </xf>
    <xf numFmtId="43" fontId="15" fillId="4" borderId="8" xfId="7" applyNumberFormat="1" applyFont="1" applyFill="1" applyBorder="1" applyAlignment="1">
      <alignment horizontal="right" vertical="center" indent="1"/>
    </xf>
    <xf numFmtId="0" fontId="1" fillId="0" borderId="0" xfId="0" applyFont="1" applyAlignment="1"/>
    <xf numFmtId="17" fontId="1" fillId="0" borderId="0" xfId="0" applyNumberFormat="1" applyFont="1" applyAlignment="1"/>
    <xf numFmtId="0" fontId="15" fillId="2" borderId="1" xfId="7" applyFont="1" applyFill="1" applyBorder="1" applyAlignment="1">
      <alignment vertical="center"/>
    </xf>
    <xf numFmtId="43" fontId="14" fillId="2" borderId="0" xfId="7" applyNumberFormat="1" applyFont="1" applyFill="1" applyAlignment="1">
      <alignment horizontal="right" vertical="center" indent="1"/>
    </xf>
    <xf numFmtId="43" fontId="13" fillId="2" borderId="0" xfId="7" applyNumberFormat="1" applyFont="1" applyFill="1" applyBorder="1" applyAlignment="1">
      <alignment horizontal="right" vertical="center" indent="1"/>
    </xf>
    <xf numFmtId="43" fontId="12" fillId="2" borderId="0" xfId="7" applyNumberFormat="1" applyFont="1" applyFill="1" applyBorder="1" applyAlignment="1">
      <alignment horizontal="right" vertical="center" indent="1"/>
    </xf>
    <xf numFmtId="43" fontId="14" fillId="2" borderId="7" xfId="7" applyNumberFormat="1" applyFont="1" applyFill="1" applyBorder="1" applyAlignment="1" applyProtection="1">
      <alignment horizontal="right" vertical="center" indent="1"/>
      <protection locked="0"/>
    </xf>
    <xf numFmtId="43" fontId="14" fillId="2" borderId="22" xfId="7" applyNumberFormat="1" applyFont="1" applyFill="1" applyBorder="1" applyAlignment="1" applyProtection="1">
      <alignment horizontal="right" vertical="center" indent="1"/>
      <protection locked="0"/>
    </xf>
    <xf numFmtId="0" fontId="14" fillId="2" borderId="7" xfId="7" applyFont="1" applyFill="1" applyBorder="1" applyAlignment="1">
      <alignment vertical="center"/>
    </xf>
    <xf numFmtId="0" fontId="14" fillId="2" borderId="21" xfId="7" applyFont="1" applyFill="1" applyBorder="1" applyAlignment="1">
      <alignment horizontal="left" vertical="center"/>
    </xf>
    <xf numFmtId="0" fontId="14" fillId="2" borderId="5" xfId="7" applyFont="1" applyFill="1" applyBorder="1" applyAlignment="1">
      <alignment vertical="center"/>
    </xf>
    <xf numFmtId="0" fontId="14" fillId="2" borderId="18" xfId="7" applyFont="1" applyFill="1" applyBorder="1" applyAlignment="1">
      <alignment vertical="center"/>
    </xf>
    <xf numFmtId="43" fontId="14" fillId="2" borderId="18" xfId="7" applyNumberFormat="1" applyFont="1" applyFill="1" applyBorder="1" applyAlignment="1">
      <alignment horizontal="right" vertical="center" indent="1"/>
    </xf>
    <xf numFmtId="43" fontId="14" fillId="5" borderId="18" xfId="7" applyNumberFormat="1" applyFont="1" applyFill="1" applyBorder="1" applyAlignment="1">
      <alignment horizontal="right" vertical="center" indent="1"/>
    </xf>
    <xf numFmtId="43" fontId="14" fillId="4" borderId="20" xfId="7" applyNumberFormat="1" applyFont="1" applyFill="1" applyBorder="1" applyAlignment="1">
      <alignment horizontal="right" vertical="center" indent="1"/>
    </xf>
    <xf numFmtId="17" fontId="18" fillId="0" borderId="0" xfId="0" applyNumberFormat="1" applyFont="1" applyAlignment="1"/>
    <xf numFmtId="0" fontId="14" fillId="2" borderId="0" xfId="7" applyFont="1" applyFill="1" applyBorder="1" applyAlignment="1">
      <alignment horizontal="left" vertical="center"/>
    </xf>
    <xf numFmtId="0" fontId="3" fillId="2" borderId="8" xfId="0" applyFont="1" applyFill="1" applyBorder="1" applyAlignment="1"/>
    <xf numFmtId="43" fontId="14" fillId="0" borderId="5" xfId="7" applyNumberFormat="1" applyFont="1" applyBorder="1" applyAlignment="1" applyProtection="1">
      <alignment horizontal="right" indent="1"/>
      <protection locked="0"/>
    </xf>
    <xf numFmtId="43" fontId="14" fillId="5" borderId="20" xfId="1" applyFont="1" applyFill="1" applyBorder="1" applyAlignment="1">
      <alignment horizontal="right" vertical="center" indent="1"/>
    </xf>
    <xf numFmtId="43" fontId="14" fillId="3" borderId="18" xfId="7" applyNumberFormat="1" applyFont="1" applyFill="1" applyBorder="1" applyAlignment="1">
      <alignment horizontal="right" vertical="center" indent="1"/>
    </xf>
    <xf numFmtId="2" fontId="14" fillId="2" borderId="0" xfId="7" applyNumberFormat="1" applyFont="1" applyFill="1" applyAlignment="1">
      <alignment vertical="center"/>
    </xf>
    <xf numFmtId="2" fontId="15" fillId="0" borderId="0" xfId="0" applyNumberFormat="1" applyFont="1" applyAlignment="1"/>
    <xf numFmtId="0" fontId="15" fillId="2" borderId="0" xfId="7" applyFont="1" applyFill="1" applyAlignment="1">
      <alignment vertical="center"/>
    </xf>
    <xf numFmtId="0" fontId="15" fillId="2" borderId="0" xfId="7" applyFont="1" applyFill="1" applyBorder="1" applyAlignment="1">
      <alignment horizontal="right" vertical="center"/>
    </xf>
    <xf numFmtId="0" fontId="15" fillId="2" borderId="0" xfId="7" applyFont="1" applyFill="1" applyAlignment="1" applyProtection="1">
      <alignment vertical="center"/>
      <protection locked="0"/>
    </xf>
    <xf numFmtId="0" fontId="14" fillId="2" borderId="0" xfId="7" applyFont="1" applyFill="1" applyAlignment="1" applyProtection="1">
      <alignment vertical="center"/>
      <protection locked="0"/>
    </xf>
    <xf numFmtId="0" fontId="14" fillId="2" borderId="0" xfId="7" applyFont="1" applyFill="1" applyAlignment="1">
      <alignment vertical="center"/>
    </xf>
    <xf numFmtId="0" fontId="15" fillId="2" borderId="0" xfId="7" applyFont="1" applyFill="1" applyBorder="1" applyAlignment="1">
      <alignment vertical="center"/>
    </xf>
    <xf numFmtId="17" fontId="19" fillId="0" borderId="0" xfId="0" applyNumberFormat="1" applyFont="1" applyAlignment="1"/>
    <xf numFmtId="0" fontId="2" fillId="2" borderId="0" xfId="7" applyFont="1" applyFill="1" applyAlignment="1">
      <alignment vertical="center"/>
    </xf>
    <xf numFmtId="43" fontId="15" fillId="0" borderId="9" xfId="7" applyNumberFormat="1" applyFont="1" applyFill="1" applyBorder="1" applyAlignment="1" applyProtection="1">
      <alignment horizontal="right" vertical="center" indent="1"/>
      <protection locked="0"/>
    </xf>
    <xf numFmtId="43" fontId="15" fillId="2" borderId="11" xfId="7" applyNumberFormat="1" applyFont="1" applyFill="1" applyBorder="1" applyAlignment="1" applyProtection="1">
      <alignment horizontal="right" vertical="center" indent="1"/>
      <protection locked="0"/>
    </xf>
    <xf numFmtId="43" fontId="14" fillId="7" borderId="5" xfId="7" applyNumberFormat="1" applyFont="1" applyFill="1" applyBorder="1" applyAlignment="1">
      <alignment horizontal="right" vertical="center" indent="1"/>
    </xf>
    <xf numFmtId="0" fontId="0" fillId="7" borderId="0" xfId="0" applyFill="1">
      <alignment vertical="top"/>
    </xf>
    <xf numFmtId="0" fontId="2" fillId="7" borderId="0" xfId="7" applyFont="1" applyFill="1" applyAlignment="1">
      <alignment horizontal="left" vertical="center"/>
    </xf>
    <xf numFmtId="0" fontId="15" fillId="7" borderId="7" xfId="7" applyFont="1" applyFill="1" applyBorder="1" applyAlignment="1">
      <alignment horizontal="center" vertical="center"/>
    </xf>
    <xf numFmtId="0" fontId="15" fillId="7" borderId="1" xfId="7" quotePrefix="1" applyFont="1" applyFill="1" applyBorder="1" applyAlignment="1">
      <alignment horizontal="left" vertical="center"/>
    </xf>
    <xf numFmtId="0" fontId="15" fillId="7" borderId="1" xfId="7" applyFont="1" applyFill="1" applyBorder="1" applyAlignment="1">
      <alignment horizontal="left" vertical="center"/>
    </xf>
    <xf numFmtId="0" fontId="14" fillId="7" borderId="10" xfId="7" quotePrefix="1" applyFont="1" applyFill="1" applyBorder="1" applyAlignment="1">
      <alignment horizontal="left" vertical="center"/>
    </xf>
    <xf numFmtId="0" fontId="14" fillId="7" borderId="11" xfId="7" applyFont="1" applyFill="1" applyBorder="1" applyAlignment="1">
      <alignment vertical="center"/>
    </xf>
    <xf numFmtId="0" fontId="14" fillId="7" borderId="12" xfId="7" applyFont="1" applyFill="1" applyBorder="1" applyAlignment="1">
      <alignment vertical="center"/>
    </xf>
    <xf numFmtId="0" fontId="14" fillId="7" borderId="13" xfId="7" applyFont="1" applyFill="1" applyBorder="1" applyAlignment="1">
      <alignment horizontal="left" vertical="center"/>
    </xf>
    <xf numFmtId="0" fontId="14" fillId="7" borderId="5" xfId="7" applyFont="1" applyFill="1" applyBorder="1" applyAlignment="1">
      <alignment horizontal="left" vertical="center"/>
    </xf>
    <xf numFmtId="0" fontId="14" fillId="7" borderId="5" xfId="7" quotePrefix="1" applyFont="1" applyFill="1" applyBorder="1" applyAlignment="1">
      <alignment horizontal="left" vertical="center"/>
    </xf>
    <xf numFmtId="0" fontId="14" fillId="7" borderId="18" xfId="7" applyFont="1" applyFill="1" applyBorder="1" applyAlignment="1">
      <alignment horizontal="left" vertical="center"/>
    </xf>
    <xf numFmtId="0" fontId="14" fillId="7" borderId="21" xfId="7" quotePrefix="1" applyFont="1" applyFill="1" applyBorder="1" applyAlignment="1">
      <alignment horizontal="left" vertical="center"/>
    </xf>
    <xf numFmtId="0" fontId="14" fillId="7" borderId="0" xfId="7" applyFont="1" applyFill="1" applyBorder="1" applyAlignment="1">
      <alignment vertical="center"/>
    </xf>
    <xf numFmtId="0" fontId="14" fillId="7" borderId="1" xfId="7" applyFont="1" applyFill="1" applyBorder="1" applyAlignment="1">
      <alignment vertical="center"/>
    </xf>
    <xf numFmtId="0" fontId="15" fillId="7" borderId="1" xfId="7" applyFont="1" applyFill="1" applyBorder="1" applyAlignment="1">
      <alignment vertical="center"/>
    </xf>
    <xf numFmtId="0" fontId="14" fillId="7" borderId="7" xfId="7" applyFont="1" applyFill="1" applyBorder="1" applyAlignment="1">
      <alignment vertical="center"/>
    </xf>
    <xf numFmtId="0" fontId="14" fillId="7" borderId="21" xfId="7" applyFont="1" applyFill="1" applyBorder="1" applyAlignment="1">
      <alignment horizontal="left" vertical="center"/>
    </xf>
    <xf numFmtId="0" fontId="14" fillId="7" borderId="5" xfId="7" applyFont="1" applyFill="1" applyBorder="1" applyAlignment="1">
      <alignment vertical="center"/>
    </xf>
    <xf numFmtId="0" fontId="14" fillId="7" borderId="18" xfId="7" applyFont="1" applyFill="1" applyBorder="1" applyAlignment="1">
      <alignment vertical="center"/>
    </xf>
    <xf numFmtId="0" fontId="14" fillId="7" borderId="0" xfId="7" applyFont="1" applyFill="1" applyBorder="1" applyAlignment="1">
      <alignment horizontal="left" vertical="center"/>
    </xf>
    <xf numFmtId="0" fontId="23" fillId="2" borderId="11" xfId="7" applyFont="1" applyFill="1" applyBorder="1" applyAlignment="1">
      <alignment vertical="center"/>
    </xf>
    <xf numFmtId="43" fontId="15" fillId="7" borderId="0" xfId="1" applyFont="1" applyFill="1" applyAlignment="1">
      <alignment vertical="center"/>
    </xf>
    <xf numFmtId="43" fontId="15" fillId="7" borderId="23" xfId="1" applyFont="1" applyFill="1" applyBorder="1" applyAlignment="1">
      <alignment vertical="center"/>
    </xf>
    <xf numFmtId="43" fontId="15" fillId="7" borderId="24" xfId="1" applyFont="1" applyFill="1" applyBorder="1" applyAlignment="1">
      <alignment vertical="center"/>
    </xf>
    <xf numFmtId="43" fontId="15" fillId="7" borderId="7" xfId="1" applyFont="1" applyFill="1" applyBorder="1" applyAlignment="1">
      <alignment vertical="center"/>
    </xf>
    <xf numFmtId="43" fontId="15" fillId="7" borderId="0" xfId="1" applyFont="1" applyFill="1" applyBorder="1" applyAlignment="1">
      <alignment vertical="center"/>
    </xf>
    <xf numFmtId="43" fontId="15" fillId="7" borderId="3" xfId="1" applyFont="1" applyFill="1" applyBorder="1" applyAlignment="1">
      <alignment vertical="center"/>
    </xf>
    <xf numFmtId="43" fontId="15" fillId="7" borderId="4" xfId="1" applyFont="1" applyFill="1" applyBorder="1" applyAlignment="1">
      <alignment vertical="center"/>
    </xf>
    <xf numFmtId="43" fontId="15" fillId="7" borderId="21" xfId="1" applyFont="1" applyFill="1" applyBorder="1" applyAlignment="1">
      <alignment vertical="center"/>
    </xf>
    <xf numFmtId="43" fontId="15" fillId="7" borderId="5" xfId="1" applyFont="1" applyFill="1" applyBorder="1" applyAlignment="1">
      <alignment vertical="center"/>
    </xf>
    <xf numFmtId="0" fontId="2" fillId="7" borderId="21" xfId="7" applyFont="1" applyFill="1" applyBorder="1" applyAlignment="1">
      <alignment horizontal="left" vertical="center"/>
    </xf>
    <xf numFmtId="0" fontId="2" fillId="7" borderId="5" xfId="7" applyFont="1" applyFill="1" applyBorder="1" applyAlignment="1">
      <alignment horizontal="left" vertical="center"/>
    </xf>
    <xf numFmtId="0" fontId="22" fillId="7" borderId="5" xfId="0" applyFont="1" applyFill="1" applyBorder="1" applyAlignment="1">
      <alignment horizontal="right" vertical="center"/>
    </xf>
    <xf numFmtId="0" fontId="2" fillId="7" borderId="18" xfId="7" applyFont="1" applyFill="1" applyBorder="1" applyAlignment="1">
      <alignment horizontal="left" vertical="center"/>
    </xf>
    <xf numFmtId="0" fontId="22" fillId="7" borderId="21" xfId="0" applyFont="1" applyFill="1" applyBorder="1" applyAlignment="1">
      <alignment horizontal="right" vertical="center"/>
    </xf>
    <xf numFmtId="0" fontId="14" fillId="8" borderId="6" xfId="7" quotePrefix="1" applyFont="1" applyFill="1" applyBorder="1" applyAlignment="1">
      <alignment horizontal="center" vertical="center" wrapText="1"/>
    </xf>
    <xf numFmtId="43" fontId="14" fillId="8" borderId="8" xfId="7" applyNumberFormat="1" applyFont="1" applyFill="1" applyBorder="1" applyAlignment="1">
      <alignment horizontal="right" vertical="center" indent="1"/>
    </xf>
    <xf numFmtId="43" fontId="14" fillId="8" borderId="6" xfId="7" applyNumberFormat="1" applyFont="1" applyFill="1" applyBorder="1" applyAlignment="1">
      <alignment horizontal="right" vertical="center" indent="1"/>
    </xf>
    <xf numFmtId="43" fontId="14" fillId="8" borderId="20" xfId="7" applyNumberFormat="1" applyFont="1" applyFill="1" applyBorder="1" applyAlignment="1">
      <alignment horizontal="right" vertical="center" indent="1"/>
    </xf>
    <xf numFmtId="43" fontId="15" fillId="8" borderId="8" xfId="7" applyNumberFormat="1" applyFont="1" applyFill="1" applyBorder="1" applyAlignment="1">
      <alignment horizontal="right" vertical="center" indent="1"/>
    </xf>
    <xf numFmtId="43" fontId="14" fillId="8" borderId="18" xfId="7" applyNumberFormat="1" applyFont="1" applyFill="1" applyBorder="1" applyAlignment="1">
      <alignment horizontal="right" vertical="center" indent="1"/>
    </xf>
    <xf numFmtId="0" fontId="14" fillId="9" borderId="2" xfId="7" applyFont="1" applyFill="1" applyBorder="1" applyAlignment="1">
      <alignment horizontal="center" vertical="center"/>
    </xf>
    <xf numFmtId="0" fontId="14" fillId="9" borderId="6" xfId="7" quotePrefix="1" applyFont="1" applyFill="1" applyBorder="1" applyAlignment="1">
      <alignment horizontal="center" vertical="center" wrapText="1"/>
    </xf>
    <xf numFmtId="43" fontId="14" fillId="9" borderId="8" xfId="7" applyNumberFormat="1" applyFont="1" applyFill="1" applyBorder="1" applyAlignment="1">
      <alignment horizontal="right" vertical="center" indent="1"/>
    </xf>
    <xf numFmtId="43" fontId="14" fillId="9" borderId="6" xfId="7" applyNumberFormat="1" applyFont="1" applyFill="1" applyBorder="1" applyAlignment="1">
      <alignment horizontal="right" vertical="center" indent="1"/>
    </xf>
    <xf numFmtId="43" fontId="14" fillId="9" borderId="16" xfId="7" applyNumberFormat="1" applyFont="1" applyFill="1" applyBorder="1" applyAlignment="1">
      <alignment horizontal="right" vertical="center" indent="1"/>
    </xf>
    <xf numFmtId="43" fontId="14" fillId="9" borderId="20" xfId="7" applyNumberFormat="1" applyFont="1" applyFill="1" applyBorder="1" applyAlignment="1">
      <alignment horizontal="right" vertical="center" indent="1"/>
    </xf>
    <xf numFmtId="43" fontId="15" fillId="9" borderId="8" xfId="7" applyNumberFormat="1" applyFont="1" applyFill="1" applyBorder="1" applyAlignment="1">
      <alignment horizontal="right" vertical="center" indent="1"/>
    </xf>
    <xf numFmtId="0" fontId="14" fillId="10" borderId="6" xfId="7" quotePrefix="1" applyFont="1" applyFill="1" applyBorder="1" applyAlignment="1" applyProtection="1">
      <alignment horizontal="center" vertical="center" wrapText="1"/>
      <protection locked="0"/>
    </xf>
    <xf numFmtId="43" fontId="14" fillId="10" borderId="8" xfId="7" applyNumberFormat="1" applyFont="1" applyFill="1" applyBorder="1" applyAlignment="1" applyProtection="1">
      <alignment horizontal="right" vertical="center" indent="1"/>
      <protection locked="0"/>
    </xf>
    <xf numFmtId="43" fontId="14" fillId="10" borderId="6" xfId="7" applyNumberFormat="1" applyFont="1" applyFill="1" applyBorder="1" applyAlignment="1" applyProtection="1">
      <alignment horizontal="right" vertical="center" indent="1"/>
      <protection locked="0"/>
    </xf>
    <xf numFmtId="43" fontId="14" fillId="10" borderId="2" xfId="7" applyNumberFormat="1" applyFont="1" applyFill="1" applyBorder="1" applyAlignment="1" applyProtection="1">
      <alignment horizontal="right" vertical="center" indent="1"/>
      <protection locked="0"/>
    </xf>
    <xf numFmtId="43" fontId="14" fillId="10" borderId="26" xfId="7" applyNumberFormat="1" applyFont="1" applyFill="1" applyBorder="1" applyAlignment="1" applyProtection="1">
      <alignment horizontal="right" vertical="center" indent="1"/>
      <protection locked="0"/>
    </xf>
    <xf numFmtId="43" fontId="14" fillId="10" borderId="20" xfId="7" applyNumberFormat="1" applyFont="1" applyFill="1" applyBorder="1" applyAlignment="1" applyProtection="1">
      <alignment horizontal="right" vertical="center" indent="1"/>
      <protection locked="0"/>
    </xf>
    <xf numFmtId="43" fontId="15" fillId="10" borderId="8" xfId="7" applyNumberFormat="1" applyFont="1" applyFill="1" applyBorder="1" applyAlignment="1" applyProtection="1">
      <alignment horizontal="right" vertical="center" indent="1"/>
      <protection locked="0"/>
    </xf>
    <xf numFmtId="43" fontId="14" fillId="11" borderId="1" xfId="7" applyNumberFormat="1" applyFont="1" applyFill="1" applyBorder="1" applyAlignment="1">
      <alignment horizontal="right" vertical="center" indent="1"/>
    </xf>
    <xf numFmtId="43" fontId="14" fillId="11" borderId="11" xfId="7" applyNumberFormat="1" applyFont="1" applyFill="1" applyBorder="1" applyAlignment="1">
      <alignment horizontal="right" vertical="center" indent="1"/>
    </xf>
    <xf numFmtId="43" fontId="14" fillId="11" borderId="13" xfId="7" applyNumberFormat="1" applyFont="1" applyFill="1" applyBorder="1" applyAlignment="1">
      <alignment horizontal="right" vertical="center" indent="1"/>
    </xf>
    <xf numFmtId="43" fontId="14" fillId="11" borderId="18" xfId="7" applyNumberFormat="1" applyFont="1" applyFill="1" applyBorder="1" applyAlignment="1">
      <alignment horizontal="right" vertical="center" indent="1"/>
    </xf>
    <xf numFmtId="43" fontId="15" fillId="11" borderId="1" xfId="7" applyNumberFormat="1" applyFont="1" applyFill="1" applyBorder="1" applyAlignment="1">
      <alignment horizontal="right" vertical="center" indent="1"/>
    </xf>
    <xf numFmtId="43" fontId="0" fillId="7" borderId="0" xfId="0" applyNumberFormat="1" applyFill="1">
      <alignment vertical="top"/>
    </xf>
    <xf numFmtId="0" fontId="15" fillId="7" borderId="0" xfId="0" applyFont="1" applyFill="1" applyBorder="1">
      <alignment vertical="top"/>
    </xf>
    <xf numFmtId="0" fontId="0" fillId="7" borderId="7" xfId="0" applyFill="1" applyBorder="1">
      <alignment vertical="top"/>
    </xf>
    <xf numFmtId="0" fontId="0" fillId="7" borderId="3" xfId="0" applyFill="1" applyBorder="1">
      <alignment vertical="top"/>
    </xf>
    <xf numFmtId="0" fontId="15" fillId="7" borderId="4" xfId="0" applyFont="1" applyFill="1" applyBorder="1">
      <alignment vertical="top"/>
    </xf>
    <xf numFmtId="0" fontId="15" fillId="7" borderId="1" xfId="0" applyFont="1" applyFill="1" applyBorder="1">
      <alignment vertical="top"/>
    </xf>
    <xf numFmtId="0" fontId="24" fillId="2" borderId="0" xfId="7" applyFont="1" applyFill="1" applyAlignment="1" applyProtection="1">
      <alignment vertical="center"/>
      <protection locked="0"/>
    </xf>
    <xf numFmtId="0" fontId="25" fillId="2" borderId="0" xfId="7" applyFont="1" applyFill="1" applyAlignment="1">
      <alignment vertical="center"/>
    </xf>
    <xf numFmtId="0" fontId="24" fillId="2" borderId="0" xfId="7" applyFont="1" applyFill="1" applyAlignment="1">
      <alignment vertical="center"/>
    </xf>
    <xf numFmtId="0" fontId="24" fillId="2" borderId="0" xfId="7" applyFont="1" applyFill="1" applyBorder="1" applyAlignment="1">
      <alignment vertical="center"/>
    </xf>
    <xf numFmtId="0" fontId="25" fillId="2" borderId="0" xfId="7" applyFont="1" applyFill="1" applyBorder="1" applyAlignment="1">
      <alignment vertical="center"/>
    </xf>
    <xf numFmtId="0" fontId="25" fillId="2" borderId="0" xfId="7" applyFont="1" applyFill="1" applyBorder="1" applyAlignment="1">
      <alignment horizontal="center" vertical="center"/>
    </xf>
    <xf numFmtId="0" fontId="26" fillId="2" borderId="0" xfId="7" applyFont="1" applyFill="1" applyAlignment="1">
      <alignment horizontal="centerContinuous" vertical="center"/>
    </xf>
    <xf numFmtId="0" fontId="27" fillId="2" borderId="0" xfId="7" applyFont="1" applyFill="1" applyAlignment="1" applyProtection="1">
      <alignment vertical="center"/>
      <protection locked="0"/>
    </xf>
    <xf numFmtId="0" fontId="27" fillId="2" borderId="0" xfId="7" applyFont="1" applyFill="1" applyAlignment="1">
      <alignment vertical="center"/>
    </xf>
    <xf numFmtId="17" fontId="27" fillId="2" borderId="0" xfId="7" applyNumberFormat="1" applyFont="1" applyFill="1" applyAlignment="1">
      <alignment vertical="center"/>
    </xf>
    <xf numFmtId="0" fontId="27" fillId="2" borderId="0" xfId="7" applyFont="1" applyFill="1" applyAlignment="1">
      <alignment horizontal="center" vertical="center"/>
    </xf>
    <xf numFmtId="0" fontId="15" fillId="7" borderId="1" xfId="0" applyFont="1" applyFill="1" applyBorder="1" applyAlignment="1">
      <alignment vertical="center"/>
    </xf>
    <xf numFmtId="0" fontId="15" fillId="7" borderId="11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4" fillId="7" borderId="27" xfId="7" quotePrefix="1" applyFont="1" applyFill="1" applyBorder="1" applyAlignment="1">
      <alignment horizontal="left" vertical="center"/>
    </xf>
    <xf numFmtId="0" fontId="14" fillId="7" borderId="28" xfId="7" applyFont="1" applyFill="1" applyBorder="1" applyAlignment="1">
      <alignment horizontal="left" vertical="center"/>
    </xf>
    <xf numFmtId="0" fontId="14" fillId="7" borderId="29" xfId="7" applyFont="1" applyFill="1" applyBorder="1" applyAlignment="1">
      <alignment horizontal="left" vertical="center"/>
    </xf>
    <xf numFmtId="43" fontId="15" fillId="7" borderId="28" xfId="1" applyFont="1" applyFill="1" applyBorder="1" applyAlignment="1">
      <alignment vertical="center"/>
    </xf>
    <xf numFmtId="166" fontId="0" fillId="0" borderId="0" xfId="0" applyNumberFormat="1" applyAlignment="1"/>
    <xf numFmtId="167" fontId="0" fillId="7" borderId="0" xfId="0" applyNumberFormat="1" applyFill="1">
      <alignment vertical="top"/>
    </xf>
    <xf numFmtId="43" fontId="9" fillId="2" borderId="0" xfId="7" applyNumberFormat="1" applyFont="1" applyFill="1" applyAlignment="1" applyProtection="1">
      <alignment vertical="center"/>
      <protection locked="0"/>
    </xf>
    <xf numFmtId="0" fontId="16" fillId="12" borderId="2" xfId="7" applyFont="1" applyFill="1" applyBorder="1" applyAlignment="1">
      <alignment horizontal="center" vertical="center" textRotation="90"/>
    </xf>
    <xf numFmtId="0" fontId="16" fillId="12" borderId="8" xfId="7" applyFont="1" applyFill="1" applyBorder="1" applyAlignment="1">
      <alignment horizontal="center" vertical="center" textRotation="90"/>
    </xf>
    <xf numFmtId="0" fontId="12" fillId="7" borderId="0" xfId="7" applyFont="1" applyFill="1" applyAlignment="1">
      <alignment horizontal="center" vertical="top" textRotation="180"/>
    </xf>
    <xf numFmtId="0" fontId="12" fillId="7" borderId="0" xfId="7" applyFont="1" applyFill="1" applyBorder="1" applyAlignment="1">
      <alignment horizontal="center" vertical="top" textRotation="180"/>
    </xf>
    <xf numFmtId="0" fontId="2" fillId="7" borderId="0" xfId="7" applyFont="1" applyFill="1" applyAlignment="1">
      <alignment horizontal="left" vertical="center"/>
    </xf>
    <xf numFmtId="0" fontId="16" fillId="13" borderId="8" xfId="7" applyFont="1" applyFill="1" applyBorder="1" applyAlignment="1">
      <alignment horizontal="center" vertical="center" textRotation="90"/>
    </xf>
    <xf numFmtId="0" fontId="12" fillId="7" borderId="7" xfId="7" applyFont="1" applyFill="1" applyBorder="1" applyAlignment="1">
      <alignment horizontal="center" vertical="top" textRotation="180"/>
    </xf>
    <xf numFmtId="0" fontId="14" fillId="11" borderId="25" xfId="7" applyFont="1" applyFill="1" applyBorder="1" applyAlignment="1">
      <alignment horizontal="center" vertical="center"/>
    </xf>
    <xf numFmtId="0" fontId="14" fillId="11" borderId="11" xfId="7" applyFont="1" applyFill="1" applyBorder="1" applyAlignment="1">
      <alignment horizontal="center" vertical="center"/>
    </xf>
    <xf numFmtId="0" fontId="6" fillId="2" borderId="30" xfId="7" applyFont="1" applyFill="1" applyBorder="1" applyAlignment="1">
      <alignment horizontal="center" vertical="center" wrapText="1"/>
    </xf>
    <xf numFmtId="1" fontId="8" fillId="2" borderId="31" xfId="7" applyNumberFormat="1" applyFont="1" applyFill="1" applyBorder="1" applyAlignment="1" applyProtection="1">
      <alignment horizontal="center" vertical="center"/>
      <protection locked="0"/>
    </xf>
    <xf numFmtId="1" fontId="8" fillId="2" borderId="32" xfId="7" applyNumberFormat="1" applyFont="1" applyFill="1" applyBorder="1" applyAlignment="1" applyProtection="1">
      <alignment horizontal="center" vertical="center"/>
      <protection locked="0"/>
    </xf>
    <xf numFmtId="164" fontId="13" fillId="0" borderId="14" xfId="6" applyNumberFormat="1" applyFont="1" applyBorder="1" applyAlignment="1">
      <alignment horizontal="center" vertical="center" wrapText="1"/>
    </xf>
    <xf numFmtId="164" fontId="13" fillId="0" borderId="13" xfId="6" applyNumberFormat="1" applyFont="1" applyBorder="1" applyAlignment="1">
      <alignment horizontal="center" vertical="center" wrapText="1"/>
    </xf>
    <xf numFmtId="164" fontId="13" fillId="0" borderId="0" xfId="6" applyNumberFormat="1" applyFont="1" applyBorder="1" applyAlignment="1">
      <alignment horizontal="center" vertical="center" wrapText="1"/>
    </xf>
    <xf numFmtId="164" fontId="13" fillId="0" borderId="1" xfId="6" applyNumberFormat="1" applyFont="1" applyBorder="1" applyAlignment="1">
      <alignment horizontal="center" vertical="center" wrapText="1"/>
    </xf>
    <xf numFmtId="0" fontId="14" fillId="10" borderId="21" xfId="7" applyFont="1" applyFill="1" applyBorder="1" applyAlignment="1" applyProtection="1">
      <alignment horizontal="center" vertical="center"/>
      <protection locked="0"/>
    </xf>
    <xf numFmtId="0" fontId="14" fillId="10" borderId="5" xfId="7" applyFont="1" applyFill="1" applyBorder="1" applyAlignment="1" applyProtection="1">
      <alignment horizontal="center" vertical="center"/>
      <protection locked="0"/>
    </xf>
    <xf numFmtId="0" fontId="14" fillId="10" borderId="25" xfId="7" applyFont="1" applyFill="1" applyBorder="1" applyAlignment="1" applyProtection="1">
      <alignment horizontal="center" vertical="center"/>
      <protection locked="0"/>
    </xf>
    <xf numFmtId="0" fontId="16" fillId="6" borderId="2" xfId="7" applyFont="1" applyFill="1" applyBorder="1" applyAlignment="1">
      <alignment horizontal="center" vertical="center" textRotation="90"/>
    </xf>
    <xf numFmtId="0" fontId="16" fillId="6" borderId="8" xfId="7" applyFont="1" applyFill="1" applyBorder="1" applyAlignment="1">
      <alignment horizontal="center" vertical="center" textRotation="90"/>
    </xf>
    <xf numFmtId="0" fontId="14" fillId="8" borderId="23" xfId="7" applyFont="1" applyFill="1" applyBorder="1" applyAlignment="1">
      <alignment horizontal="center" vertical="center"/>
    </xf>
    <xf numFmtId="0" fontId="14" fillId="8" borderId="24" xfId="7" applyFont="1" applyFill="1" applyBorder="1" applyAlignment="1">
      <alignment horizontal="center" vertical="center"/>
    </xf>
    <xf numFmtId="0" fontId="14" fillId="8" borderId="25" xfId="7" applyFont="1" applyFill="1" applyBorder="1" applyAlignment="1">
      <alignment horizontal="center" vertical="center"/>
    </xf>
    <xf numFmtId="0" fontId="14" fillId="5" borderId="21" xfId="7" applyFont="1" applyFill="1" applyBorder="1" applyAlignment="1">
      <alignment horizontal="center" vertical="center"/>
    </xf>
    <xf numFmtId="0" fontId="14" fillId="5" borderId="5" xfId="7" applyFont="1" applyFill="1" applyBorder="1" applyAlignment="1">
      <alignment horizontal="center" vertical="center"/>
    </xf>
    <xf numFmtId="0" fontId="14" fillId="5" borderId="25" xfId="7" applyFont="1" applyFill="1" applyBorder="1" applyAlignment="1">
      <alignment horizontal="center" vertical="center"/>
    </xf>
  </cellXfs>
  <cellStyles count="10">
    <cellStyle name="Comma" xfId="1" builtinId="3"/>
    <cellStyle name="Comma 2" xfId="2"/>
    <cellStyle name="Comma 3" xfId="3"/>
    <cellStyle name="Normal" xfId="0" builtinId="0"/>
    <cellStyle name="Normal 2" xfId="4"/>
    <cellStyle name="Normal 3" xfId="5"/>
    <cellStyle name="Normal_1995 SLT" xfId="6"/>
    <cellStyle name="Normal_Matrix Format" xfId="7"/>
    <cellStyle name="Percent 2" xfId="8"/>
    <cellStyle name="Style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0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2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472440</xdr:colOff>
      <xdr:row>8</xdr:row>
      <xdr:rowOff>0</xdr:rowOff>
    </xdr:to>
    <xdr:sp macro="" textlink="">
      <xdr:nvSpPr>
        <xdr:cNvPr id="4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685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688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02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05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5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6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8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2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3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5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24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25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26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27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8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29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0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1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2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33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4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5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6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7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8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39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40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41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42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43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4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745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6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7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8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49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0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1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2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3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4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5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6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7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58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59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0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1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2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63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16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9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5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5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0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1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6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9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7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7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8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8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89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90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92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96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100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101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103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104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105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106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19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197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0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0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1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1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18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19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24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27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31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32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37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41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245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246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248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252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256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257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259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260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261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262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43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50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58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59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64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367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71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72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77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380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8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8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39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39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398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399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401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05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409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10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412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413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414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415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3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43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59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60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65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68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74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75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80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83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488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489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494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498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503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504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506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510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514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515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517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518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519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520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04" name="Text Box 60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10" name="Text Box 61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18" name="Text Box 61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19" name="Text Box 61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24" name="Text Box 624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27" name="Text Box 627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31" name="Text Box 63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32" name="Text Box 63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37" name="Text Box 637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40" name="Text Box 64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44" name="Text Box 644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45" name="Text Box 645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50" name="Text Box 65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54" name="Text Box 65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1943</xdr:colOff>
      <xdr:row>0</xdr:row>
      <xdr:rowOff>0</xdr:rowOff>
    </xdr:to>
    <xdr:sp macro="" textlink="">
      <xdr:nvSpPr>
        <xdr:cNvPr id="658" name="Text Box 65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76206</xdr:colOff>
      <xdr:row>0</xdr:row>
      <xdr:rowOff>0</xdr:rowOff>
    </xdr:to>
    <xdr:sp macro="" textlink="">
      <xdr:nvSpPr>
        <xdr:cNvPr id="659" name="Text Box 65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9466</xdr:colOff>
      <xdr:row>0</xdr:row>
      <xdr:rowOff>0</xdr:rowOff>
    </xdr:to>
    <xdr:sp macro="" textlink="">
      <xdr:nvSpPr>
        <xdr:cNvPr id="661" name="Text Box 661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1933</xdr:colOff>
      <xdr:row>0</xdr:row>
      <xdr:rowOff>0</xdr:rowOff>
    </xdr:to>
    <xdr:sp macro="" textlink="">
      <xdr:nvSpPr>
        <xdr:cNvPr id="665" name="Text Box 665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28525</xdr:colOff>
      <xdr:row>0</xdr:row>
      <xdr:rowOff>0</xdr:rowOff>
    </xdr:to>
    <xdr:sp macro="" textlink="">
      <xdr:nvSpPr>
        <xdr:cNvPr id="669" name="Text Box 669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40064</xdr:colOff>
      <xdr:row>0</xdr:row>
      <xdr:rowOff>0</xdr:rowOff>
    </xdr:to>
    <xdr:sp macro="" textlink="">
      <xdr:nvSpPr>
        <xdr:cNvPr id="670" name="Text Box 67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40005</xdr:colOff>
      <xdr:row>0</xdr:row>
      <xdr:rowOff>0</xdr:rowOff>
    </xdr:from>
    <xdr:to>
      <xdr:col>25</xdr:col>
      <xdr:colOff>6</xdr:colOff>
      <xdr:row>0</xdr:row>
      <xdr:rowOff>0</xdr:rowOff>
    </xdr:to>
    <xdr:sp macro="" textlink="">
      <xdr:nvSpPr>
        <xdr:cNvPr id="672" name="Text Box 672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198123</xdr:colOff>
      <xdr:row>0</xdr:row>
      <xdr:rowOff>0</xdr:rowOff>
    </xdr:to>
    <xdr:sp macro="" textlink="">
      <xdr:nvSpPr>
        <xdr:cNvPr id="673" name="Text Box 673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825490</xdr:colOff>
      <xdr:row>0</xdr:row>
      <xdr:rowOff>0</xdr:rowOff>
    </xdr:to>
    <xdr:sp macro="" textlink="">
      <xdr:nvSpPr>
        <xdr:cNvPr id="674" name="Text Box 674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40010</xdr:colOff>
      <xdr:row>0</xdr:row>
      <xdr:rowOff>0</xdr:rowOff>
    </xdr:to>
    <xdr:sp macro="" textlink="">
      <xdr:nvSpPr>
        <xdr:cNvPr id="675" name="Text Box 675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6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27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9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0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7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8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90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101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02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105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2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7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3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4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6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0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2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4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17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19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5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00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06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09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14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15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19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27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28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32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9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41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42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246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4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257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58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261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81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1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3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297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15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3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5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7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29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43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348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53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59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67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68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72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80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81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85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2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394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395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399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7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10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11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414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30" name="Text 4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441" name="Text 63"/>
        <xdr:cNvSpPr txBox="1">
          <a:spLocks noChangeArrowheads="1"/>
        </xdr:cNvSpPr>
      </xdr:nvSpPr>
      <xdr:spPr bwMode="auto">
        <a:xfrm>
          <a:off x="9525" y="0"/>
          <a:ext cx="3057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46" name="Text 7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60" name="Text 13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Text 1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68" name="Text 145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69" name="Text 14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75" name="Text 156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8" name="Text 16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83" name="Text 168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84" name="Text 16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489" name="Text 17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92" name="Text 18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Text 18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498" name="Text 191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499" name="Text 19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/>
        <xdr:cNvSpPr txBox="1">
          <a:spLocks noChangeArrowheads="1"/>
        </xdr:cNvSpPr>
      </xdr:nvSpPr>
      <xdr:spPr bwMode="auto">
        <a:xfrm>
          <a:off x="3619500" y="0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504" name="Text 20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08" name="Text 20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Text 21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515" name="Text 21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16" name="Text 2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519" name="Text 219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39" name="Text Box 53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49" name="Text Box 5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1" name="Text Box 550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3" name="Text Box 5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55" name="Text Box 554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74" name="Text Box 57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4" name="Text Box 58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6" name="Text Box 58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88" name="Text Box 58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590" name="Text Box 58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/>
        <xdr:cNvSpPr txBox="1">
          <a:spLocks noChangeArrowheads="1"/>
        </xdr:cNvSpPr>
      </xdr:nvSpPr>
      <xdr:spPr bwMode="auto">
        <a:xfrm>
          <a:off x="13696950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/>
        <xdr:cNvSpPr txBox="1">
          <a:spLocks noChangeArrowheads="1"/>
        </xdr:cNvSpPr>
      </xdr:nvSpPr>
      <xdr:spPr bwMode="auto">
        <a:xfrm>
          <a:off x="23412450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/>
        <xdr:cNvSpPr txBox="1">
          <a:spLocks noChangeArrowheads="1"/>
        </xdr:cNvSpPr>
      </xdr:nvSpPr>
      <xdr:spPr bwMode="auto">
        <a:xfrm>
          <a:off x="4114800" y="0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04" name="Text Box 603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/>
        <xdr:cNvSpPr txBox="1">
          <a:spLocks noChangeArrowheads="1"/>
        </xdr:cNvSpPr>
      </xdr:nvSpPr>
      <xdr:spPr bwMode="auto">
        <a:xfrm>
          <a:off x="198691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/>
        <xdr:cNvSpPr txBox="1">
          <a:spLocks noChangeArrowheads="1"/>
        </xdr:cNvSpPr>
      </xdr:nvSpPr>
      <xdr:spPr bwMode="auto">
        <a:xfrm>
          <a:off x="222123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09" name="Text Box 60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0" name="Text Box 61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1" name="Text Box 61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2" name="Text Box 61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13" name="Text Box 61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4" name="Text Box 614"/>
        <xdr:cNvSpPr txBox="1">
          <a:spLocks noChangeArrowheads="1"/>
        </xdr:cNvSpPr>
      </xdr:nvSpPr>
      <xdr:spPr bwMode="auto">
        <a:xfrm>
          <a:off x="21012150" y="0"/>
          <a:ext cx="2400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5" name="Text Box 61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6" name="Text Box 61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7" name="Text Box 61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8" name="Text Box 61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19" name="Text Box 61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0" name="Text Box 62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1" name="Text Box 621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22" name="Text Box 62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3" name="Text Box 623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4" name="Text Box 624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5" name="Text Box 625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6" name="Text Box 626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27" name="Text Box 627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28" name="Text Box 62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29" name="Text Box 629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0" name="Text Box 630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1" name="Text Box 631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32" name="Text Box 632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3" name="Text Box 633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4" name="Text Box 634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35" name="Text Box 63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6" name="Text Box 636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7" name="Text Box 637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8" name="Text Box 638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39" name="Text Box 639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40" name="Text Box 64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41" name="Text Box 64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2" name="Text Box 642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3" name="Text Box 643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4" name="Text Box 644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45" name="Text Box 645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6" name="Text Box 646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7" name="Text Box 647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48" name="Text Box 64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49" name="Text Box 649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0" name="Text Box 650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1" name="Text Box 651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Text Box 652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3" name="Text Box 65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54" name="Text Box 654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55" name="Text Box 655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6" name="Text Box 656"/>
        <xdr:cNvSpPr txBox="1">
          <a:spLocks noChangeArrowheads="1"/>
        </xdr:cNvSpPr>
      </xdr:nvSpPr>
      <xdr:spPr bwMode="auto">
        <a:xfrm>
          <a:off x="128206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7" name="Text Box 657"/>
        <xdr:cNvSpPr txBox="1">
          <a:spLocks noChangeArrowheads="1"/>
        </xdr:cNvSpPr>
      </xdr:nvSpPr>
      <xdr:spPr bwMode="auto">
        <a:xfrm>
          <a:off x="1081087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8" name="Text Box 658"/>
        <xdr:cNvSpPr txBox="1">
          <a:spLocks noChangeArrowheads="1"/>
        </xdr:cNvSpPr>
      </xdr:nvSpPr>
      <xdr:spPr bwMode="auto">
        <a:xfrm>
          <a:off x="51625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76183</xdr:colOff>
      <xdr:row>0</xdr:row>
      <xdr:rowOff>0</xdr:rowOff>
    </xdr:to>
    <xdr:sp macro="" textlink="">
      <xdr:nvSpPr>
        <xdr:cNvPr id="659" name="Text Box 659"/>
        <xdr:cNvSpPr txBox="1">
          <a:spLocks noChangeArrowheads="1"/>
        </xdr:cNvSpPr>
      </xdr:nvSpPr>
      <xdr:spPr bwMode="auto">
        <a:xfrm>
          <a:off x="56007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0" name="Text Box 660"/>
        <xdr:cNvSpPr txBox="1">
          <a:spLocks noChangeArrowheads="1"/>
        </xdr:cNvSpPr>
      </xdr:nvSpPr>
      <xdr:spPr bwMode="auto">
        <a:xfrm>
          <a:off x="8105775" y="0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603885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1" name="Text Box 661"/>
        <xdr:cNvSpPr txBox="1">
          <a:spLocks noChangeArrowheads="1"/>
        </xdr:cNvSpPr>
      </xdr:nvSpPr>
      <xdr:spPr bwMode="auto">
        <a:xfrm>
          <a:off x="961072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2" name="Text Box 662"/>
        <xdr:cNvSpPr txBox="1">
          <a:spLocks noChangeArrowheads="1"/>
        </xdr:cNvSpPr>
      </xdr:nvSpPr>
      <xdr:spPr bwMode="auto">
        <a:xfrm>
          <a:off x="156400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663" name="Text Box 663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4" name="Text Box 664"/>
        <xdr:cNvSpPr txBox="1">
          <a:spLocks noChangeArrowheads="1"/>
        </xdr:cNvSpPr>
      </xdr:nvSpPr>
      <xdr:spPr bwMode="auto">
        <a:xfrm>
          <a:off x="316230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5" name="Text Box 665"/>
        <xdr:cNvSpPr txBox="1">
          <a:spLocks noChangeArrowheads="1"/>
        </xdr:cNvSpPr>
      </xdr:nvSpPr>
      <xdr:spPr bwMode="auto">
        <a:xfrm>
          <a:off x="1479232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6" name="Text Box 666"/>
        <xdr:cNvSpPr txBox="1">
          <a:spLocks noChangeArrowheads="1"/>
        </xdr:cNvSpPr>
      </xdr:nvSpPr>
      <xdr:spPr bwMode="auto">
        <a:xfrm>
          <a:off x="11772900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Text Box 667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8" name="Text Box 668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69" name="Text Box 669"/>
        <xdr:cNvSpPr txBox="1">
          <a:spLocks noChangeArrowheads="1"/>
        </xdr:cNvSpPr>
      </xdr:nvSpPr>
      <xdr:spPr bwMode="auto">
        <a:xfrm>
          <a:off x="3067050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462915</xdr:colOff>
      <xdr:row>0</xdr:row>
      <xdr:rowOff>0</xdr:rowOff>
    </xdr:from>
    <xdr:to>
      <xdr:col>15</xdr:col>
      <xdr:colOff>47586</xdr:colOff>
      <xdr:row>0</xdr:row>
      <xdr:rowOff>0</xdr:rowOff>
    </xdr:to>
    <xdr:sp macro="" textlink="">
      <xdr:nvSpPr>
        <xdr:cNvPr id="670" name="Text Box 670"/>
        <xdr:cNvSpPr txBox="1">
          <a:spLocks noChangeArrowheads="1"/>
        </xdr:cNvSpPr>
      </xdr:nvSpPr>
      <xdr:spPr bwMode="auto">
        <a:xfrm>
          <a:off x="855345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671" name="Text Box 671"/>
        <xdr:cNvSpPr txBox="1">
          <a:spLocks noChangeArrowheads="1"/>
        </xdr:cNvSpPr>
      </xdr:nvSpPr>
      <xdr:spPr bwMode="auto">
        <a:xfrm>
          <a:off x="30670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2" name="Text Box 672"/>
        <xdr:cNvSpPr txBox="1">
          <a:spLocks noChangeArrowheads="1"/>
        </xdr:cNvSpPr>
      </xdr:nvSpPr>
      <xdr:spPr bwMode="auto">
        <a:xfrm>
          <a:off x="18992850" y="0"/>
          <a:ext cx="828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3" name="Text Box 673"/>
        <xdr:cNvSpPr txBox="1">
          <a:spLocks noChangeArrowheads="1"/>
        </xdr:cNvSpPr>
      </xdr:nvSpPr>
      <xdr:spPr bwMode="auto">
        <a:xfrm>
          <a:off x="22221825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521970</xdr:colOff>
      <xdr:row>0</xdr:row>
      <xdr:rowOff>0</xdr:rowOff>
    </xdr:from>
    <xdr:to>
      <xdr:col>23</xdr:col>
      <xdr:colOff>822950</xdr:colOff>
      <xdr:row>0</xdr:row>
      <xdr:rowOff>0</xdr:rowOff>
    </xdr:to>
    <xdr:sp macro="" textlink="">
      <xdr:nvSpPr>
        <xdr:cNvPr id="674" name="Text Box 674"/>
        <xdr:cNvSpPr txBox="1">
          <a:spLocks noChangeArrowheads="1"/>
        </xdr:cNvSpPr>
      </xdr:nvSpPr>
      <xdr:spPr bwMode="auto">
        <a:xfrm>
          <a:off x="16154400" y="0"/>
          <a:ext cx="2790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5" name="Text Box 675"/>
        <xdr:cNvSpPr txBox="1">
          <a:spLocks noChangeArrowheads="1"/>
        </xdr:cNvSpPr>
      </xdr:nvSpPr>
      <xdr:spPr bwMode="auto">
        <a:xfrm>
          <a:off x="716280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6" name="Text Box 67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8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4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7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89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0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1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692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3" name="Text Box 69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8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9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70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1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4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6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7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8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09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0" name="Text Box 710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1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2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3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4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5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6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7"/>
        <xdr:cNvSpPr txBox="1">
          <a:spLocks noChangeArrowheads="1"/>
        </xdr:cNvSpPr>
      </xdr:nvSpPr>
      <xdr:spPr bwMode="auto">
        <a:xfrm>
          <a:off x="222123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8"/>
        <xdr:cNvSpPr txBox="1">
          <a:spLocks noChangeArrowheads="1"/>
        </xdr:cNvSpPr>
      </xdr:nvSpPr>
      <xdr:spPr bwMode="auto">
        <a:xfrm>
          <a:off x="222123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19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0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1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2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723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5450800" y="1066800"/>
          <a:ext cx="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5450800" y="1066800"/>
          <a:ext cx="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70560" y="362712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5450800" y="1424940"/>
          <a:ext cx="0" cy="579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5450800" y="1066800"/>
          <a:ext cx="0" cy="93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162300" y="20040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72690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72690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" name="Text Box 676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" name="Text Box 677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" name="Text Box 678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5" name="Text Box 679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" name="Text Box 680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" name="Text Box 681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8" name="Text Box 682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9" name="Text Box 683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0" name="Text Box 684"/>
        <xdr:cNvSpPr txBox="1">
          <a:spLocks noChangeArrowheads="1"/>
        </xdr:cNvSpPr>
      </xdr:nvSpPr>
      <xdr:spPr bwMode="auto">
        <a:xfrm>
          <a:off x="2482215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1" name="Text Box 685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2" name="Text Box 68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13" name="Text Box 688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4" name="Text Box 68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5" name="Text Box 69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6" name="Text Box 69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17" name="Text Box 69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8" name="Text Box 693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19" name="Text Box 694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0" name="Text Box 695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1" name="Text Box 696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2" name="Text Box 697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3" name="Text Box 698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4" name="Text Box 699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5" name="Text Box 700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26" name="Text Box 701"/>
        <xdr:cNvSpPr txBox="1">
          <a:spLocks noChangeArrowheads="1"/>
        </xdr:cNvSpPr>
      </xdr:nvSpPr>
      <xdr:spPr bwMode="auto">
        <a:xfrm>
          <a:off x="2482215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7" name="Text Box 702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28" name="Text Box 704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472440</xdr:colOff>
      <xdr:row>11</xdr:row>
      <xdr:rowOff>0</xdr:rowOff>
    </xdr:to>
    <xdr:sp macro="" textlink="">
      <xdr:nvSpPr>
        <xdr:cNvPr id="29" name="Text Box 705"/>
        <xdr:cNvSpPr txBox="1">
          <a:spLocks noChangeArrowheads="1"/>
        </xdr:cNvSpPr>
      </xdr:nvSpPr>
      <xdr:spPr bwMode="auto">
        <a:xfrm>
          <a:off x="647700" y="3638550"/>
          <a:ext cx="4724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of which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0" name="Text Box 706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1" name="Text Box 707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2" name="Text Box 708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33" name="Text Box 70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4" name="Text Box 710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5" name="Text Box 711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6" name="Text Box 712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7" name="Text Box 713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8" name="Text Box 714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39" name="Text Box 715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0" name="Text Box 716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1" name="Text Box 717"/>
        <xdr:cNvSpPr txBox="1">
          <a:spLocks noChangeArrowheads="1"/>
        </xdr:cNvSpPr>
      </xdr:nvSpPr>
      <xdr:spPr bwMode="auto">
        <a:xfrm>
          <a:off x="24822150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42" name="Text Box 718"/>
        <xdr:cNvSpPr txBox="1">
          <a:spLocks noChangeArrowheads="1"/>
        </xdr:cNvSpPr>
      </xdr:nvSpPr>
      <xdr:spPr bwMode="auto">
        <a:xfrm>
          <a:off x="24822150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3" name="Text Box 719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4" name="Text Box 720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5" name="Text Box 721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6" name="Text Box 722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47" name="Text Box 723"/>
        <xdr:cNvSpPr txBox="1">
          <a:spLocks noChangeArrowheads="1"/>
        </xdr:cNvSpPr>
      </xdr:nvSpPr>
      <xdr:spPr bwMode="auto">
        <a:xfrm>
          <a:off x="3067050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" name="Text 26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" name="Text 27"/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6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7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8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9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3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4" name="Text 3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15" name="Text 40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16" name="Text 4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7" name="Text 4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8" name="Text 54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" name="Text 55"/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0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" name="Text 63"/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9" name="Text 6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0" name="Text 7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Text 7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3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34" name="Text 7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2" name="Text 128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3" name="Text 130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4" name="Text 131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" name="Text 132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6" name="Text 133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" name="Text 135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8" name="Text 137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" name="Text 13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" name="Text 140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2" name="Text 141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" name="Text 143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54" name="Text 145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56" name="Text 14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7" name="Text 151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8" name="Text 153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9" name="Text 154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0" name="Text 155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1" name="Text 156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" name="Text 158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" name="Text 160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" name="Text 16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" name="Text 163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7" name="Text 164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8" name="Text 166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9" name="Text 168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71" name="Text 174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72" name="Text 176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73" name="Text 177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74" name="Text 178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75" name="Text 179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76" name="Text 181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77" name="Text 183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" name="Text 184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79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80" name="Text 186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81" name="Text 187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" name="Text 18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3" name="Text 189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84" name="Text 191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86" name="Text 197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87" name="Text 19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88" name="Text 200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89" name="Text 201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90" name="Text 20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91" name="Text 20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92" name="Text 205"/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93" name="Text 206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" name="Text 207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95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96" name="Text 20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97" name="Text 21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8" name="Text 21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9" name="Text 21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100" name="Text 213"/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101" name="Text 214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" name="Text 217"/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104" name="Text 218"/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105" name="Text 219"/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106" name="Text 220"/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8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9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0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1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2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3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4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5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6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17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24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5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26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4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5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6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7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38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9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40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1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3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44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5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6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7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8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49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0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1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52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59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0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161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69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0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1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2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3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4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75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6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77" name="Text 26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178" name="Text 27"/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79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80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1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2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3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4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5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6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87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88" name="Text 3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189" name="Text 40"/>
        <xdr:cNvSpPr txBox="1">
          <a:spLocks noChangeArrowheads="1"/>
        </xdr:cNvSpPr>
      </xdr:nvSpPr>
      <xdr:spPr bwMode="auto">
        <a:xfrm>
          <a:off x="8515350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190" name="Text 4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91" name="Text 4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192" name="Text 54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193" name="Text 55"/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94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5" name="Text 63"/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196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197" name="Text 6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98" name="Text 7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Text 7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0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01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202" name="Text 77"/>
        <xdr:cNvSpPr txBox="1">
          <a:spLocks noChangeArrowheads="1"/>
        </xdr:cNvSpPr>
      </xdr:nvSpPr>
      <xdr:spPr bwMode="auto">
        <a:xfrm>
          <a:off x="528637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03" name="Text 128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04" name="Text 130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05" name="Text 132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06" name="Text 133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07" name="Text 135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08" name="Text 137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9" name="Text 13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10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11" name="Text 140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12" name="Text 141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3" name="Text 143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14" name="Text 145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5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16" name="Text 151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17" name="Text 153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18" name="Text 155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19" name="Text 156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20" name="Text 158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21" name="Text 160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" name="Text 16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23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24" name="Text 163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5" name="Text 164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Text 166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27" name="Text 168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8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29" name="Text 174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30" name="Text 176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31" name="Text 178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32" name="Text 179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33" name="Text 181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34" name="Text 183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5" name="Text 184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36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37" name="Text 186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38" name="Text 187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9" name="Text 18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0" name="Text 189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41" name="Text 191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2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243" name="Text 197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244" name="Text 19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245" name="Text 201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246" name="Text 20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247" name="Text 20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248" name="Text 205"/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249" name="Text 206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0" name="Text 207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51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252" name="Text 20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53" name="Text 21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4" name="Text 21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5" name="Text 21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256" name="Text 213"/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257" name="Text 214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8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259" name="Text 217"/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260" name="Text 218"/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261" name="Text 219"/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262" name="Text 220"/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4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265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6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7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8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69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0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1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2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73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80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1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282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0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1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2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3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4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5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296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7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299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00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1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2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3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4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5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6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7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08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14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5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16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2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3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4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5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6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7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28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9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30" name="Text 26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331" name="Text 27"/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2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333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4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5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6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7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8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39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0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41" name="Text 3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342" name="Text 40"/>
        <xdr:cNvSpPr txBox="1">
          <a:spLocks noChangeArrowheads="1"/>
        </xdr:cNvSpPr>
      </xdr:nvSpPr>
      <xdr:spPr bwMode="auto">
        <a:xfrm>
          <a:off x="8515350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43" name="Text 4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44" name="Text 4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45" name="Text 54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346" name="Text 55"/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347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8" name="Text 63"/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49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50" name="Text 6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51" name="Text 7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Text 7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3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354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355" name="Text 77"/>
        <xdr:cNvSpPr txBox="1">
          <a:spLocks noChangeArrowheads="1"/>
        </xdr:cNvSpPr>
      </xdr:nvSpPr>
      <xdr:spPr bwMode="auto">
        <a:xfrm>
          <a:off x="5286375" y="0"/>
          <a:ext cx="1162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56" name="Text 128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57" name="Text 130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58" name="Text 132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59" name="Text 133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60" name="Text 135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61" name="Text 137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2" name="Text 13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63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64" name="Text 140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65" name="Text 141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6" name="Text 143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367" name="Text 145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8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69" name="Text 151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70" name="Text 153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71" name="Text 155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72" name="Text 156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73" name="Text 158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74" name="Text 160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5" name="Text 16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76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77" name="Text 163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78" name="Text 164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Text 166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380" name="Text 168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1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82" name="Text 174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83" name="Text 176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84" name="Text 178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85" name="Text 179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386" name="Text 181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387" name="Text 183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8" name="Text 184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389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390" name="Text 186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391" name="Text 187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2" name="Text 18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3" name="Text 189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394" name="Text 191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5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396" name="Text 197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397" name="Text 19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398" name="Text 201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399" name="Text 20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00" name="Text 20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401" name="Text 205"/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02" name="Text 206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3" name="Text 207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04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05" name="Text 20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06" name="Text 21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7" name="Text 21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8" name="Text 21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409" name="Text 213"/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10" name="Text 214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1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412" name="Text 217"/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413" name="Text 218"/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414" name="Text 219"/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415" name="Text 220"/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17" name="Text 26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418" name="Text 27"/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19" name="Text 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420" name="Text 30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1" name="Text 3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2" name="Text 3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3" name="Text 3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4" name="Text 3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5" name="Text 3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6" name="Text 3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27" name="Text 3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28" name="Text 3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29" name="Text 40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30" name="Text 4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31" name="Text 4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32" name="Text 54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433" name="Text 55"/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434" name="Text 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1" name="Text 63"/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42" name="Text 6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43" name="Text 6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44" name="Text 7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Text 7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6" name="Text 7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447" name="Text 28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48" name="Text 7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56" name="Text 128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57" name="Text 130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58" name="Text 131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59" name="Text 132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60" name="Text 133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61" name="Text 135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62" name="Text 137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3" name="Text 13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64" name="Text 13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65" name="Text 140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66" name="Text 141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7" name="Text 143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68" name="Text 145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9" name="Text 146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470" name="Text 14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71" name="Text 151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72" name="Text 153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73" name="Text 154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74" name="Text 155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75" name="Text 156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76" name="Text 158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77" name="Text 160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8" name="Text 16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79" name="Text 16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80" name="Text 163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81" name="Text 164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2" name="Text 166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83" name="Text 168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4" name="Text 16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485" name="Text 174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486" name="Text 176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487" name="Text 177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488" name="Text 178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489" name="Text 179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490" name="Text 181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491" name="Text 183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2" name="Text 184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493" name="Text 185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494" name="Text 186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495" name="Text 187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6" name="Text 18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7" name="Text 189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498" name="Text 191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9" name="Text 19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00" name="Text 197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501" name="Text 199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8</xdr:col>
      <xdr:colOff>560070</xdr:colOff>
      <xdr:row>0</xdr:row>
      <xdr:rowOff>0</xdr:rowOff>
    </xdr:from>
    <xdr:to>
      <xdr:col>10</xdr:col>
      <xdr:colOff>160020</xdr:colOff>
      <xdr:row>0</xdr:row>
      <xdr:rowOff>0</xdr:rowOff>
    </xdr:to>
    <xdr:sp macro="" textlink="">
      <xdr:nvSpPr>
        <xdr:cNvPr id="502" name="Text 200"/>
        <xdr:cNvSpPr txBox="1">
          <a:spLocks noChangeArrowheads="1"/>
        </xdr:cNvSpPr>
      </xdr:nvSpPr>
      <xdr:spPr bwMode="auto">
        <a:xfrm>
          <a:off x="8020050" y="0"/>
          <a:ext cx="17049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503" name="Text 201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504" name="Text 20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505" name="Text 20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506" name="Text 205"/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507" name="Text 206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8" name="Text 207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09" name="Text 20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510" name="Text 209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511" name="Text 210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2" name="Text 21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3" name="Text 21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514" name="Text 213"/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515" name="Text 214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6" name="Text 21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517" name="Text 217"/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518" name="Text 218"/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519" name="Text 219"/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520" name="Text 220"/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2" name="Text Box 52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23" name="Text Box 522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4" name="Text Box 52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5" name="Text Box 52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6" name="Text Box 52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7" name="Text Box 52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8" name="Text Box 52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29" name="Text Box 528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0" name="Text Box 52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31" name="Text Box 530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38" name="Text Box 537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9" name="Text Box 53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40" name="Text Box 539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48" name="Text Box 547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9" name="Text Box 54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0" name="Text Box 54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1" name="Text Box 550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2" name="Text Box 551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3" name="Text Box 55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54" name="Text Box 553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5" name="Text Box 554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7" name="Text Box 55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58" name="Text Box 557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59" name="Text Box 558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0" name="Text Box 55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1" name="Text Box 560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2" name="Text Box 561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3" name="Text Box 56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4" name="Text Box 563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5" name="Text Box 56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66" name="Text Box 56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73" name="Text Box 57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4" name="Text Box 573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575" name="Text Box 574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3" name="Text Box 582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4" name="Text Box 583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5" name="Text Box 584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6" name="Text Box 58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7" name="Text Box 586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8" name="Text Box 587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589" name="Text Box 588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0" name="Text Box 589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591" name="Text Box 590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19</xdr:col>
      <xdr:colOff>0</xdr:colOff>
      <xdr:row>0</xdr:row>
      <xdr:rowOff>0</xdr:rowOff>
    </xdr:from>
    <xdr:to>
      <xdr:col>20</xdr:col>
      <xdr:colOff>66675</xdr:colOff>
      <xdr:row>0</xdr:row>
      <xdr:rowOff>0</xdr:rowOff>
    </xdr:to>
    <xdr:sp macro="" textlink="">
      <xdr:nvSpPr>
        <xdr:cNvPr id="592" name="Text Box 591"/>
        <xdr:cNvSpPr txBox="1">
          <a:spLocks noChangeArrowheads="1"/>
        </xdr:cNvSpPr>
      </xdr:nvSpPr>
      <xdr:spPr bwMode="auto">
        <a:xfrm>
          <a:off x="18516600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Geo-thermal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3" name="Text Box 592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28</xdr:col>
      <xdr:colOff>28575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594" name="Text Box 593"/>
        <xdr:cNvSpPr txBox="1">
          <a:spLocks noChangeArrowheads="1"/>
        </xdr:cNvSpPr>
      </xdr:nvSpPr>
      <xdr:spPr bwMode="auto">
        <a:xfrm>
          <a:off x="27136725" y="0"/>
          <a:ext cx="1209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5" name="Text Box 594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6" name="Text Box 595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7" name="Text Box 596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8" name="Text Box 59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599" name="Text Box 598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0" name="Text Box 599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1" name="Text Box 600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02" name="Text Box 601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236220</xdr:colOff>
      <xdr:row>0</xdr:row>
      <xdr:rowOff>0</xdr:rowOff>
    </xdr:to>
    <xdr:sp macro="" textlink="">
      <xdr:nvSpPr>
        <xdr:cNvPr id="603" name="Text Box 602"/>
        <xdr:cNvSpPr txBox="1">
          <a:spLocks noChangeArrowheads="1"/>
        </xdr:cNvSpPr>
      </xdr:nvSpPr>
      <xdr:spPr bwMode="auto">
        <a:xfrm>
          <a:off x="8515350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04" name="Text Box 603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05" name="Text Box 604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06" name="Text Box 605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25</xdr:col>
      <xdr:colOff>47625</xdr:colOff>
      <xdr:row>0</xdr:row>
      <xdr:rowOff>0</xdr:rowOff>
    </xdr:from>
    <xdr:to>
      <xdr:col>26</xdr:col>
      <xdr:colOff>0</xdr:colOff>
      <xdr:row>0</xdr:row>
      <xdr:rowOff>0</xdr:rowOff>
    </xdr:to>
    <xdr:sp macro="" textlink="">
      <xdr:nvSpPr>
        <xdr:cNvPr id="607" name="Text Box 606"/>
        <xdr:cNvSpPr txBox="1">
          <a:spLocks noChangeArrowheads="1"/>
        </xdr:cNvSpPr>
      </xdr:nvSpPr>
      <xdr:spPr bwMode="auto">
        <a:xfrm>
          <a:off x="237172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608" name="Text Box 607"/>
        <xdr:cNvSpPr txBox="1">
          <a:spLocks noChangeArrowheads="1"/>
        </xdr:cNvSpPr>
      </xdr:nvSpPr>
      <xdr:spPr bwMode="auto">
        <a:xfrm>
          <a:off x="2593657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9" name="Text Box 608"/>
        <xdr:cNvSpPr txBox="1">
          <a:spLocks noChangeArrowheads="1"/>
        </xdr:cNvSpPr>
      </xdr:nvSpPr>
      <xdr:spPr bwMode="auto">
        <a:xfrm>
          <a:off x="9525" y="0"/>
          <a:ext cx="2933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Gross Calorific Values</a:t>
          </a:r>
        </a:p>
        <a:p>
          <a:pPr algn="ctr" rtl="0">
            <a:defRPr sz="1000"/>
          </a:pPr>
          <a:r>
            <a:rPr lang="en-NZ" sz="1600" b="1" i="1" u="none" strike="noStrike" baseline="0">
              <a:solidFill>
                <a:srgbClr val="000000"/>
              </a:solidFill>
              <a:latin typeface="Arial"/>
              <a:cs typeface="Arial"/>
            </a:rPr>
            <a:t>in Petajoules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10" name="Text Box 60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11" name="Text Box 610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12" name="Text Box 611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3" name="Text Box 612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4" name="Text Box 613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0</xdr:colOff>
      <xdr:row>0</xdr:row>
      <xdr:rowOff>0</xdr:rowOff>
    </xdr:from>
    <xdr:to>
      <xdr:col>28</xdr:col>
      <xdr:colOff>28575</xdr:colOff>
      <xdr:row>0</xdr:row>
      <xdr:rowOff>0</xdr:rowOff>
    </xdr:to>
    <xdr:sp macro="" textlink="">
      <xdr:nvSpPr>
        <xdr:cNvPr id="615" name="Text Box 614"/>
        <xdr:cNvSpPr txBox="1">
          <a:spLocks noChangeArrowheads="1"/>
        </xdr:cNvSpPr>
      </xdr:nvSpPr>
      <xdr:spPr bwMode="auto">
        <a:xfrm>
          <a:off x="24860250" y="0"/>
          <a:ext cx="22764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6576" rIns="36576" bIns="36576" anchor="ctr" upright="1"/>
        <a:lstStyle/>
        <a:p>
          <a:pPr algn="ctr" rtl="0">
            <a:defRPr sz="1000"/>
          </a:pPr>
          <a:r>
            <a:rPr lang="en-NZ" sz="1500" b="1" i="0" u="none" strike="noStrike" baseline="0">
              <a:solidFill>
                <a:srgbClr val="000000"/>
              </a:solidFill>
              <a:latin typeface="Helv"/>
            </a:rPr>
            <a:t>ELEC-TRICITY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616" name="Text Box 615"/>
        <xdr:cNvSpPr txBox="1">
          <a:spLocks noChangeArrowheads="1"/>
        </xdr:cNvSpPr>
      </xdr:nvSpPr>
      <xdr:spPr bwMode="auto">
        <a:xfrm>
          <a:off x="5286375" y="0"/>
          <a:ext cx="1152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17" name="Text Box 616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18" name="Text Box 617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19" name="Text Box 618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20" name="Text Box 619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21" name="Text Box 620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22" name="Text Box 621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3" name="Text Box 62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24" name="Text Box 623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25" name="Text Box 624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26" name="Text Box 625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27" name="Text Box 626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28" name="Text Box 627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9" name="Text Box 62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30" name="Text Box 629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31" name="Text Box 630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32" name="Text Box 631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33" name="Text Box 632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34" name="Text Box 633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35" name="Text Box 634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6" name="Text Box 63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37" name="Text Box 636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38" name="Text Box 637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39" name="Text Box 638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0" name="Text Box 639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41" name="Text Box 640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2" name="Text Box 64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43" name="Text Box 642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44" name="Text Box 643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45" name="Text Box 644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46" name="Text Box 645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47" name="Text Box 646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48" name="Text Box 647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9" name="Text Box 648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50" name="Text Box 649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51" name="Text Box 650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52" name="Text Box 651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3" name="Text Box 652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54" name="Text Box 653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55" name="Text Box 654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6" name="Text Box 655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657" name="Text Box 656"/>
        <xdr:cNvSpPr txBox="1">
          <a:spLocks noChangeArrowheads="1"/>
        </xdr:cNvSpPr>
      </xdr:nvSpPr>
      <xdr:spPr bwMode="auto">
        <a:xfrm>
          <a:off x="17516475" y="0"/>
          <a:ext cx="1000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Hydro</a:t>
          </a:r>
        </a:p>
      </xdr:txBody>
    </xdr:sp>
    <xdr:clientData/>
  </xdr:twoCellAnchor>
  <xdr:twoCellAnchor>
    <xdr:from>
      <xdr:col>16</xdr:col>
      <xdr:colOff>57150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658" name="Text Box 657"/>
        <xdr:cNvSpPr txBox="1">
          <a:spLocks noChangeArrowheads="1"/>
        </xdr:cNvSpPr>
      </xdr:nvSpPr>
      <xdr:spPr bwMode="auto">
        <a:xfrm>
          <a:off x="15335250" y="0"/>
          <a:ext cx="1057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11</xdr:col>
      <xdr:colOff>9525</xdr:colOff>
      <xdr:row>0</xdr:row>
      <xdr:rowOff>0</xdr:rowOff>
    </xdr:to>
    <xdr:sp macro="" textlink="">
      <xdr:nvSpPr>
        <xdr:cNvPr id="659" name="Text Box 658"/>
        <xdr:cNvSpPr txBox="1">
          <a:spLocks noChangeArrowheads="1"/>
        </xdr:cNvSpPr>
      </xdr:nvSpPr>
      <xdr:spPr bwMode="auto">
        <a:xfrm>
          <a:off x="9582150" y="0"/>
          <a:ext cx="990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10</xdr:col>
      <xdr:colOff>462915</xdr:colOff>
      <xdr:row>0</xdr:row>
      <xdr:rowOff>0</xdr:rowOff>
    </xdr:from>
    <xdr:to>
      <xdr:col>12</xdr:col>
      <xdr:colOff>76185</xdr:colOff>
      <xdr:row>0</xdr:row>
      <xdr:rowOff>0</xdr:rowOff>
    </xdr:to>
    <xdr:sp macro="" textlink="">
      <xdr:nvSpPr>
        <xdr:cNvPr id="660" name="Text Box 659"/>
        <xdr:cNvSpPr txBox="1">
          <a:spLocks noChangeArrowheads="1"/>
        </xdr:cNvSpPr>
      </xdr:nvSpPr>
      <xdr:spPr bwMode="auto">
        <a:xfrm>
          <a:off x="10020300" y="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    Gasoline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661" name="Text Box 660"/>
        <xdr:cNvSpPr txBox="1">
          <a:spLocks noChangeArrowheads="1"/>
        </xdr:cNvSpPr>
      </xdr:nvSpPr>
      <xdr:spPr bwMode="auto">
        <a:xfrm>
          <a:off x="12696825" y="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Fuel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Oil</a:t>
          </a:r>
        </a:p>
      </xdr:txBody>
    </xdr:sp>
    <xdr:clientData/>
  </xdr:twoCellAnchor>
  <xdr:twoCellAnchor>
    <xdr:from>
      <xdr:col>14</xdr:col>
      <xdr:colOff>596265</xdr:colOff>
      <xdr:row>0</xdr:row>
      <xdr:rowOff>0</xdr:rowOff>
    </xdr:from>
    <xdr:to>
      <xdr:col>16</xdr:col>
      <xdr:colOff>9525</xdr:colOff>
      <xdr:row>0</xdr:row>
      <xdr:rowOff>0</xdr:rowOff>
    </xdr:to>
    <xdr:sp macro="" textlink="">
      <xdr:nvSpPr>
        <xdr:cNvPr id="662" name="Text Box 661"/>
        <xdr:cNvSpPr txBox="1">
          <a:spLocks noChangeArrowheads="1"/>
        </xdr:cNvSpPr>
      </xdr:nvSpPr>
      <xdr:spPr bwMode="auto">
        <a:xfrm>
          <a:off x="1416367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510540</xdr:colOff>
      <xdr:row>0</xdr:row>
      <xdr:rowOff>0</xdr:rowOff>
    </xdr:to>
    <xdr:sp macro="" textlink="">
      <xdr:nvSpPr>
        <xdr:cNvPr id="663" name="Text Box 662"/>
        <xdr:cNvSpPr txBox="1">
          <a:spLocks noChangeArrowheads="1"/>
        </xdr:cNvSpPr>
      </xdr:nvSpPr>
      <xdr:spPr bwMode="auto">
        <a:xfrm>
          <a:off x="20316825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Wind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4" name="Text Box 663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8</xdr:col>
      <xdr:colOff>95250</xdr:colOff>
      <xdr:row>0</xdr:row>
      <xdr:rowOff>0</xdr:rowOff>
    </xdr:from>
    <xdr:to>
      <xdr:col>8</xdr:col>
      <xdr:colOff>605790</xdr:colOff>
      <xdr:row>0</xdr:row>
      <xdr:rowOff>0</xdr:rowOff>
    </xdr:to>
    <xdr:sp macro="" textlink="">
      <xdr:nvSpPr>
        <xdr:cNvPr id="665" name="Text Box 664"/>
        <xdr:cNvSpPr txBox="1">
          <a:spLocks noChangeArrowheads="1"/>
        </xdr:cNvSpPr>
      </xdr:nvSpPr>
      <xdr:spPr bwMode="auto">
        <a:xfrm>
          <a:off x="7562850" y="0"/>
          <a:ext cx="495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9525</xdr:colOff>
      <xdr:row>0</xdr:row>
      <xdr:rowOff>0</xdr:rowOff>
    </xdr:to>
    <xdr:sp macro="" textlink="">
      <xdr:nvSpPr>
        <xdr:cNvPr id="666" name="Text Box 665"/>
        <xdr:cNvSpPr txBox="1">
          <a:spLocks noChangeArrowheads="1"/>
        </xdr:cNvSpPr>
      </xdr:nvSpPr>
      <xdr:spPr bwMode="auto">
        <a:xfrm>
          <a:off x="19450050" y="0"/>
          <a:ext cx="876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Solar</a:t>
          </a:r>
        </a:p>
      </xdr:txBody>
    </xdr:sp>
    <xdr:clientData/>
  </xdr:twoCellAnchor>
  <xdr:twoCellAnchor>
    <xdr:from>
      <xdr:col>17</xdr:col>
      <xdr:colOff>76200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667" name="Text Box 666"/>
        <xdr:cNvSpPr txBox="1">
          <a:spLocks noChangeArrowheads="1"/>
        </xdr:cNvSpPr>
      </xdr:nvSpPr>
      <xdr:spPr bwMode="auto">
        <a:xfrm>
          <a:off x="16468725" y="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Natural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Gas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8" name="Text Box 667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69" name="Text Box 668"/>
        <xdr:cNvSpPr txBox="1">
          <a:spLocks noChangeArrowheads="1"/>
        </xdr:cNvSpPr>
      </xdr:nvSpPr>
      <xdr:spPr bwMode="auto">
        <a:xfrm>
          <a:off x="6372225" y="0"/>
          <a:ext cx="1095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Lignite </a:t>
          </a:r>
        </a:p>
      </xdr:txBody>
    </xdr:sp>
    <xdr:clientData/>
  </xdr:twoCellAnchor>
  <xdr:twoCellAnchor>
    <xdr:from>
      <xdr:col>7</xdr:col>
      <xdr:colOff>483870</xdr:colOff>
      <xdr:row>0</xdr:row>
      <xdr:rowOff>0</xdr:rowOff>
    </xdr:from>
    <xdr:to>
      <xdr:col>8</xdr:col>
      <xdr:colOff>28554</xdr:colOff>
      <xdr:row>0</xdr:row>
      <xdr:rowOff>0</xdr:rowOff>
    </xdr:to>
    <xdr:sp macro="" textlink="">
      <xdr:nvSpPr>
        <xdr:cNvPr id="670" name="Text Box 669"/>
        <xdr:cNvSpPr txBox="1">
          <a:spLocks noChangeArrowheads="1"/>
        </xdr:cNvSpPr>
      </xdr:nvSpPr>
      <xdr:spPr bwMode="auto">
        <a:xfrm>
          <a:off x="68484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Peat/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Coke</a:t>
          </a:r>
        </a:p>
      </xdr:txBody>
    </xdr:sp>
    <xdr:clientData/>
  </xdr:twoCellAnchor>
  <xdr:twoCellAnchor>
    <xdr:from>
      <xdr:col>13</xdr:col>
      <xdr:colOff>455295</xdr:colOff>
      <xdr:row>0</xdr:row>
      <xdr:rowOff>0</xdr:rowOff>
    </xdr:from>
    <xdr:to>
      <xdr:col>15</xdr:col>
      <xdr:colOff>47606</xdr:colOff>
      <xdr:row>0</xdr:row>
      <xdr:rowOff>0</xdr:rowOff>
    </xdr:to>
    <xdr:sp macro="" textlink="">
      <xdr:nvSpPr>
        <xdr:cNvPr id="671" name="Text Box 670"/>
        <xdr:cNvSpPr txBox="1">
          <a:spLocks noChangeArrowheads="1"/>
        </xdr:cNvSpPr>
      </xdr:nvSpPr>
      <xdr:spPr bwMode="auto">
        <a:xfrm>
          <a:off x="131445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2" name="Text Box 671"/>
        <xdr:cNvSpPr txBox="1">
          <a:spLocks noChangeArrowheads="1"/>
        </xdr:cNvSpPr>
      </xdr:nvSpPr>
      <xdr:spPr bwMode="auto">
        <a:xfrm>
          <a:off x="2943225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47625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673" name="Text Box 672"/>
        <xdr:cNvSpPr txBox="1">
          <a:spLocks noChangeArrowheads="1"/>
        </xdr:cNvSpPr>
      </xdr:nvSpPr>
      <xdr:spPr bwMode="auto">
        <a:xfrm>
          <a:off x="22812375" y="0"/>
          <a:ext cx="857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Wood</a:t>
          </a:r>
        </a:p>
      </xdr:txBody>
    </xdr:sp>
    <xdr:clientData/>
  </xdr:twoCellAnchor>
  <xdr:twoCellAnchor>
    <xdr:from>
      <xdr:col>27</xdr:col>
      <xdr:colOff>9525</xdr:colOff>
      <xdr:row>0</xdr:row>
      <xdr:rowOff>0</xdr:rowOff>
    </xdr:from>
    <xdr:to>
      <xdr:col>28</xdr:col>
      <xdr:colOff>198110</xdr:colOff>
      <xdr:row>0</xdr:row>
      <xdr:rowOff>0</xdr:rowOff>
    </xdr:to>
    <xdr:sp macro="" textlink="">
      <xdr:nvSpPr>
        <xdr:cNvPr id="674" name="Text Box 673"/>
        <xdr:cNvSpPr txBox="1">
          <a:spLocks noChangeArrowheads="1"/>
        </xdr:cNvSpPr>
      </xdr:nvSpPr>
      <xdr:spPr bwMode="auto">
        <a:xfrm>
          <a:off x="25946100" y="0"/>
          <a:ext cx="1352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Wastes</a:t>
          </a:r>
        </a:p>
      </xdr:txBody>
    </xdr:sp>
    <xdr:clientData/>
  </xdr:twoCellAnchor>
  <xdr:twoCellAnchor>
    <xdr:from>
      <xdr:col>21</xdr:col>
      <xdr:colOff>529590</xdr:colOff>
      <xdr:row>0</xdr:row>
      <xdr:rowOff>0</xdr:rowOff>
    </xdr:from>
    <xdr:to>
      <xdr:col>23</xdr:col>
      <xdr:colOff>960092</xdr:colOff>
      <xdr:row>0</xdr:row>
      <xdr:rowOff>0</xdr:rowOff>
    </xdr:to>
    <xdr:sp macro="" textlink="">
      <xdr:nvSpPr>
        <xdr:cNvPr id="675" name="Text Box 674"/>
        <xdr:cNvSpPr txBox="1">
          <a:spLocks noChangeArrowheads="1"/>
        </xdr:cNvSpPr>
      </xdr:nvSpPr>
      <xdr:spPr bwMode="auto">
        <a:xfrm>
          <a:off x="20831175" y="0"/>
          <a:ext cx="1933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Biogas</a:t>
          </a:r>
          <a:r>
            <a:rPr lang="en-NZ" sz="13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47625</xdr:colOff>
      <xdr:row>0</xdr:row>
      <xdr:rowOff>0</xdr:rowOff>
    </xdr:to>
    <xdr:sp macro="" textlink="">
      <xdr:nvSpPr>
        <xdr:cNvPr id="676" name="Text Box 675"/>
        <xdr:cNvSpPr txBox="1">
          <a:spLocks noChangeArrowheads="1"/>
        </xdr:cNvSpPr>
      </xdr:nvSpPr>
      <xdr:spPr bwMode="auto">
        <a:xfrm>
          <a:off x="11782425" y="0"/>
          <a:ext cx="962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7" name="Text Box 676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8" name="Text Box 677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79" name="Text Box 678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0" name="Text Box 679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1" name="Text Box 680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2" name="Text Box 681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3" name="Text Box 682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4" name="Text Box 683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85" name="Text Box 684"/>
        <xdr:cNvSpPr txBox="1">
          <a:spLocks noChangeArrowheads="1"/>
        </xdr:cNvSpPr>
      </xdr:nvSpPr>
      <xdr:spPr bwMode="auto">
        <a:xfrm>
          <a:off x="25936575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88" name="Text Box 687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0" name="Text Box 689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1" name="Text Box 690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2" name="Text Box 691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693" name="Text Box 692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4" name="Text Box 693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5" name="Text Box 694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6" name="Text Box 695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7" name="Text Box 696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8" name="Text Box 697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699" name="Text Box 698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0" name="Text Box 699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1" name="Text Box 700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02" name="Text Box 701"/>
        <xdr:cNvSpPr txBox="1">
          <a:spLocks noChangeArrowheads="1"/>
        </xdr:cNvSpPr>
      </xdr:nvSpPr>
      <xdr:spPr bwMode="auto">
        <a:xfrm>
          <a:off x="25936575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5" name="Text Box 704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7" name="Text Box 706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8" name="Text Box 707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09" name="Text Box 708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10" name="Text Box 709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1" name="Text Box 710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Total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2" name="Text Box 711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Crudes/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Feedstocks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3" name="Text Box 712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LPG/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NGL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4" name="Text Box 713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Motor gasoline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5" name="Text Box 714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Diesel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6" name="Text Box 715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Fuel oil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7" name="Text Box 716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Av. fuel/</a:t>
          </a:r>
        </a:p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Kero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8" name="Text Box 717"/>
        <xdr:cNvSpPr txBox="1">
          <a:spLocks noChangeArrowheads="1"/>
        </xdr:cNvSpPr>
      </xdr:nvSpPr>
      <xdr:spPr bwMode="auto">
        <a:xfrm>
          <a:off x="25936575" y="1457325"/>
          <a:ext cx="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NZ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 liquids</a:t>
          </a:r>
          <a:r>
            <a:rPr lang="en-NZ" sz="1000" b="0" i="0" u="none" strike="noStrike" baseline="30000">
              <a:solidFill>
                <a:srgbClr val="000000"/>
              </a:solidFill>
              <a:latin typeface="Helv"/>
            </a:rPr>
            <a:t>5</a:t>
          </a:r>
        </a:p>
      </xdr:txBody>
    </xdr:sp>
    <xdr:clientData/>
  </xdr:twoCellAnchor>
  <xdr:twoCellAnchor>
    <xdr:from>
      <xdr:col>27</xdr:col>
      <xdr:colOff>0</xdr:colOff>
      <xdr:row>3</xdr:row>
      <xdr:rowOff>0</xdr:rowOff>
    </xdr:from>
    <xdr:to>
      <xdr:col>27</xdr:col>
      <xdr:colOff>0</xdr:colOff>
      <xdr:row>5</xdr:row>
      <xdr:rowOff>0</xdr:rowOff>
    </xdr:to>
    <xdr:sp macro="" textlink="">
      <xdr:nvSpPr>
        <xdr:cNvPr id="719" name="Text Box 718"/>
        <xdr:cNvSpPr txBox="1">
          <a:spLocks noChangeArrowheads="1"/>
        </xdr:cNvSpPr>
      </xdr:nvSpPr>
      <xdr:spPr bwMode="auto">
        <a:xfrm>
          <a:off x="25936575" y="1095375"/>
          <a:ext cx="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000" b="1" i="0" u="none" strike="noStrike" baseline="0">
              <a:solidFill>
                <a:srgbClr val="000000"/>
              </a:solidFill>
              <a:latin typeface="Helv"/>
            </a:rPr>
            <a:t>HEAT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0" name="Text Box 719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1" name="Text Box 720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2" name="Text Box 721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3" name="Text Box 722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724" name="Text Box 723"/>
        <xdr:cNvSpPr txBox="1">
          <a:spLocks noChangeArrowheads="1"/>
        </xdr:cNvSpPr>
      </xdr:nvSpPr>
      <xdr:spPr bwMode="auto">
        <a:xfrm>
          <a:off x="2943225" y="2038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25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Text 138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27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Text 161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29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Text 184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1" name="Text 188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2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Text 207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4" name="Text 211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5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6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7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8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39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0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1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2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3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4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5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6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Text 138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48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Text 161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0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Text 184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2" name="Text 188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3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Text 207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5" name="Text 211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6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7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8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59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0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1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2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3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4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5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6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7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Text 138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69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Text 161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1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Text 184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3" name="Text 188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4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Text 207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6" name="Text 211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7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78" name="Text 7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Text 138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0" name="Text 14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Text 161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2" name="Text 16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Text 184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4" name="Text 188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5" name="Text 1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Text 207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7" name="Text 211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8" name="Text 21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89" name="Text Box 790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0" name="Text Box 791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1" name="Text Box 79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2" name="Text Box 793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3" name="Text Box 794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4" name="Text Box 795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5" name="Text Box 796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6" name="Text Box 797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7" name="Text Box 798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8" name="Text Box 799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799" name="Text Box 800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Text Box 801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1" name="Text Box 802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Text Box 803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3" name="Text Box 804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Text Box 805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5" name="Text Box 806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6" name="Text Box 807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47625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Text Box 808"/>
        <xdr:cNvSpPr txBox="1">
          <a:spLocks noChangeArrowheads="1"/>
        </xdr:cNvSpPr>
      </xdr:nvSpPr>
      <xdr:spPr bwMode="auto">
        <a:xfrm>
          <a:off x="4305300" y="0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Sub- bitum.</a:t>
          </a:r>
        </a:p>
      </xdr:txBody>
    </xdr:sp>
    <xdr:clientData/>
  </xdr:twoCellAnchor>
  <xdr:twoCellAnchor>
    <xdr:from>
      <xdr:col>4</xdr:col>
      <xdr:colOff>552450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8" name="Text Box 809"/>
        <xdr:cNvSpPr txBox="1">
          <a:spLocks noChangeArrowheads="1"/>
        </xdr:cNvSpPr>
      </xdr:nvSpPr>
      <xdr:spPr bwMode="auto">
        <a:xfrm>
          <a:off x="3495675" y="0"/>
          <a:ext cx="762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28575</xdr:colOff>
      <xdr:row>0</xdr:row>
      <xdr:rowOff>0</xdr:rowOff>
    </xdr:to>
    <xdr:sp macro="" textlink="">
      <xdr:nvSpPr>
        <xdr:cNvPr id="809" name="Text Box 810"/>
        <xdr:cNvSpPr txBox="1">
          <a:spLocks noChangeArrowheads="1"/>
        </xdr:cNvSpPr>
      </xdr:nvSpPr>
      <xdr:spPr bwMode="auto">
        <a:xfrm>
          <a:off x="4257675" y="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0" name="Text Box 811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1" name="Text Box 812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2" name="Text Box 813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3" name="Text Box 814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4" name="Text Box 815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5" name="Text Box 816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6" name="Text Box 817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7" name="Text Box 818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8" name="Text Box 819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19" name="Text Box 820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0" name="Text Box 821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1" name="Text Box 822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2" name="Text Box 823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3" name="Text Box 824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28575</xdr:colOff>
      <xdr:row>5</xdr:row>
      <xdr:rowOff>0</xdr:rowOff>
    </xdr:to>
    <xdr:sp macro="" textlink="">
      <xdr:nvSpPr>
        <xdr:cNvPr id="824" name="Text Box 825"/>
        <xdr:cNvSpPr txBox="1">
          <a:spLocks noChangeArrowheads="1"/>
        </xdr:cNvSpPr>
      </xdr:nvSpPr>
      <xdr:spPr bwMode="auto">
        <a:xfrm>
          <a:off x="4257675" y="203835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Subtotal</a:t>
          </a:r>
        </a:p>
        <a:p>
          <a:pPr algn="ctr" rtl="0">
            <a:defRPr sz="1000"/>
          </a:pPr>
          <a:endParaRPr lang="en-NZ" sz="13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25" name="Text 7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26" name="Text 14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827" name="Text 77"/>
        <xdr:cNvSpPr txBox="1">
          <a:spLocks noChangeArrowheads="1"/>
        </xdr:cNvSpPr>
      </xdr:nvSpPr>
      <xdr:spPr bwMode="auto">
        <a:xfrm>
          <a:off x="48006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5</xdr:col>
      <xdr:colOff>552450</xdr:colOff>
      <xdr:row>0</xdr:row>
      <xdr:rowOff>0</xdr:rowOff>
    </xdr:from>
    <xdr:to>
      <xdr:col>7</xdr:col>
      <xdr:colOff>76200</xdr:colOff>
      <xdr:row>0</xdr:row>
      <xdr:rowOff>0</xdr:rowOff>
    </xdr:to>
    <xdr:sp macro="" textlink="">
      <xdr:nvSpPr>
        <xdr:cNvPr id="828" name="Text 77"/>
        <xdr:cNvSpPr txBox="1">
          <a:spLocks noChangeArrowheads="1"/>
        </xdr:cNvSpPr>
      </xdr:nvSpPr>
      <xdr:spPr bwMode="auto">
        <a:xfrm>
          <a:off x="4810125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29" name="Text 7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19050</xdr:colOff>
      <xdr:row>0</xdr:row>
      <xdr:rowOff>0</xdr:rowOff>
    </xdr:to>
    <xdr:sp macro="" textlink="">
      <xdr:nvSpPr>
        <xdr:cNvPr id="830" name="Text 147"/>
        <xdr:cNvSpPr txBox="1">
          <a:spLocks noChangeArrowheads="1"/>
        </xdr:cNvSpPr>
      </xdr:nvSpPr>
      <xdr:spPr bwMode="auto">
        <a:xfrm>
          <a:off x="5286375" y="0"/>
          <a:ext cx="11049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  <xdr:twoCellAnchor>
    <xdr:from>
      <xdr:col>5</xdr:col>
      <xdr:colOff>542925</xdr:colOff>
      <xdr:row>0</xdr:row>
      <xdr:rowOff>0</xdr:rowOff>
    </xdr:from>
    <xdr:to>
      <xdr:col>7</xdr:col>
      <xdr:colOff>66675</xdr:colOff>
      <xdr:row>0</xdr:row>
      <xdr:rowOff>0</xdr:rowOff>
    </xdr:to>
    <xdr:sp macro="" textlink="">
      <xdr:nvSpPr>
        <xdr:cNvPr id="831" name="Text Box 832"/>
        <xdr:cNvSpPr txBox="1">
          <a:spLocks noChangeArrowheads="1"/>
        </xdr:cNvSpPr>
      </xdr:nvSpPr>
      <xdr:spPr bwMode="auto">
        <a:xfrm>
          <a:off x="4800600" y="0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 Bituminous&amp;</a:t>
          </a:r>
        </a:p>
        <a:p>
          <a:pPr algn="ctr" rtl="0">
            <a:defRPr sz="1000"/>
          </a:pPr>
          <a:r>
            <a:rPr lang="en-NZ" sz="1300" b="1" i="0" u="none" strike="noStrike" baseline="0">
              <a:solidFill>
                <a:srgbClr val="000000"/>
              </a:solidFill>
              <a:latin typeface="Arial"/>
              <a:cs typeface="Arial"/>
            </a:rPr>
            <a:t>Sub-bitum.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Information/Data/Energy%20Balances/balance%20table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DF\EDFJUL98\EB\USER\EMSUDATA\IEA\SLT94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imary Energy - Q"/>
      <sheetName val="Quarterly Balance"/>
      <sheetName val="Transformation - Q"/>
      <sheetName val="Demand - Q"/>
      <sheetName val="Demand - Q - Coal"/>
      <sheetName val="Primary Energy - DY"/>
      <sheetName val="Transformation - DY"/>
      <sheetName val="Demand - DY"/>
      <sheetName val="Demand - DY - Coal"/>
      <sheetName val="Calendar Year Balance"/>
      <sheetName val="Sheet1"/>
      <sheetName val="Calendar_Year_StatDifs"/>
      <sheetName val="SADEM_Demand"/>
      <sheetName val="SADEM_SupplyUse"/>
      <sheetName val="Calendar_EnergyOverview"/>
      <sheetName val="Calendar_EnergyOverview_Balance"/>
      <sheetName val="Calendar_OilTPES"/>
      <sheetName val="Primary Energy - MY"/>
      <sheetName val="Transformation - MY"/>
      <sheetName val="Demand - MY"/>
      <sheetName val="Demand - MY - Coal"/>
      <sheetName val="March Year Balance"/>
      <sheetName val="Calendar Year Balance - NET"/>
      <sheetName val="GCV to NCV Factors"/>
      <sheetName val="Audit"/>
    </sheetNames>
    <sheetDataSet>
      <sheetData sheetId="0"/>
      <sheetData sheetId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  <row r="91">
          <cell r="A91">
            <v>40238</v>
          </cell>
        </row>
        <row r="92">
          <cell r="A92">
            <v>40330</v>
          </cell>
        </row>
        <row r="93">
          <cell r="A93">
            <v>40422</v>
          </cell>
        </row>
        <row r="94">
          <cell r="A94">
            <v>40513</v>
          </cell>
        </row>
        <row r="95">
          <cell r="A95">
            <v>40603</v>
          </cell>
        </row>
        <row r="96">
          <cell r="A96">
            <v>40695</v>
          </cell>
        </row>
        <row r="97">
          <cell r="A97">
            <v>40787</v>
          </cell>
        </row>
        <row r="98">
          <cell r="A98">
            <v>40878</v>
          </cell>
        </row>
        <row r="99">
          <cell r="A99">
            <v>40969</v>
          </cell>
        </row>
        <row r="100">
          <cell r="A100">
            <v>41061</v>
          </cell>
        </row>
        <row r="101">
          <cell r="A101">
            <v>41153</v>
          </cell>
        </row>
        <row r="102">
          <cell r="A102">
            <v>41244</v>
          </cell>
        </row>
        <row r="103">
          <cell r="A103">
            <v>41334</v>
          </cell>
        </row>
        <row r="104">
          <cell r="A104">
            <v>41426</v>
          </cell>
        </row>
        <row r="105">
          <cell r="A105">
            <v>41518</v>
          </cell>
        </row>
        <row r="106">
          <cell r="A106">
            <v>41609</v>
          </cell>
        </row>
        <row r="107">
          <cell r="A107">
            <v>41699</v>
          </cell>
        </row>
        <row r="108">
          <cell r="A108">
            <v>41791</v>
          </cell>
        </row>
        <row r="109">
          <cell r="A109">
            <v>41883</v>
          </cell>
        </row>
        <row r="110">
          <cell r="A110">
            <v>41974</v>
          </cell>
        </row>
        <row r="111">
          <cell r="A111">
            <v>42064</v>
          </cell>
        </row>
        <row r="112">
          <cell r="A112">
            <v>42156</v>
          </cell>
        </row>
        <row r="113">
          <cell r="A113">
            <v>42248</v>
          </cell>
        </row>
        <row r="114">
          <cell r="A114">
            <v>42339</v>
          </cell>
        </row>
        <row r="115">
          <cell r="A115">
            <v>42430</v>
          </cell>
        </row>
        <row r="116">
          <cell r="A116">
            <v>42522</v>
          </cell>
        </row>
        <row r="117">
          <cell r="A117">
            <v>42614</v>
          </cell>
        </row>
        <row r="118">
          <cell r="A118">
            <v>42705</v>
          </cell>
        </row>
        <row r="119">
          <cell r="A119">
            <v>42795</v>
          </cell>
        </row>
        <row r="120">
          <cell r="A120">
            <v>42887</v>
          </cell>
        </row>
        <row r="121">
          <cell r="A121">
            <v>42979</v>
          </cell>
        </row>
        <row r="122">
          <cell r="A122">
            <v>43070</v>
          </cell>
        </row>
        <row r="123">
          <cell r="A123">
            <v>43160</v>
          </cell>
        </row>
        <row r="124">
          <cell r="A124">
            <v>43252</v>
          </cell>
        </row>
        <row r="125">
          <cell r="A125">
            <v>43344</v>
          </cell>
        </row>
        <row r="126">
          <cell r="A126">
            <v>43435</v>
          </cell>
        </row>
        <row r="127">
          <cell r="A127">
            <v>43525</v>
          </cell>
        </row>
        <row r="128">
          <cell r="A128">
            <v>43617</v>
          </cell>
        </row>
      </sheetData>
      <sheetData sheetId="2"/>
      <sheetData sheetId="3"/>
      <sheetData sheetId="4"/>
      <sheetData sheetId="5"/>
      <sheetData sheetId="6">
        <row r="6">
          <cell r="B6" t="str">
            <v>coking_ind</v>
          </cell>
        </row>
      </sheetData>
      <sheetData sheetId="7">
        <row r="6">
          <cell r="B6" t="str">
            <v>bit_elec</v>
          </cell>
        </row>
      </sheetData>
      <sheetData sheetId="8">
        <row r="6">
          <cell r="B6" t="str">
            <v>coal_Ag</v>
          </cell>
        </row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</sheetData>
      <sheetData sheetId="9">
        <row r="6">
          <cell r="B6" t="str">
            <v>bit_agr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21"/>
      <sheetData sheetId="22"/>
      <sheetData sheetId="23"/>
      <sheetData sheetId="24">
        <row r="5">
          <cell r="B5" t="str">
            <v>Coal</v>
          </cell>
        </row>
      </sheetData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zoomScale="70" zoomScaleNormal="70" workbookViewId="0">
      <selection activeCell="AF3" sqref="AF3"/>
    </sheetView>
  </sheetViews>
  <sheetFormatPr defaultColWidth="9.140625" defaultRowHeight="12.75" x14ac:dyDescent="0.2"/>
  <cols>
    <col min="1" max="1" width="6.42578125" style="131" customWidth="1"/>
    <col min="2" max="2" width="11.140625" style="131" customWidth="1"/>
    <col min="3" max="3" width="36.42578125" style="131" bestFit="1" customWidth="1"/>
    <col min="4" max="25" width="9.7109375" style="131" bestFit="1" customWidth="1"/>
    <col min="26" max="32" width="9.7109375" style="131" customWidth="1"/>
    <col min="33" max="16384" width="9.140625" style="131"/>
  </cols>
  <sheetData>
    <row r="1" spans="1:32" ht="26.25" x14ac:dyDescent="0.2">
      <c r="A1" s="223" t="s">
        <v>64</v>
      </c>
      <c r="B1" s="223"/>
      <c r="C1" s="223"/>
    </row>
    <row r="2" spans="1:32" ht="27" thickBot="1" x14ac:dyDescent="0.25">
      <c r="A2" s="132"/>
      <c r="B2" s="132"/>
      <c r="C2" s="13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</row>
    <row r="3" spans="1:32" ht="55.5" customHeight="1" thickBot="1" x14ac:dyDescent="0.25">
      <c r="A3" s="162"/>
      <c r="B3" s="163" t="s">
        <v>65</v>
      </c>
      <c r="C3" s="165"/>
      <c r="D3" s="166">
        <v>1990</v>
      </c>
      <c r="E3" s="164">
        <v>1991</v>
      </c>
      <c r="F3" s="164">
        <v>1992</v>
      </c>
      <c r="G3" s="164">
        <v>1993</v>
      </c>
      <c r="H3" s="164">
        <v>1994</v>
      </c>
      <c r="I3" s="164">
        <v>1995</v>
      </c>
      <c r="J3" s="164">
        <v>1996</v>
      </c>
      <c r="K3" s="164">
        <v>1997</v>
      </c>
      <c r="L3" s="164">
        <v>1998</v>
      </c>
      <c r="M3" s="164">
        <v>1999</v>
      </c>
      <c r="N3" s="164">
        <v>2000</v>
      </c>
      <c r="O3" s="164">
        <v>2001</v>
      </c>
      <c r="P3" s="164">
        <v>2002</v>
      </c>
      <c r="Q3" s="164">
        <v>2003</v>
      </c>
      <c r="R3" s="164">
        <v>2004</v>
      </c>
      <c r="S3" s="164">
        <v>2005</v>
      </c>
      <c r="T3" s="164">
        <v>2006</v>
      </c>
      <c r="U3" s="164">
        <v>2007</v>
      </c>
      <c r="V3" s="164">
        <v>2008</v>
      </c>
      <c r="W3" s="164">
        <v>2009</v>
      </c>
      <c r="X3" s="164">
        <v>2010</v>
      </c>
      <c r="Y3" s="164">
        <v>2011</v>
      </c>
      <c r="Z3" s="164">
        <v>2012</v>
      </c>
      <c r="AA3" s="164">
        <v>2013</v>
      </c>
      <c r="AB3" s="164">
        <v>2014</v>
      </c>
      <c r="AC3" s="164">
        <v>2015</v>
      </c>
      <c r="AD3" s="164">
        <v>2016</v>
      </c>
      <c r="AE3" s="164">
        <v>2017</v>
      </c>
      <c r="AF3" s="164">
        <v>2018</v>
      </c>
    </row>
    <row r="4" spans="1:32" ht="23.1" customHeight="1" x14ac:dyDescent="0.2">
      <c r="A4" s="224" t="s">
        <v>29</v>
      </c>
      <c r="B4" s="133"/>
      <c r="C4" s="134" t="s">
        <v>30</v>
      </c>
      <c r="D4" s="156">
        <f ca="1">VLOOKUP($C4,INDIRECT("'"&amp;D$3&amp;"'!$C$7:$AC$42"),MATCH("grand_total",'1990'!$C$2:$AC$2,0),0)</f>
        <v>518.51747106724758</v>
      </c>
      <c r="E4" s="157">
        <f ca="1">VLOOKUP($C4,INDIRECT("'"&amp;E$3&amp;"'!$C$7:$AC$42"),MATCH("grand_total",'1990'!$C$2:$AC$2,0),0)</f>
        <v>545.36831945914832</v>
      </c>
      <c r="F4" s="157">
        <f ca="1">VLOOKUP($C4,INDIRECT("'"&amp;F$3&amp;"'!$C$7:$AC$42"),MATCH("grand_total",'1990'!$C$2:$AC$2,0),0)</f>
        <v>554.59430536380114</v>
      </c>
      <c r="G4" s="157">
        <f ca="1">VLOOKUP($C4,INDIRECT("'"&amp;G$3&amp;"'!$C$7:$AC$42"),MATCH("grand_total",'1990'!$C$2:$AC$2,0),0)</f>
        <v>577.19997688975286</v>
      </c>
      <c r="H4" s="157">
        <f ca="1">VLOOKUP($C4,INDIRECT("'"&amp;H$3&amp;"'!$C$7:$AC$42"),MATCH("grand_total",'1990'!$C$2:$AC$2,0),0)</f>
        <v>559.81720728791674</v>
      </c>
      <c r="I4" s="157">
        <f ca="1">VLOOKUP($C4,INDIRECT("'"&amp;I$3&amp;"'!$C$7:$AC$42"),MATCH("grand_total",'1990'!$C$2:$AC$2,0),0)</f>
        <v>558.89736739566854</v>
      </c>
      <c r="J4" s="157">
        <f ca="1">VLOOKUP($C4,INDIRECT("'"&amp;J$3&amp;"'!$C$7:$AC$42"),MATCH("grand_total",'1990'!$C$2:$AC$2,0),0)</f>
        <v>603.91681606355746</v>
      </c>
      <c r="K4" s="157">
        <f ca="1">VLOOKUP($C4,INDIRECT("'"&amp;K$3&amp;"'!$C$7:$AC$42"),MATCH("grand_total",'1990'!$C$2:$AC$2,0),0)</f>
        <v>636.48349995164563</v>
      </c>
      <c r="L4" s="157">
        <f ca="1">VLOOKUP($C4,INDIRECT("'"&amp;L$3&amp;"'!$C$7:$AC$42"),MATCH("grand_total",'1990'!$C$2:$AC$2,0),0)</f>
        <v>589.81634668068239</v>
      </c>
      <c r="M4" s="157">
        <f ca="1">VLOOKUP($C4,INDIRECT("'"&amp;M$3&amp;"'!$C$7:$AC$42"),MATCH("grand_total",'1990'!$C$2:$AC$2,0),0)</f>
        <v>623.11645847679119</v>
      </c>
      <c r="N4" s="157">
        <f ca="1">VLOOKUP($C4,INDIRECT("'"&amp;N$3&amp;"'!$C$7:$AC$42"),MATCH("grand_total",'1990'!$C$2:$AC$2,0),0)</f>
        <v>643.47479830241434</v>
      </c>
      <c r="O4" s="157">
        <f ca="1">VLOOKUP($C4,INDIRECT("'"&amp;O$3&amp;"'!$C$7:$AC$42"),MATCH("grand_total",'1990'!$C$2:$AC$2,0),0)</f>
        <v>648.62044194252451</v>
      </c>
      <c r="P4" s="157">
        <f ca="1">VLOOKUP($C4,INDIRECT("'"&amp;P$3&amp;"'!$C$7:$AC$42"),MATCH("grand_total",'1990'!$C$2:$AC$2,0),0)</f>
        <v>659.6929517918685</v>
      </c>
      <c r="Q4" s="157">
        <f ca="1">VLOOKUP($C4,INDIRECT("'"&amp;Q$3&amp;"'!$C$7:$AC$42"),MATCH("grand_total",'1990'!$C$2:$AC$2,0),0)</f>
        <v>599.16317982052897</v>
      </c>
      <c r="R4" s="157">
        <f ca="1">VLOOKUP($C4,INDIRECT("'"&amp;R$3&amp;"'!$C$7:$AC$42"),MATCH("grand_total",'1990'!$C$2:$AC$2,0),0)</f>
        <v>595.5881723327808</v>
      </c>
      <c r="S4" s="157">
        <f ca="1">VLOOKUP($C4,INDIRECT("'"&amp;S$3&amp;"'!$C$7:$AC$42"),MATCH("grand_total",'1990'!$C$2:$AC$2,0),0)</f>
        <v>577.62112676653192</v>
      </c>
      <c r="T4" s="157">
        <f ca="1">VLOOKUP($C4,INDIRECT("'"&amp;T$3&amp;"'!$C$7:$AC$42"),MATCH("grand_total",'1990'!$C$2:$AC$2,0),0)</f>
        <v>593.256087177165</v>
      </c>
      <c r="U4" s="157">
        <f ca="1">VLOOKUP($C4,INDIRECT("'"&amp;U$3&amp;"'!$C$7:$AC$42"),MATCH("grand_total",'1990'!$C$2:$AC$2,0),0)</f>
        <v>633.35433009303688</v>
      </c>
      <c r="V4" s="157">
        <f ca="1">VLOOKUP($C4,INDIRECT("'"&amp;V$3&amp;"'!$C$7:$AC$42"),MATCH("grand_total",'1990'!$C$2:$AC$2,0),0)</f>
        <v>667.65021365677717</v>
      </c>
      <c r="W4" s="157">
        <f ca="1">VLOOKUP($C4,INDIRECT("'"&amp;W$3&amp;"'!$C$7:$AC$42"),MATCH("grand_total",'1990'!$C$2:$AC$2,0),0)</f>
        <v>677.94756919433564</v>
      </c>
      <c r="X4" s="157">
        <f ca="1">VLOOKUP($C4,INDIRECT("'"&amp;X$3&amp;"'!$C$7:$AC$42"),MATCH("grand_total",'1990'!$C$2:$AC$2,0),0)</f>
        <v>740.74153270781142</v>
      </c>
      <c r="Y4" s="157">
        <f ca="1">VLOOKUP($C4,INDIRECT("'"&amp;Y$3&amp;"'!$C$7:$AC$42"),MATCH("grand_total",'1990'!$C$2:$AC$2,0),0)</f>
        <v>706.22644432180289</v>
      </c>
      <c r="Z4" s="157">
        <f ca="1">VLOOKUP($C4,INDIRECT("'"&amp;Z$3&amp;"'!$C$7:$AC$42"),MATCH("grand_total",'1990'!$C$2:$AC$2,0),0)</f>
        <v>700.99555478940863</v>
      </c>
      <c r="AA4" s="157">
        <f ca="1">VLOOKUP($C4,INDIRECT("'"&amp;AA$3&amp;"'!$C$7:$AC$42"),MATCH("grand_total",'1990'!$C$2:$AC$2,0),0)</f>
        <v>702.54982271319398</v>
      </c>
      <c r="AB4" s="157">
        <f ca="1">VLOOKUP($C4,INDIRECT("'"&amp;AB$3&amp;"'!$C$7:$AC$42"),MATCH("grand_total",'1990'!$C$2:$AC$2,0),0)</f>
        <v>736.49936751615621</v>
      </c>
      <c r="AC4" s="157">
        <f ca="1">VLOOKUP($C4,INDIRECT("'"&amp;AC$3&amp;"'!$C$7:$AC$42"),MATCH("grand_total",'1990'!$C$2:$AC$2,0),0)</f>
        <v>716.98664695156276</v>
      </c>
      <c r="AD4" s="157">
        <f ca="1">VLOOKUP($C4,INDIRECT("'"&amp;AD$3&amp;"'!$C$7:$AC$42"),MATCH("grand_total",'1990'!$C$2:$AC$2,0),0)</f>
        <v>697.6299801396774</v>
      </c>
      <c r="AE4" s="157">
        <f ca="1">VLOOKUP($C4,INDIRECT("'"&amp;AE$3&amp;"'!$C$7:$AC$42"),MATCH("grand_total",'1990'!$C$2:$AC$2,0),0)</f>
        <v>689.70777174915861</v>
      </c>
      <c r="AF4" s="157">
        <f ca="1">VLOOKUP($C4,INDIRECT("'"&amp;AF$3&amp;"'!$C$7:$AC$42"),MATCH("grand_total",'1990'!$C$2:$AC$2,0),0)</f>
        <v>671.99762824977802</v>
      </c>
    </row>
    <row r="5" spans="1:32" ht="23.1" customHeight="1" x14ac:dyDescent="0.2">
      <c r="A5" s="224"/>
      <c r="B5" s="133" t="str">
        <f>"+"</f>
        <v>+</v>
      </c>
      <c r="C5" s="135" t="s">
        <v>31</v>
      </c>
      <c r="D5" s="156">
        <f ca="1">VLOOKUP($C5,INDIRECT("'"&amp;D$3&amp;"'!$C$7:$AC$42"),MATCH("grand_total",'1990'!$C$2:$AC$2,0),0)</f>
        <v>169.46885123304628</v>
      </c>
      <c r="E5" s="157">
        <f ca="1">VLOOKUP($C5,INDIRECT("'"&amp;E$3&amp;"'!$C$7:$AC$42"),MATCH("grand_total",'1990'!$C$2:$AC$2,0),0)</f>
        <v>172.3122002247062</v>
      </c>
      <c r="F5" s="157">
        <f ca="1">VLOOKUP($C5,INDIRECT("'"&amp;F$3&amp;"'!$C$7:$AC$42"),MATCH("grand_total",'1990'!$C$2:$AC$2,0),0)</f>
        <v>169.10060468225501</v>
      </c>
      <c r="G5" s="157">
        <f ca="1">VLOOKUP($C5,INDIRECT("'"&amp;G$3&amp;"'!$C$7:$AC$42"),MATCH("grand_total",'1990'!$C$2:$AC$2,0),0)</f>
        <v>185.67888083151951</v>
      </c>
      <c r="H5" s="157">
        <f ca="1">VLOOKUP($C5,INDIRECT("'"&amp;H$3&amp;"'!$C$7:$AC$42"),MATCH("grand_total",'1990'!$C$2:$AC$2,0),0)</f>
        <v>208.42369942595951</v>
      </c>
      <c r="I5" s="157">
        <f ca="1">VLOOKUP($C5,INDIRECT("'"&amp;I$3&amp;"'!$C$7:$AC$42"),MATCH("grand_total",'1990'!$C$2:$AC$2,0),0)</f>
        <v>216.85602214965607</v>
      </c>
      <c r="J5" s="157">
        <f ca="1">VLOOKUP($C5,INDIRECT("'"&amp;J$3&amp;"'!$C$7:$AC$42"),MATCH("grand_total",'1990'!$C$2:$AC$2,0),0)</f>
        <v>232.77587243146559</v>
      </c>
      <c r="K5" s="157">
        <f ca="1">VLOOKUP($C5,INDIRECT("'"&amp;K$3&amp;"'!$C$7:$AC$42"),MATCH("grand_total",'1990'!$C$2:$AC$2,0),0)</f>
        <v>239.67188707765783</v>
      </c>
      <c r="L5" s="157">
        <f ca="1">VLOOKUP($C5,INDIRECT("'"&amp;L$3&amp;"'!$C$7:$AC$42"),MATCH("grand_total",'1990'!$C$2:$AC$2,0),0)</f>
        <v>261.92583561524185</v>
      </c>
      <c r="M5" s="157">
        <f ca="1">VLOOKUP($C5,INDIRECT("'"&amp;M$3&amp;"'!$C$7:$AC$42"),MATCH("grand_total",'1990'!$C$2:$AC$2,0),0)</f>
        <v>275.84251190610217</v>
      </c>
      <c r="N5" s="157">
        <f ca="1">VLOOKUP($C5,INDIRECT("'"&amp;N$3&amp;"'!$C$7:$AC$42"),MATCH("grand_total",'1990'!$C$2:$AC$2,0),0)</f>
        <v>267.97591184772119</v>
      </c>
      <c r="O5" s="157">
        <f ca="1">VLOOKUP($C5,INDIRECT("'"&amp;O$3&amp;"'!$C$7:$AC$42"),MATCH("grand_total",'1990'!$C$2:$AC$2,0),0)</f>
        <v>271.30889123591504</v>
      </c>
      <c r="P5" s="157">
        <f ca="1">VLOOKUP($C5,INDIRECT("'"&amp;P$3&amp;"'!$C$7:$AC$42"),MATCH("grand_total",'1990'!$C$2:$AC$2,0),0)</f>
        <v>289.43792971216033</v>
      </c>
      <c r="Q5" s="157">
        <f ca="1">VLOOKUP($C5,INDIRECT("'"&amp;Q$3&amp;"'!$C$7:$AC$42"),MATCH("grand_total",'1990'!$C$2:$AC$2,0),0)</f>
        <v>314.36557551406065</v>
      </c>
      <c r="R5" s="157">
        <f ca="1">VLOOKUP($C5,INDIRECT("'"&amp;R$3&amp;"'!$C$7:$AC$42"),MATCH("grand_total",'1990'!$C$2:$AC$2,0),0)</f>
        <v>335.8114093995448</v>
      </c>
      <c r="S5" s="157">
        <f ca="1">VLOOKUP($C5,INDIRECT("'"&amp;S$3&amp;"'!$C$7:$AC$42"),MATCH("grand_total",'1990'!$C$2:$AC$2,0),0)</f>
        <v>333.81537362559914</v>
      </c>
      <c r="T5" s="157">
        <f ca="1">VLOOKUP($C5,INDIRECT("'"&amp;T$3&amp;"'!$C$7:$AC$42"),MATCH("grand_total",'1990'!$C$2:$AC$2,0),0)</f>
        <v>337.59073327831328</v>
      </c>
      <c r="U5" s="157">
        <f ca="1">VLOOKUP($C5,INDIRECT("'"&amp;U$3&amp;"'!$C$7:$AC$42"),MATCH("grand_total",'1990'!$C$2:$AC$2,0),0)</f>
        <v>340.24962616657581</v>
      </c>
      <c r="V5" s="157">
        <f ca="1">VLOOKUP($C5,INDIRECT("'"&amp;V$3&amp;"'!$C$7:$AC$42"),MATCH("grand_total",'1990'!$C$2:$AC$2,0),0)</f>
        <v>340.42109472463977</v>
      </c>
      <c r="W5" s="157">
        <f ca="1">VLOOKUP($C5,INDIRECT("'"&amp;W$3&amp;"'!$C$7:$AC$42"),MATCH("grand_total",'1990'!$C$2:$AC$2,0),0)</f>
        <v>333.06096244847743</v>
      </c>
      <c r="X5" s="157">
        <f ca="1">VLOOKUP($C5,INDIRECT("'"&amp;X$3&amp;"'!$C$7:$AC$42"),MATCH("grand_total",'1990'!$C$2:$AC$2,0),0)</f>
        <v>318.1488985359494</v>
      </c>
      <c r="Y5" s="157">
        <f ca="1">VLOOKUP($C5,INDIRECT("'"&amp;Y$3&amp;"'!$C$7:$AC$42"),MATCH("grand_total",'1990'!$C$2:$AC$2,0),0)</f>
        <v>329.96284882295294</v>
      </c>
      <c r="Z5" s="157">
        <f ca="1">VLOOKUP($C5,INDIRECT("'"&amp;Z$3&amp;"'!$C$7:$AC$42"),MATCH("grand_total",'1990'!$C$2:$AC$2,0),0)</f>
        <v>329.54810695612076</v>
      </c>
      <c r="AA5" s="157">
        <f ca="1">VLOOKUP($C5,INDIRECT("'"&amp;AA$3&amp;"'!$C$7:$AC$42"),MATCH("grand_total",'1990'!$C$2:$AC$2,0),0)</f>
        <v>349.97030767676227</v>
      </c>
      <c r="AB5" s="157">
        <f ca="1">VLOOKUP($C5,INDIRECT("'"&amp;AB$3&amp;"'!$C$7:$AC$42"),MATCH("grand_total",'1990'!$C$2:$AC$2,0),0)</f>
        <v>342.8518073972906</v>
      </c>
      <c r="AC5" s="157">
        <f ca="1">VLOOKUP($C5,INDIRECT("'"&amp;AC$3&amp;"'!$C$7:$AC$42"),MATCH("grand_total",'1990'!$C$2:$AC$2,0),0)</f>
        <v>345.28164196875002</v>
      </c>
      <c r="AD5" s="157">
        <f ca="1">VLOOKUP($C5,INDIRECT("'"&amp;AD$3&amp;"'!$C$7:$AC$42"),MATCH("grand_total",'1990'!$C$2:$AC$2,0),0)</f>
        <v>363.86947288292123</v>
      </c>
      <c r="AE5" s="157">
        <f ca="1">VLOOKUP($C5,INDIRECT("'"&amp;AE$3&amp;"'!$C$7:$AC$42"),MATCH("grand_total",'1990'!$C$2:$AC$2,0),0)</f>
        <v>368.48642034280994</v>
      </c>
      <c r="AF5" s="157">
        <f ca="1">VLOOKUP($C5,INDIRECT("'"&amp;AF$3&amp;"'!$C$7:$AC$42"),MATCH("grand_total",'1990'!$C$2:$AC$2,0),0)</f>
        <v>393.893205137726</v>
      </c>
    </row>
    <row r="6" spans="1:32" ht="23.1" customHeight="1" x14ac:dyDescent="0.2">
      <c r="A6" s="224"/>
      <c r="B6" s="133" t="str">
        <f>"-"</f>
        <v>-</v>
      </c>
      <c r="C6" s="135" t="s">
        <v>32</v>
      </c>
      <c r="D6" s="156">
        <f ca="1">VLOOKUP($C6,INDIRECT("'"&amp;D$3&amp;"'!$C$7:$AC$42"),MATCH("grand_total",'1990'!$C$2:$AC$2,0),0)</f>
        <v>73.198558258943564</v>
      </c>
      <c r="E6" s="157">
        <f ca="1">VLOOKUP($C6,INDIRECT("'"&amp;E$3&amp;"'!$C$7:$AC$42"),MATCH("grand_total",'1990'!$C$2:$AC$2,0),0)</f>
        <v>86.503595916648806</v>
      </c>
      <c r="F6" s="157">
        <f ca="1">VLOOKUP($C6,INDIRECT("'"&amp;F$3&amp;"'!$C$7:$AC$42"),MATCH("grand_total",'1990'!$C$2:$AC$2,0),0)</f>
        <v>76.944690137542523</v>
      </c>
      <c r="G6" s="157">
        <f ca="1">VLOOKUP($C6,INDIRECT("'"&amp;G$3&amp;"'!$C$7:$AC$42"),MATCH("grand_total",'1990'!$C$2:$AC$2,0),0)</f>
        <v>92.288806458731045</v>
      </c>
      <c r="H6" s="157">
        <f ca="1">VLOOKUP($C6,INDIRECT("'"&amp;H$3&amp;"'!$C$7:$AC$42"),MATCH("grand_total",'1990'!$C$2:$AC$2,0),0)</f>
        <v>92.833522126198844</v>
      </c>
      <c r="I6" s="157">
        <f ca="1">VLOOKUP($C6,INDIRECT("'"&amp;I$3&amp;"'!$C$7:$AC$42"),MATCH("grand_total",'1990'!$C$2:$AC$2,0),0)</f>
        <v>88.185941717022303</v>
      </c>
      <c r="J6" s="157">
        <f ca="1">VLOOKUP($C6,INDIRECT("'"&amp;J$3&amp;"'!$C$7:$AC$42"),MATCH("grand_total",'1990'!$C$2:$AC$2,0),0)</f>
        <v>114.06869057716298</v>
      </c>
      <c r="K6" s="157">
        <f ca="1">VLOOKUP($C6,INDIRECT("'"&amp;K$3&amp;"'!$C$7:$AC$42"),MATCH("grand_total",'1990'!$C$2:$AC$2,0),0)</f>
        <v>128.33164867908357</v>
      </c>
      <c r="L6" s="157">
        <f ca="1">VLOOKUP($C6,INDIRECT("'"&amp;L$3&amp;"'!$C$7:$AC$42"),MATCH("grand_total",'1990'!$C$2:$AC$2,0),0)</f>
        <v>114.95364749549863</v>
      </c>
      <c r="M6" s="157">
        <f ca="1">VLOOKUP($C6,INDIRECT("'"&amp;M$3&amp;"'!$C$7:$AC$42"),MATCH("grand_total",'1990'!$C$2:$AC$2,0),0)</f>
        <v>125.34497422015141</v>
      </c>
      <c r="N6" s="157">
        <f ca="1">VLOOKUP($C6,INDIRECT("'"&amp;N$3&amp;"'!$C$7:$AC$42"),MATCH("grand_total",'1990'!$C$2:$AC$2,0),0)</f>
        <v>114.28664385496961</v>
      </c>
      <c r="O6" s="157">
        <f ca="1">VLOOKUP($C6,INDIRECT("'"&amp;O$3&amp;"'!$C$7:$AC$42"),MATCH("grand_total",'1990'!$C$2:$AC$2,0),0)</f>
        <v>122.79323011818686</v>
      </c>
      <c r="P6" s="157">
        <f ca="1">VLOOKUP($C6,INDIRECT("'"&amp;P$3&amp;"'!$C$7:$AC$42"),MATCH("grand_total",'1990'!$C$2:$AC$2,0),0)</f>
        <v>121.66925852016709</v>
      </c>
      <c r="Q6" s="157">
        <f ca="1">VLOOKUP($C6,INDIRECT("'"&amp;Q$3&amp;"'!$C$7:$AC$42"),MATCH("grand_total",'1990'!$C$2:$AC$2,0),0)</f>
        <v>115.4042873977275</v>
      </c>
      <c r="R6" s="157">
        <f ca="1">VLOOKUP($C6,INDIRECT("'"&amp;R$3&amp;"'!$C$7:$AC$42"),MATCH("grand_total",'1990'!$C$2:$AC$2,0),0)</f>
        <v>97.912111505221759</v>
      </c>
      <c r="S6" s="157">
        <f ca="1">VLOOKUP($C6,INDIRECT("'"&amp;S$3&amp;"'!$C$7:$AC$42"),MATCH("grand_total",'1990'!$C$2:$AC$2,0),0)</f>
        <v>110.08368526768547</v>
      </c>
      <c r="T6" s="157">
        <f ca="1">VLOOKUP($C6,INDIRECT("'"&amp;T$3&amp;"'!$C$7:$AC$42"),MATCH("grand_total",'1990'!$C$2:$AC$2,0),0)</f>
        <v>120.64294426635027</v>
      </c>
      <c r="U6" s="157">
        <f ca="1">VLOOKUP($C6,INDIRECT("'"&amp;U$3&amp;"'!$C$7:$AC$42"),MATCH("grand_total",'1990'!$C$2:$AC$2,0),0)</f>
        <v>144.21927467990042</v>
      </c>
      <c r="V6" s="157">
        <f ca="1">VLOOKUP($C6,INDIRECT("'"&amp;V$3&amp;"'!$C$7:$AC$42"),MATCH("grand_total",'1990'!$C$2:$AC$2,0),0)</f>
        <v>207.45097631386568</v>
      </c>
      <c r="W6" s="157">
        <f ca="1">VLOOKUP($C6,INDIRECT("'"&amp;W$3&amp;"'!$C$7:$AC$42"),MATCH("grand_total",'1990'!$C$2:$AC$2,0),0)</f>
        <v>183.34561494114763</v>
      </c>
      <c r="X6" s="157">
        <f ca="1">VLOOKUP($C6,INDIRECT("'"&amp;X$3&amp;"'!$C$7:$AC$42"),MATCH("grand_total",'1990'!$C$2:$AC$2,0),0)</f>
        <v>190.86806475349326</v>
      </c>
      <c r="Y6" s="157">
        <f ca="1">VLOOKUP($C6,INDIRECT("'"&amp;Y$3&amp;"'!$C$7:$AC$42"),MATCH("grand_total",'1990'!$C$2:$AC$2,0),0)</f>
        <v>174.17536586073982</v>
      </c>
      <c r="Z6" s="157">
        <f ca="1">VLOOKUP($C6,INDIRECT("'"&amp;Z$3&amp;"'!$C$7:$AC$42"),MATCH("grand_total",'1990'!$C$2:$AC$2,0),0)</f>
        <v>165.45588544882179</v>
      </c>
      <c r="AA6" s="157">
        <f ca="1">VLOOKUP($C6,INDIRECT("'"&amp;AA$3&amp;"'!$C$7:$AC$42"),MATCH("grand_total",'1990'!$C$2:$AC$2,0),0)</f>
        <v>145.30157732926341</v>
      </c>
      <c r="AB6" s="157">
        <f ca="1">VLOOKUP($C6,INDIRECT("'"&amp;AB$3&amp;"'!$C$7:$AC$42"),MATCH("grand_total",'1990'!$C$2:$AC$2,0),0)</f>
        <v>141.50521781482149</v>
      </c>
      <c r="AC6" s="157">
        <f ca="1">VLOOKUP($C6,INDIRECT("'"&amp;AC$3&amp;"'!$C$7:$AC$42"),MATCH("grand_total",'1990'!$C$2:$AC$2,0),0)</f>
        <v>135.9751229475994</v>
      </c>
      <c r="AD6" s="157">
        <f ca="1">VLOOKUP($C6,INDIRECT("'"&amp;AD$3&amp;"'!$C$7:$AC$42"),MATCH("grand_total",'1990'!$C$2:$AC$2,0),0)</f>
        <v>110.42138273245051</v>
      </c>
      <c r="AE6" s="157">
        <f ca="1">VLOOKUP($C6,INDIRECT("'"&amp;AE$3&amp;"'!$C$7:$AC$42"),MATCH("grand_total",'1990'!$C$2:$AC$2,0),0)</f>
        <v>108.65579404869324</v>
      </c>
      <c r="AF6" s="157">
        <f ca="1">VLOOKUP($C6,INDIRECT("'"&amp;AF$3&amp;"'!$C$7:$AC$42"),MATCH("grand_total",'1990'!$C$2:$AC$2,0),0)</f>
        <v>96.960082852953462</v>
      </c>
    </row>
    <row r="7" spans="1:32" ht="23.1" customHeight="1" x14ac:dyDescent="0.2">
      <c r="A7" s="224"/>
      <c r="B7" s="133" t="str">
        <f>"-"</f>
        <v>-</v>
      </c>
      <c r="C7" s="134" t="s">
        <v>33</v>
      </c>
      <c r="D7" s="156">
        <f ca="1">VLOOKUP($C7,INDIRECT("'"&amp;D$3&amp;"'!$C$7:$AC$42"),MATCH("grand_total",'1990'!$C$2:$AC$2,0),0)</f>
        <v>0.42427576148329421</v>
      </c>
      <c r="E7" s="157">
        <f ca="1">VLOOKUP($C7,INDIRECT("'"&amp;E$3&amp;"'!$C$7:$AC$42"),MATCH("grand_total",'1990'!$C$2:$AC$2,0),0)</f>
        <v>-1.8251932845028711</v>
      </c>
      <c r="F7" s="157">
        <f ca="1">VLOOKUP($C7,INDIRECT("'"&amp;F$3&amp;"'!$C$7:$AC$42"),MATCH("grand_total",'1990'!$C$2:$AC$2,0),0)</f>
        <v>10.537147063955697</v>
      </c>
      <c r="G7" s="157">
        <f ca="1">VLOOKUP($C7,INDIRECT("'"&amp;G$3&amp;"'!$C$7:$AC$42"),MATCH("grand_total",'1990'!$C$2:$AC$2,0),0)</f>
        <v>7.7041266287486181</v>
      </c>
      <c r="H7" s="157">
        <f ca="1">VLOOKUP($C7,INDIRECT("'"&amp;H$3&amp;"'!$C$7:$AC$42"),MATCH("grand_total",'1990'!$C$2:$AC$2,0),0)</f>
        <v>-6.2272296830279039</v>
      </c>
      <c r="I7" s="157">
        <f ca="1">VLOOKUP($C7,INDIRECT("'"&amp;I$3&amp;"'!$C$7:$AC$42"),MATCH("grand_total",'1990'!$C$2:$AC$2,0),0)</f>
        <v>1.4838914699748902</v>
      </c>
      <c r="J7" s="157">
        <f ca="1">VLOOKUP($C7,INDIRECT("'"&amp;J$3&amp;"'!$C$7:$AC$42"),MATCH("grand_total",'1990'!$C$2:$AC$2,0),0)</f>
        <v>26.559128738081657</v>
      </c>
      <c r="K7" s="157">
        <f ca="1">VLOOKUP($C7,INDIRECT("'"&amp;K$3&amp;"'!$C$7:$AC$42"),MATCH("grand_total",'1990'!$C$2:$AC$2,0),0)</f>
        <v>11.047184628540926</v>
      </c>
      <c r="L7" s="157">
        <f ca="1">VLOOKUP($C7,INDIRECT("'"&amp;L$3&amp;"'!$C$7:$AC$42"),MATCH("grand_total",'1990'!$C$2:$AC$2,0),0)</f>
        <v>4.6347329253216873</v>
      </c>
      <c r="M7" s="157">
        <f ca="1">VLOOKUP($C7,INDIRECT("'"&amp;M$3&amp;"'!$C$7:$AC$42"),MATCH("grand_total",'1990'!$C$2:$AC$2,0),0)</f>
        <v>-7.4930555632848117E-2</v>
      </c>
      <c r="N7" s="157">
        <f ca="1">VLOOKUP($C7,INDIRECT("'"&amp;N$3&amp;"'!$C$7:$AC$42"),MATCH("grand_total",'1990'!$C$2:$AC$2,0),0)</f>
        <v>-2.0437315661441371E-2</v>
      </c>
      <c r="O7" s="157">
        <f ca="1">VLOOKUP($C7,INDIRECT("'"&amp;O$3&amp;"'!$C$7:$AC$42"),MATCH("grand_total",'1990'!$C$2:$AC$2,0),0)</f>
        <v>-14.201774815989538</v>
      </c>
      <c r="P7" s="157">
        <f ca="1">VLOOKUP($C7,INDIRECT("'"&amp;P$3&amp;"'!$C$7:$AC$42"),MATCH("grand_total",'1990'!$C$2:$AC$2,0),0)</f>
        <v>13.943838629135126</v>
      </c>
      <c r="Q7" s="157">
        <f ca="1">VLOOKUP($C7,INDIRECT("'"&amp;Q$3&amp;"'!$C$7:$AC$42"),MATCH("grand_total",'1990'!$C$2:$AC$2,0),0)</f>
        <v>-6.5520163349035387</v>
      </c>
      <c r="R7" s="157">
        <f ca="1">VLOOKUP($C7,INDIRECT("'"&amp;R$3&amp;"'!$C$7:$AC$42"),MATCH("grand_total",'1990'!$C$2:$AC$2,0),0)</f>
        <v>8.3402747402981419</v>
      </c>
      <c r="S7" s="157">
        <f ca="1">VLOOKUP($C7,INDIRECT("'"&amp;S$3&amp;"'!$C$7:$AC$42"),MATCH("grand_total",'1990'!$C$2:$AC$2,0),0)</f>
        <v>-15.402592163561451</v>
      </c>
      <c r="T7" s="157">
        <f ca="1">VLOOKUP($C7,INDIRECT("'"&amp;T$3&amp;"'!$C$7:$AC$42"),MATCH("grand_total",'1990'!$C$2:$AC$2,0),0)</f>
        <v>0.73811807463828527</v>
      </c>
      <c r="U7" s="157">
        <f ca="1">VLOOKUP($C7,INDIRECT("'"&amp;U$3&amp;"'!$C$7:$AC$42"),MATCH("grand_total",'1990'!$C$2:$AC$2,0),0)</f>
        <v>9.7836756544535497</v>
      </c>
      <c r="V7" s="157">
        <f ca="1">VLOOKUP($C7,INDIRECT("'"&amp;V$3&amp;"'!$C$7:$AC$42"),MATCH("grand_total",'1990'!$C$2:$AC$2,0),0)</f>
        <v>-22.552372470546906</v>
      </c>
      <c r="W7" s="157">
        <f ca="1">VLOOKUP($C7,INDIRECT("'"&amp;W$3&amp;"'!$C$7:$AC$42"),MATCH("grand_total",'1990'!$C$2:$AC$2,0),0)</f>
        <v>9.7381529699417548</v>
      </c>
      <c r="X7" s="157">
        <f ca="1">VLOOKUP($C7,INDIRECT("'"&amp;X$3&amp;"'!$C$7:$AC$42"),MATCH("grand_total",'1990'!$C$2:$AC$2,0),0)</f>
        <v>17.392047852275599</v>
      </c>
      <c r="Y7" s="157">
        <f ca="1">VLOOKUP($C7,INDIRECT("'"&amp;Y$3&amp;"'!$C$7:$AC$42"),MATCH("grand_total",'1990'!$C$2:$AC$2,0),0)</f>
        <v>5.8653248255493704</v>
      </c>
      <c r="Z7" s="157">
        <f ca="1">VLOOKUP($C7,INDIRECT("'"&amp;Z$3&amp;"'!$C$7:$AC$42"),MATCH("grand_total",'1990'!$C$2:$AC$2,0),0)</f>
        <v>-10.189989243603817</v>
      </c>
      <c r="AA7" s="157">
        <f ca="1">VLOOKUP($C7,INDIRECT("'"&amp;AA$3&amp;"'!$C$7:$AC$42"),MATCH("grand_total",'1990'!$C$2:$AC$2,0),0)</f>
        <v>17.422899774982756</v>
      </c>
      <c r="AB7" s="157">
        <f ca="1">VLOOKUP($C7,INDIRECT("'"&amp;AB$3&amp;"'!$C$7:$AC$42"),MATCH("grand_total",'1990'!$C$2:$AC$2,0),0)</f>
        <v>6.1257850658930426</v>
      </c>
      <c r="AC7" s="157">
        <f ca="1">VLOOKUP($C7,INDIRECT("'"&amp;AC$3&amp;"'!$C$7:$AC$42"),MATCH("grand_total",'1990'!$C$2:$AC$2,0),0)</f>
        <v>-15.906017543707206</v>
      </c>
      <c r="AD7" s="157">
        <f ca="1">VLOOKUP($C7,INDIRECT("'"&amp;AD$3&amp;"'!$C$7:$AC$42"),MATCH("grand_total",'1990'!$C$2:$AC$2,0),0)</f>
        <v>3.03500749254325</v>
      </c>
      <c r="AE7" s="157">
        <f ca="1">VLOOKUP($C7,INDIRECT("'"&amp;AE$3&amp;"'!$C$7:$AC$42"),MATCH("grand_total",'1990'!$C$2:$AC$2,0),0)</f>
        <v>-26.050748526040511</v>
      </c>
      <c r="AF7" s="157">
        <f ca="1">VLOOKUP($C7,INDIRECT("'"&amp;AF$3&amp;"'!$C$7:$AC$42"),MATCH("grand_total",'1990'!$C$2:$AC$2,0),0)</f>
        <v>7.8223858680957186</v>
      </c>
    </row>
    <row r="8" spans="1:32" ht="23.1" customHeight="1" x14ac:dyDescent="0.2">
      <c r="A8" s="224"/>
      <c r="B8" s="133" t="str">
        <f>"-"</f>
        <v>-</v>
      </c>
      <c r="C8" s="134" t="s">
        <v>34</v>
      </c>
      <c r="D8" s="156">
        <f ca="1">VLOOKUP($C8,INDIRECT("'"&amp;D$3&amp;"'!$C$7:$AC$42"),MATCH("grand_total",'1990'!$C$2:$AC$2,0),0)</f>
        <v>34.050835356227282</v>
      </c>
      <c r="E8" s="157">
        <f ca="1">VLOOKUP($C8,INDIRECT("'"&amp;E$3&amp;"'!$C$7:$AC$42"),MATCH("grand_total",'1990'!$C$2:$AC$2,0),0)</f>
        <v>32.162151498593808</v>
      </c>
      <c r="F8" s="157">
        <f ca="1">VLOOKUP($C8,INDIRECT("'"&amp;F$3&amp;"'!$C$7:$AC$42"),MATCH("grand_total",'1990'!$C$2:$AC$2,0),0)</f>
        <v>30.823867528257981</v>
      </c>
      <c r="G8" s="157">
        <f ca="1">VLOOKUP($C8,INDIRECT("'"&amp;G$3&amp;"'!$C$7:$AC$42"),MATCH("grand_total",'1990'!$C$2:$AC$2,0),0)</f>
        <v>31.826523892082804</v>
      </c>
      <c r="H8" s="157">
        <f ca="1">VLOOKUP($C8,INDIRECT("'"&amp;H$3&amp;"'!$C$7:$AC$42"),MATCH("grand_total",'1990'!$C$2:$AC$2,0),0)</f>
        <v>38.094770107294984</v>
      </c>
      <c r="I8" s="157">
        <f ca="1">VLOOKUP($C8,INDIRECT("'"&amp;I$3&amp;"'!$C$7:$AC$42"),MATCH("grand_total",'1990'!$C$2:$AC$2,0),0)</f>
        <v>39.503728686360354</v>
      </c>
      <c r="J8" s="157">
        <f ca="1">VLOOKUP($C8,INDIRECT("'"&amp;J$3&amp;"'!$C$7:$AC$42"),MATCH("grand_total",'1990'!$C$2:$AC$2,0),0)</f>
        <v>38.979881402210701</v>
      </c>
      <c r="K8" s="157">
        <f ca="1">VLOOKUP($C8,INDIRECT("'"&amp;K$3&amp;"'!$C$7:$AC$42"),MATCH("grand_total",'1990'!$C$2:$AC$2,0),0)</f>
        <v>39.554038482186002</v>
      </c>
      <c r="L8" s="157">
        <f ca="1">VLOOKUP($C8,INDIRECT("'"&amp;L$3&amp;"'!$C$7:$AC$42"),MATCH("grand_total",'1990'!$C$2:$AC$2,0),0)</f>
        <v>40.946394577866975</v>
      </c>
      <c r="M8" s="157">
        <f ca="1">VLOOKUP($C8,INDIRECT("'"&amp;M$3&amp;"'!$C$7:$AC$42"),MATCH("grand_total",'1990'!$C$2:$AC$2,0),0)</f>
        <v>39.678011625602558</v>
      </c>
      <c r="N8" s="157">
        <f ca="1">VLOOKUP($C8,INDIRECT("'"&amp;N$3&amp;"'!$C$7:$AC$42"),MATCH("grand_total",'1990'!$C$2:$AC$2,0),0)</f>
        <v>36.702930956861678</v>
      </c>
      <c r="O8" s="157">
        <f ca="1">VLOOKUP($C8,INDIRECT("'"&amp;O$3&amp;"'!$C$7:$AC$42"),MATCH("grand_total",'1990'!$C$2:$AC$2,0),0)</f>
        <v>39.725550165703524</v>
      </c>
      <c r="P8" s="157">
        <f ca="1">VLOOKUP($C8,INDIRECT("'"&amp;P$3&amp;"'!$C$7:$AC$42"),MATCH("grand_total",'1990'!$C$2:$AC$2,0),0)</f>
        <v>40.68903397573726</v>
      </c>
      <c r="Q8" s="157">
        <f ca="1">VLOOKUP($C8,INDIRECT("'"&amp;Q$3&amp;"'!$C$7:$AC$42"),MATCH("grand_total",'1990'!$C$2:$AC$2,0),0)</f>
        <v>41.164457664379412</v>
      </c>
      <c r="R8" s="157">
        <f ca="1">VLOOKUP($C8,INDIRECT("'"&amp;R$3&amp;"'!$C$7:$AC$42"),MATCH("grand_total",'1990'!$C$2:$AC$2,0),0)</f>
        <v>42.694228109433382</v>
      </c>
      <c r="S8" s="157">
        <f ca="1">VLOOKUP($C8,INDIRECT("'"&amp;S$3&amp;"'!$C$7:$AC$42"),MATCH("grand_total",'1990'!$C$2:$AC$2,0),0)</f>
        <v>46.002021797730706</v>
      </c>
      <c r="T8" s="157">
        <f ca="1">VLOOKUP($C8,INDIRECT("'"&amp;T$3&amp;"'!$C$7:$AC$42"),MATCH("grand_total",'1990'!$C$2:$AC$2,0),0)</f>
        <v>45.067532806188872</v>
      </c>
      <c r="U8" s="157">
        <f ca="1">VLOOKUP($C8,INDIRECT("'"&amp;U$3&amp;"'!$C$7:$AC$42"),MATCH("grand_total",'1990'!$C$2:$AC$2,0),0)</f>
        <v>46.946487780457787</v>
      </c>
      <c r="V8" s="157">
        <f ca="1">VLOOKUP($C8,INDIRECT("'"&amp;V$3&amp;"'!$C$7:$AC$42"),MATCH("grand_total",'1990'!$C$2:$AC$2,0),0)</f>
        <v>48.80646012427264</v>
      </c>
      <c r="W8" s="157">
        <f ca="1">VLOOKUP($C8,INDIRECT("'"&amp;W$3&amp;"'!$C$7:$AC$42"),MATCH("grand_total",'1990'!$C$2:$AC$2,0),0)</f>
        <v>47.504151008973039</v>
      </c>
      <c r="X8" s="157">
        <f ca="1">VLOOKUP($C8,INDIRECT("'"&amp;X$3&amp;"'!$C$7:$AC$42"),MATCH("grand_total",'1990'!$C$2:$AC$2,0),0)</f>
        <v>48.377391629901524</v>
      </c>
      <c r="Y8" s="157">
        <f ca="1">VLOOKUP($C8,INDIRECT("'"&amp;Y$3&amp;"'!$C$7:$AC$42"),MATCH("grand_total",'1990'!$C$2:$AC$2,0),0)</f>
        <v>49.194631825400556</v>
      </c>
      <c r="Z8" s="157">
        <f ca="1">VLOOKUP($C8,INDIRECT("'"&amp;Z$3&amp;"'!$C$7:$AC$42"),MATCH("grand_total",'1990'!$C$2:$AC$2,0),0)</f>
        <v>49.814278967216936</v>
      </c>
      <c r="AA8" s="157">
        <f ca="1">VLOOKUP($C8,INDIRECT("'"&amp;AA$3&amp;"'!$C$7:$AC$42"),MATCH("grand_total",'1990'!$C$2:$AC$2,0),0)</f>
        <v>49.738266949108777</v>
      </c>
      <c r="AB8" s="157">
        <f ca="1">VLOOKUP($C8,INDIRECT("'"&amp;AB$3&amp;"'!$C$7:$AC$42"),MATCH("grand_total",'1990'!$C$2:$AC$2,0),0)</f>
        <v>50.359487089228786</v>
      </c>
      <c r="AC8" s="157">
        <f ca="1">VLOOKUP($C8,INDIRECT("'"&amp;AC$3&amp;"'!$C$7:$AC$42"),MATCH("grand_total",'1990'!$C$2:$AC$2,0),0)</f>
        <v>54.393270955552424</v>
      </c>
      <c r="AD8" s="157">
        <f ca="1">VLOOKUP($C8,INDIRECT("'"&amp;AD$3&amp;"'!$C$7:$AC$42"),MATCH("grand_total",'1990'!$C$2:$AC$2,0),0)</f>
        <v>61.700483194034618</v>
      </c>
      <c r="AE8" s="157">
        <f ca="1">VLOOKUP($C8,INDIRECT("'"&amp;AE$3&amp;"'!$C$7:$AC$42"),MATCH("grand_total",'1990'!$C$2:$AC$2,0),0)</f>
        <v>66.192924875300889</v>
      </c>
      <c r="AF8" s="157">
        <f ca="1">VLOOKUP($C8,INDIRECT("'"&amp;AF$3&amp;"'!$C$7:$AC$42"),MATCH("grand_total",'1990'!$C$2:$AC$2,0),0)</f>
        <v>70.431472974326567</v>
      </c>
    </row>
    <row r="9" spans="1:32" ht="42.75" customHeight="1" thickBot="1" x14ac:dyDescent="0.25">
      <c r="A9" s="224"/>
      <c r="B9" s="136" t="s">
        <v>35</v>
      </c>
      <c r="C9" s="137"/>
      <c r="D9" s="158">
        <f ca="1">VLOOKUP($B9,INDIRECT("'"&amp;D$3&amp;"'!$B$7:$AC$42"),MATCH("grand_total",'1990'!$B$2:$AC$2,0),0)</f>
        <v>580.31265292363969</v>
      </c>
      <c r="E9" s="159">
        <f ca="1">VLOOKUP($B9,INDIRECT("'"&amp;E$3&amp;"'!$B$7:$AC$42"),MATCH("grand_total",'1990'!$B$2:$AC$2,0),0)</f>
        <v>600.83996555311478</v>
      </c>
      <c r="F9" s="159">
        <f ca="1">VLOOKUP($B9,INDIRECT("'"&amp;F$3&amp;"'!$B$7:$AC$42"),MATCH("grand_total",'1990'!$B$2:$AC$2,0),0)</f>
        <v>605.38920531629992</v>
      </c>
      <c r="G9" s="159">
        <f ca="1">VLOOKUP($B9,INDIRECT("'"&amp;G$3&amp;"'!$B$7:$AC$42"),MATCH("grand_total",'1990'!$B$2:$AC$2,0),0)</f>
        <v>631.05940074170996</v>
      </c>
      <c r="H9" s="159">
        <f ca="1">VLOOKUP($B9,INDIRECT("'"&amp;H$3&amp;"'!$B$7:$AC$42"),MATCH("grand_total",'1990'!$B$2:$AC$2,0),0)</f>
        <v>643.53984416341029</v>
      </c>
      <c r="I9" s="159">
        <f ca="1">VLOOKUP($B9,INDIRECT("'"&amp;I$3&amp;"'!$B$7:$AC$42"),MATCH("grand_total",'1990'!$B$2:$AC$2,0),0)</f>
        <v>646.579827671967</v>
      </c>
      <c r="J9" s="159">
        <f ca="1">VLOOKUP($B9,INDIRECT("'"&amp;J$3&amp;"'!$B$7:$AC$42"),MATCH("grand_total",'1990'!$B$2:$AC$2,0),0)</f>
        <v>657.08498777756768</v>
      </c>
      <c r="K9" s="159">
        <f ca="1">VLOOKUP($B9,INDIRECT("'"&amp;K$3&amp;"'!$B$7:$AC$42"),MATCH("grand_total",'1990'!$B$2:$AC$2,0),0)</f>
        <v>697.22251523949296</v>
      </c>
      <c r="L9" s="159">
        <f ca="1">VLOOKUP($B9,INDIRECT("'"&amp;L$3&amp;"'!$B$7:$AC$42"),MATCH("grand_total",'1990'!$B$2:$AC$2,0),0)</f>
        <v>691.20740729723707</v>
      </c>
      <c r="M9" s="159">
        <f ca="1">VLOOKUP($B9,INDIRECT("'"&amp;M$3&amp;"'!$B$7:$AC$42"),MATCH("grand_total",'1990'!$B$2:$AC$2,0),0)</f>
        <v>734.01091509277217</v>
      </c>
      <c r="N9" s="159">
        <f ca="1">VLOOKUP($B9,INDIRECT("'"&amp;N$3&amp;"'!$B$7:$AC$42"),MATCH("grand_total",'1990'!$B$2:$AC$2,0),0)</f>
        <v>760.48157265396571</v>
      </c>
      <c r="O9" s="159">
        <f ca="1">VLOOKUP($B9,INDIRECT("'"&amp;O$3&amp;"'!$B$7:$AC$42"),MATCH("grand_total",'1990'!$B$2:$AC$2,0),0)</f>
        <v>771.61232771053869</v>
      </c>
      <c r="P9" s="159">
        <f ca="1">VLOOKUP($B9,INDIRECT("'"&amp;P$3&amp;"'!$B$7:$AC$42"),MATCH("grand_total",'1990'!$B$2:$AC$2,0),0)</f>
        <v>772.8287503789893</v>
      </c>
      <c r="Q9" s="159">
        <f ca="1">VLOOKUP($B9,INDIRECT("'"&amp;Q$3&amp;"'!$B$7:$AC$42"),MATCH("grand_total",'1990'!$B$2:$AC$2,0),0)</f>
        <v>763.51202660738625</v>
      </c>
      <c r="R9" s="159">
        <f ca="1">VLOOKUP($B9,INDIRECT("'"&amp;R$3&amp;"'!$B$7:$AC$42"),MATCH("grand_total",'1990'!$B$2:$AC$2,0),0)</f>
        <v>782.45296737737226</v>
      </c>
      <c r="S9" s="159">
        <f ca="1">VLOOKUP($B9,INDIRECT("'"&amp;S$3&amp;"'!$B$7:$AC$42"),MATCH("grand_total",'1990'!$B$2:$AC$2,0),0)</f>
        <v>770.75338549027629</v>
      </c>
      <c r="T9" s="159">
        <f ca="1">VLOOKUP($B9,INDIRECT("'"&amp;T$3&amp;"'!$B$7:$AC$42"),MATCH("grand_total",'1990'!$B$2:$AC$2,0),0)</f>
        <v>764.39822530830088</v>
      </c>
      <c r="U9" s="159">
        <f ca="1">VLOOKUP($B9,INDIRECT("'"&amp;U$3&amp;"'!$B$7:$AC$42"),MATCH("grand_total",'1990'!$B$2:$AC$2,0),0)</f>
        <v>772.65451814480093</v>
      </c>
      <c r="V9" s="159">
        <f ca="1">VLOOKUP($B9,INDIRECT("'"&amp;V$3&amp;"'!$B$7:$AC$42"),MATCH("grand_total",'1990'!$B$2:$AC$2,0),0)</f>
        <v>774.36624441382548</v>
      </c>
      <c r="W9" s="159">
        <f ca="1">VLOOKUP($B9,INDIRECT("'"&amp;W$3&amp;"'!$B$7:$AC$42"),MATCH("grand_total",'1990'!$B$2:$AC$2,0),0)</f>
        <v>770.42061272275066</v>
      </c>
      <c r="X9" s="159">
        <f ca="1">VLOOKUP($B9,INDIRECT("'"&amp;X$3&amp;"'!$B$7:$AC$42"),MATCH("grand_total",'1990'!$B$2:$AC$2,0),0)</f>
        <v>802.25292700809041</v>
      </c>
      <c r="Y9" s="159">
        <f ca="1">VLOOKUP($B9,INDIRECT("'"&amp;Y$3&amp;"'!$B$7:$AC$42"),MATCH("grand_total",'1990'!$B$2:$AC$2,0),0)</f>
        <v>806.95397063306598</v>
      </c>
      <c r="Z9" s="159">
        <f ca="1">VLOOKUP($B9,INDIRECT("'"&amp;Z$3&amp;"'!$B$7:$AC$42"),MATCH("grand_total",'1990'!$B$2:$AC$2,0),0)</f>
        <v>825.46348657309443</v>
      </c>
      <c r="AA9" s="159">
        <f ca="1">VLOOKUP($B9,INDIRECT("'"&amp;AA$3&amp;"'!$B$7:$AC$42"),MATCH("grand_total",'1990'!$B$2:$AC$2,0),0)</f>
        <v>840.05738633660121</v>
      </c>
      <c r="AB9" s="159">
        <f ca="1">VLOOKUP($B9,INDIRECT("'"&amp;AB$3&amp;"'!$B$7:$AC$42"),MATCH("grand_total",'1990'!$B$2:$AC$2,0),0)</f>
        <v>881.36068494350343</v>
      </c>
      <c r="AC9" s="159">
        <f ca="1">VLOOKUP($B9,INDIRECT("'"&amp;AC$3&amp;"'!$B$7:$AC$42"),MATCH("grand_total",'1990'!$B$2:$AC$2,0),0)</f>
        <v>887.80591256086825</v>
      </c>
      <c r="AD9" s="159">
        <f ca="1">VLOOKUP($B9,INDIRECT("'"&amp;AD$3&amp;"'!$B$7:$AC$42"),MATCH("grand_total",'1990'!$B$2:$AC$2,0),0)</f>
        <v>886.34257960357013</v>
      </c>
      <c r="AE9" s="159">
        <f ca="1">VLOOKUP($B9,INDIRECT("'"&amp;AE$3&amp;"'!$B$7:$AC$42"),MATCH("grand_total",'1990'!$B$2:$AC$2,0),0)</f>
        <v>909.39622169401491</v>
      </c>
      <c r="AF9" s="159">
        <f ca="1">VLOOKUP($B9,INDIRECT("'"&amp;AF$3&amp;"'!$B$7:$AC$42"),MATCH("grand_total",'1990'!$B$2:$AC$2,0),0)</f>
        <v>890.67689169212827</v>
      </c>
    </row>
    <row r="10" spans="1:32" ht="42.75" customHeight="1" x14ac:dyDescent="0.2">
      <c r="A10" s="224"/>
      <c r="B10" s="138" t="s">
        <v>36</v>
      </c>
      <c r="C10" s="139"/>
      <c r="D10" s="154">
        <f ca="1">VLOOKUP($B10,INDIRECT("'"&amp;D$3&amp;"'!$B$7:$AC$42"),MATCH("grand_total",'1990'!$B$2:$AC$2,0),0)</f>
        <v>-139.76007239583427</v>
      </c>
      <c r="E10" s="155">
        <f ca="1">VLOOKUP($B10,INDIRECT("'"&amp;E$3&amp;"'!$B$7:$AC$42"),MATCH("grand_total",'1990'!$B$2:$AC$2,0),0)</f>
        <v>-150.37639997801392</v>
      </c>
      <c r="F10" s="155">
        <f ca="1">VLOOKUP($B10,INDIRECT("'"&amp;F$3&amp;"'!$B$7:$AC$42"),MATCH("grand_total",'1990'!$B$2:$AC$2,0),0)</f>
        <v>-161.69875265677476</v>
      </c>
      <c r="G10" s="155">
        <f ca="1">VLOOKUP($B10,INDIRECT("'"&amp;G$3&amp;"'!$B$7:$AC$42"),MATCH("grand_total",'1990'!$B$2:$AC$2,0),0)</f>
        <v>-146.22220550958619</v>
      </c>
      <c r="H10" s="155">
        <f ca="1">VLOOKUP($B10,INDIRECT("'"&amp;H$3&amp;"'!$B$7:$AC$42"),MATCH("grand_total",'1990'!$B$2:$AC$2,0),0)</f>
        <v>-140.5147237703539</v>
      </c>
      <c r="I10" s="155">
        <f ca="1">VLOOKUP($B10,INDIRECT("'"&amp;I$3&amp;"'!$B$7:$AC$42"),MATCH("grand_total",'1990'!$B$2:$AC$2,0),0)</f>
        <v>-132.2754452618268</v>
      </c>
      <c r="J10" s="155">
        <f ca="1">VLOOKUP($B10,INDIRECT("'"&amp;J$3&amp;"'!$B$7:$AC$42"),MATCH("grand_total",'1990'!$B$2:$AC$2,0),0)</f>
        <v>-144.57447898152358</v>
      </c>
      <c r="K10" s="155">
        <f ca="1">VLOOKUP($B10,INDIRECT("'"&amp;K$3&amp;"'!$B$7:$AC$42"),MATCH("grand_total",'1990'!$B$2:$AC$2,0),0)</f>
        <v>-165.43711645935477</v>
      </c>
      <c r="L10" s="155">
        <f ca="1">VLOOKUP($B10,INDIRECT("'"&amp;L$3&amp;"'!$B$7:$AC$42"),MATCH("grand_total",'1990'!$B$2:$AC$2,0),0)</f>
        <v>-155.39741878908706</v>
      </c>
      <c r="M10" s="155">
        <f ca="1">VLOOKUP($B10,INDIRECT("'"&amp;M$3&amp;"'!$B$7:$AC$42"),MATCH("grand_total",'1990'!$B$2:$AC$2,0),0)</f>
        <v>-175.75127588020376</v>
      </c>
      <c r="N10" s="155">
        <f ca="1">VLOOKUP($B10,INDIRECT("'"&amp;N$3&amp;"'!$B$7:$AC$42"),MATCH("grand_total",'1990'!$B$2:$AC$2,0),0)</f>
        <v>-173.49527948389039</v>
      </c>
      <c r="O10" s="155">
        <f ca="1">VLOOKUP($B10,INDIRECT("'"&amp;O$3&amp;"'!$B$7:$AC$42"),MATCH("grand_total",'1990'!$B$2:$AC$2,0),0)</f>
        <v>-186.3684684950681</v>
      </c>
      <c r="P10" s="155">
        <f ca="1">VLOOKUP($B10,INDIRECT("'"&amp;P$3&amp;"'!$B$7:$AC$42"),MATCH("grand_total",'1990'!$B$2:$AC$2,0),0)</f>
        <v>-167.2867600357705</v>
      </c>
      <c r="Q10" s="155">
        <f ca="1">VLOOKUP($B10,INDIRECT("'"&amp;Q$3&amp;"'!$B$7:$AC$42"),MATCH("grand_total",'1990'!$B$2:$AC$2,0),0)</f>
        <v>-181.83050636760078</v>
      </c>
      <c r="R10" s="155">
        <f ca="1">VLOOKUP($B10,INDIRECT("'"&amp;R$3&amp;"'!$B$7:$AC$42"),MATCH("grand_total",'1990'!$B$2:$AC$2,0),0)</f>
        <v>-178.81154192390056</v>
      </c>
      <c r="S10" s="155">
        <f ca="1">VLOOKUP($B10,INDIRECT("'"&amp;S$3&amp;"'!$B$7:$AC$42"),MATCH("grand_total",'1990'!$B$2:$AC$2,0),0)</f>
        <v>-205.60292395854628</v>
      </c>
      <c r="T10" s="155">
        <f ca="1">VLOOKUP($B10,INDIRECT("'"&amp;T$3&amp;"'!$B$7:$AC$42"),MATCH("grand_total",'1990'!$B$2:$AC$2,0),0)</f>
        <v>-200.34436037038171</v>
      </c>
      <c r="U10" s="155">
        <f ca="1">VLOOKUP($B10,INDIRECT("'"&amp;U$3&amp;"'!$B$7:$AC$42"),MATCH("grand_total",'1990'!$B$2:$AC$2,0),0)</f>
        <v>-192.01573750406948</v>
      </c>
      <c r="V10" s="155">
        <f ca="1">VLOOKUP($B10,INDIRECT("'"&amp;V$3&amp;"'!$B$7:$AC$42"),MATCH("grand_total",'1990'!$B$2:$AC$2,0),0)</f>
        <v>-208.51428461022616</v>
      </c>
      <c r="W10" s="155">
        <f ca="1">VLOOKUP($B10,INDIRECT("'"&amp;W$3&amp;"'!$B$7:$AC$42"),MATCH("grand_total",'1990'!$B$2:$AC$2,0),0)</f>
        <v>-202.51188415334207</v>
      </c>
      <c r="X10" s="155">
        <f ca="1">VLOOKUP($B10,INDIRECT("'"&amp;X$3&amp;"'!$B$7:$AC$42"),MATCH("grand_total",'1990'!$B$2:$AC$2,0),0)</f>
        <v>-225.09986108399278</v>
      </c>
      <c r="Y10" s="155">
        <f ca="1">VLOOKUP($B10,INDIRECT("'"&amp;Y$3&amp;"'!$B$7:$AC$42"),MATCH("grand_total",'1990'!$B$2:$AC$2,0),0)</f>
        <v>-226.63473229833983</v>
      </c>
      <c r="Z10" s="155">
        <f ca="1">VLOOKUP($B10,INDIRECT("'"&amp;Z$3&amp;"'!$B$7:$AC$42"),MATCH("grand_total",'1990'!$B$2:$AC$2,0),0)</f>
        <v>-236.01052003420273</v>
      </c>
      <c r="AA10" s="155">
        <f ca="1">VLOOKUP($B10,INDIRECT("'"&amp;AA$3&amp;"'!$B$7:$AC$42"),MATCH("grand_total",'1990'!$B$2:$AC$2,0),0)</f>
        <v>-236.46096348344162</v>
      </c>
      <c r="AB10" s="155">
        <f ca="1">VLOOKUP($B10,INDIRECT("'"&amp;AB$3&amp;"'!$B$7:$AC$42"),MATCH("grand_total",'1990'!$B$2:$AC$2,0),0)</f>
        <v>-244.66094622344525</v>
      </c>
      <c r="AC10" s="155">
        <f ca="1">VLOOKUP($B10,INDIRECT("'"&amp;AC$3&amp;"'!$B$7:$AC$42"),MATCH("grand_total",'1990'!$B$2:$AC$2,0),0)</f>
        <v>-251.74587385436453</v>
      </c>
      <c r="AD10" s="155">
        <f ca="1">VLOOKUP($B10,INDIRECT("'"&amp;AD$3&amp;"'!$B$7:$AC$42"),MATCH("grand_total",'1990'!$B$2:$AC$2,0),0)</f>
        <v>-235.41693889158671</v>
      </c>
      <c r="AE10" s="155">
        <f ca="1">VLOOKUP($B10,INDIRECT("'"&amp;AE$3&amp;"'!$B$7:$AC$42"),MATCH("grand_total",'1990'!$B$2:$AC$2,0),0)</f>
        <v>-249.78125423939665</v>
      </c>
      <c r="AF10" s="155">
        <f ca="1">VLOOKUP($B10,INDIRECT("'"&amp;AF$3&amp;"'!$B$7:$AC$42"),MATCH("grand_total",'1990'!$B$2:$AC$2,0),0)</f>
        <v>-239.46612527578037</v>
      </c>
    </row>
    <row r="11" spans="1:32" ht="23.1" customHeight="1" x14ac:dyDescent="0.2">
      <c r="A11" s="224"/>
      <c r="B11" s="225"/>
      <c r="C11" s="134" t="s">
        <v>37</v>
      </c>
      <c r="D11" s="156">
        <f ca="1">VLOOKUP($C11,INDIRECT("'"&amp;D$3&amp;"'!$C$7:$AC$42"),MATCH("grand_total",'1990'!$C$2:$AC$2,0),0)</f>
        <v>-86.375450523187993</v>
      </c>
      <c r="E11" s="157">
        <f ca="1">VLOOKUP($C11,INDIRECT("'"&amp;E$3&amp;"'!$C$7:$AC$42"),MATCH("grand_total",'1990'!$C$2:$AC$2,0),0)</f>
        <v>-95.040068993555977</v>
      </c>
      <c r="F11" s="157">
        <f ca="1">VLOOKUP($C11,INDIRECT("'"&amp;F$3&amp;"'!$C$7:$AC$42"),MATCH("grand_total",'1990'!$C$2:$AC$2,0),0)</f>
        <v>-104.29191156081522</v>
      </c>
      <c r="G11" s="157">
        <f ca="1">VLOOKUP($C11,INDIRECT("'"&amp;G$3&amp;"'!$C$7:$AC$42"),MATCH("grand_total",'1990'!$C$2:$AC$2,0),0)</f>
        <v>-98.702857640399998</v>
      </c>
      <c r="H11" s="157">
        <f ca="1">VLOOKUP($C11,INDIRECT("'"&amp;H$3&amp;"'!$C$7:$AC$42"),MATCH("grand_total",'1990'!$C$2:$AC$2,0),0)</f>
        <v>-85.453206521200002</v>
      </c>
      <c r="I11" s="157">
        <f ca="1">VLOOKUP($C11,INDIRECT("'"&amp;I$3&amp;"'!$C$7:$AC$42"),MATCH("grand_total",'1990'!$C$2:$AC$2,0),0)</f>
        <v>-79.186972207200029</v>
      </c>
      <c r="J11" s="157">
        <f ca="1">VLOOKUP($C11,INDIRECT("'"&amp;J$3&amp;"'!$C$7:$AC$42"),MATCH("grand_total",'1990'!$C$2:$AC$2,0),0)</f>
        <v>-88.607526845239988</v>
      </c>
      <c r="K11" s="157">
        <f ca="1">VLOOKUP($C11,INDIRECT("'"&amp;K$3&amp;"'!$C$7:$AC$42"),MATCH("grand_total",'1990'!$C$2:$AC$2,0),0)</f>
        <v>-106.51378850328001</v>
      </c>
      <c r="L11" s="157">
        <f ca="1">VLOOKUP($C11,INDIRECT("'"&amp;L$3&amp;"'!$C$7:$AC$42"),MATCH("grand_total",'1990'!$C$2:$AC$2,0),0)</f>
        <v>-91.130046543600031</v>
      </c>
      <c r="M11" s="157">
        <f ca="1">VLOOKUP($C11,INDIRECT("'"&amp;M$3&amp;"'!$C$7:$AC$42"),MATCH("grand_total",'1990'!$C$2:$AC$2,0),0)</f>
        <v>-105.65156565119203</v>
      </c>
      <c r="N11" s="157">
        <f ca="1">VLOOKUP($C11,INDIRECT("'"&amp;N$3&amp;"'!$C$7:$AC$42"),MATCH("grand_total",'1990'!$C$2:$AC$2,0),0)</f>
        <v>-111.25075996346004</v>
      </c>
      <c r="O11" s="157">
        <f ca="1">VLOOKUP($C11,INDIRECT("'"&amp;O$3&amp;"'!$C$7:$AC$42"),MATCH("grand_total",'1990'!$C$2:$AC$2,0),0)</f>
        <v>-116.01499477599995</v>
      </c>
      <c r="P11" s="157">
        <f ca="1">VLOOKUP($C11,INDIRECT("'"&amp;P$3&amp;"'!$C$7:$AC$42"),MATCH("grand_total",'1990'!$C$2:$AC$2,0),0)</f>
        <v>-103.32215017567995</v>
      </c>
      <c r="Q11" s="157">
        <f ca="1">VLOOKUP($C11,INDIRECT("'"&amp;Q$3&amp;"'!$C$7:$AC$42"),MATCH("grand_total",'1990'!$C$2:$AC$2,0),0)</f>
        <v>-108.17958433790798</v>
      </c>
      <c r="R11" s="157">
        <f ca="1">VLOOKUP($C11,INDIRECT("'"&amp;R$3&amp;"'!$C$7:$AC$42"),MATCH("grand_total",'1990'!$C$2:$AC$2,0),0)</f>
        <v>-103.78416413616</v>
      </c>
      <c r="S11" s="157">
        <f ca="1">VLOOKUP($C11,INDIRECT("'"&amp;S$3&amp;"'!$C$7:$AC$42"),MATCH("grand_total",'1990'!$C$2:$AC$2,0),0)</f>
        <v>-125.87791194129122</v>
      </c>
      <c r="T11" s="157">
        <f ca="1">VLOOKUP($C11,INDIRECT("'"&amp;T$3&amp;"'!$C$7:$AC$42"),MATCH("grand_total",'1990'!$C$2:$AC$2,0),0)</f>
        <v>-128.61730424660394</v>
      </c>
      <c r="U11" s="157">
        <f ca="1">VLOOKUP($C11,INDIRECT("'"&amp;U$3&amp;"'!$C$7:$AC$42"),MATCH("grand_total",'1990'!$C$2:$AC$2,0),0)</f>
        <v>-123.46401342990143</v>
      </c>
      <c r="V11" s="157">
        <f ca="1">VLOOKUP($C11,INDIRECT("'"&amp;V$3&amp;"'!$C$7:$AC$42"),MATCH("grand_total",'1990'!$C$2:$AC$2,0),0)</f>
        <v>-137.16235322980251</v>
      </c>
      <c r="W11" s="157">
        <f ca="1">VLOOKUP($C11,INDIRECT("'"&amp;W$3&amp;"'!$C$7:$AC$42"),MATCH("grand_total",'1990'!$C$2:$AC$2,0),0)</f>
        <v>-135.80562458368507</v>
      </c>
      <c r="X11" s="157">
        <f ca="1">VLOOKUP($C11,INDIRECT("'"&amp;X$3&amp;"'!$C$7:$AC$42"),MATCH("grand_total",'1990'!$C$2:$AC$2,0),0)</f>
        <v>-149.47156383236569</v>
      </c>
      <c r="Y11" s="157">
        <f ca="1">VLOOKUP($C11,INDIRECT("'"&amp;Y$3&amp;"'!$C$7:$AC$42"),MATCH("grand_total",'1990'!$C$2:$AC$2,0),0)</f>
        <v>-151.72303448745021</v>
      </c>
      <c r="Z11" s="157">
        <f ca="1">VLOOKUP($C11,INDIRECT("'"&amp;Z$3&amp;"'!$C$7:$AC$42"),MATCH("grand_total",'1990'!$C$2:$AC$2,0),0)</f>
        <v>-160.59676017319538</v>
      </c>
      <c r="AA11" s="157">
        <f ca="1">VLOOKUP($C11,INDIRECT("'"&amp;AA$3&amp;"'!$C$7:$AC$42"),MATCH("grand_total",'1990'!$C$2:$AC$2,0),0)</f>
        <v>-166.09641929168492</v>
      </c>
      <c r="AB11" s="157">
        <f ca="1">VLOOKUP($C11,INDIRECT("'"&amp;AB$3&amp;"'!$C$7:$AC$42"),MATCH("grand_total",'1990'!$C$2:$AC$2,0),0)</f>
        <v>-171.5294343095976</v>
      </c>
      <c r="AC11" s="157">
        <f ca="1">VLOOKUP($C11,INDIRECT("'"&amp;AC$3&amp;"'!$C$7:$AC$42"),MATCH("grand_total",'1990'!$C$2:$AC$2,0),0)</f>
        <v>-177.24229768659416</v>
      </c>
      <c r="AD11" s="157">
        <f ca="1">VLOOKUP($C11,INDIRECT("'"&amp;AD$3&amp;"'!$C$7:$AC$42"),MATCH("grand_total",'1990'!$C$2:$AC$2,0),0)</f>
        <v>-167.47987869579393</v>
      </c>
      <c r="AE11" s="157">
        <f ca="1">VLOOKUP($C11,INDIRECT("'"&amp;AE$3&amp;"'!$C$7:$AC$42"),MATCH("grand_total",'1990'!$C$2:$AC$2,0),0)</f>
        <v>-174.13579451012777</v>
      </c>
      <c r="AF11" s="157">
        <f ca="1">VLOOKUP($C11,INDIRECT("'"&amp;AF$3&amp;"'!$C$7:$AC$42"),MATCH("grand_total",'1990'!$C$2:$AC$2,0),0)</f>
        <v>-177.52940832518888</v>
      </c>
    </row>
    <row r="12" spans="1:32" ht="23.1" customHeight="1" x14ac:dyDescent="0.2">
      <c r="A12" s="224"/>
      <c r="B12" s="225"/>
      <c r="C12" s="134" t="s">
        <v>38</v>
      </c>
      <c r="D12" s="156">
        <f ca="1">VLOOKUP($C12,INDIRECT("'"&amp;D$3&amp;"'!$C$7:$AC$42"),MATCH("grand_total",'1990'!$C$2:$AC$2,0),0)</f>
        <v>-9.5333969140000008</v>
      </c>
      <c r="E12" s="157">
        <f ca="1">VLOOKUP($C12,INDIRECT("'"&amp;E$3&amp;"'!$C$7:$AC$42"),MATCH("grand_total",'1990'!$C$2:$AC$2,0),0)</f>
        <v>-9.9436481364000002</v>
      </c>
      <c r="F12" s="157">
        <f ca="1">VLOOKUP($C12,INDIRECT("'"&amp;F$3&amp;"'!$C$7:$AC$42"),MATCH("grand_total",'1990'!$C$2:$AC$2,0),0)</f>
        <v>-9.9795421599999976</v>
      </c>
      <c r="G12" s="157">
        <f ca="1">VLOOKUP($C12,INDIRECT("'"&amp;G$3&amp;"'!$C$7:$AC$42"),MATCH("grand_total",'1990'!$C$2:$AC$2,0),0)</f>
        <v>-10.167230961599998</v>
      </c>
      <c r="H12" s="157">
        <f ca="1">VLOOKUP($C12,INDIRECT("'"&amp;H$3&amp;"'!$C$7:$AC$42"),MATCH("grand_total",'1990'!$C$2:$AC$2,0),0)</f>
        <v>-11.261175402399999</v>
      </c>
      <c r="I12" s="157">
        <f ca="1">VLOOKUP($C12,INDIRECT("'"&amp;I$3&amp;"'!$C$7:$AC$42"),MATCH("grand_total",'1990'!$C$2:$AC$2,0),0)</f>
        <v>-12.6575880328</v>
      </c>
      <c r="J12" s="157">
        <f ca="1">VLOOKUP($C12,INDIRECT("'"&amp;J$3&amp;"'!$C$7:$AC$42"),MATCH("grand_total",'1990'!$C$2:$AC$2,0),0)</f>
        <v>-14.6518355964</v>
      </c>
      <c r="K12" s="157">
        <f ca="1">VLOOKUP($C12,INDIRECT("'"&amp;K$3&amp;"'!$C$7:$AC$42"),MATCH("grand_total",'1990'!$C$2:$AC$2,0),0)</f>
        <v>-19.759941707199999</v>
      </c>
      <c r="L12" s="157">
        <f ca="1">VLOOKUP($C12,INDIRECT("'"&amp;L$3&amp;"'!$C$7:$AC$42"),MATCH("grand_total",'1990'!$C$2:$AC$2,0),0)</f>
        <v>-25.586079467600001</v>
      </c>
      <c r="M12" s="157">
        <f ca="1">VLOOKUP($C12,INDIRECT("'"&amp;M$3&amp;"'!$C$7:$AC$42"),MATCH("grand_total",'1990'!$C$2:$AC$2,0),0)</f>
        <v>-25.0240657644</v>
      </c>
      <c r="N12" s="157">
        <f ca="1">VLOOKUP($C12,INDIRECT("'"&amp;N$3&amp;"'!$C$7:$AC$42"),MATCH("grand_total",'1990'!$C$2:$AC$2,0),0)</f>
        <v>-24.006646066400002</v>
      </c>
      <c r="O12" s="157">
        <f ca="1">VLOOKUP($C12,INDIRECT("'"&amp;O$3&amp;"'!$C$7:$AC$42"),MATCH("grand_total",'1990'!$C$2:$AC$2,0),0)</f>
        <v>-27.377901951199998</v>
      </c>
      <c r="P12" s="157">
        <f ca="1">VLOOKUP($C12,INDIRECT("'"&amp;P$3&amp;"'!$C$7:$AC$42"),MATCH("grand_total",'1990'!$C$2:$AC$2,0),0)</f>
        <v>-26.051450123390008</v>
      </c>
      <c r="Q12" s="157">
        <f ca="1">VLOOKUP($C12,INDIRECT("'"&amp;Q$3&amp;"'!$C$7:$AC$42"),MATCH("grand_total",'1990'!$C$2:$AC$2,0),0)</f>
        <v>-27.709157235440543</v>
      </c>
      <c r="R12" s="157">
        <f ca="1">VLOOKUP($C12,INDIRECT("'"&amp;R$3&amp;"'!$C$7:$AC$42"),MATCH("grand_total",'1990'!$C$2:$AC$2,0),0)</f>
        <v>-26.39517253335098</v>
      </c>
      <c r="S12" s="157">
        <f ca="1">VLOOKUP($C12,INDIRECT("'"&amp;S$3&amp;"'!$C$7:$AC$42"),MATCH("grand_total",'1990'!$C$2:$AC$2,0),0)</f>
        <v>-27.572496195489641</v>
      </c>
      <c r="T12" s="157">
        <f ca="1">VLOOKUP($C12,INDIRECT("'"&amp;T$3&amp;"'!$C$7:$AC$42"),MATCH("grand_total",'1990'!$C$2:$AC$2,0),0)</f>
        <v>-26.486607053423207</v>
      </c>
      <c r="U12" s="157">
        <f ca="1">VLOOKUP($C12,INDIRECT("'"&amp;U$3&amp;"'!$C$7:$AC$42"),MATCH("grand_total",'1990'!$C$2:$AC$2,0),0)</f>
        <v>-26.502306263793031</v>
      </c>
      <c r="V12" s="157">
        <f ca="1">VLOOKUP($C12,INDIRECT("'"&amp;V$3&amp;"'!$C$7:$AC$42"),MATCH("grand_total",'1990'!$C$2:$AC$2,0),0)</f>
        <v>-27.284313634634678</v>
      </c>
      <c r="W12" s="157">
        <f ca="1">VLOOKUP($C12,INDIRECT("'"&amp;W$3&amp;"'!$C$7:$AC$42"),MATCH("grand_total",'1990'!$C$2:$AC$2,0),0)</f>
        <v>-23.663884694839652</v>
      </c>
      <c r="X12" s="157">
        <f ca="1">VLOOKUP($C12,INDIRECT("'"&amp;X$3&amp;"'!$C$7:$AC$42"),MATCH("grand_total",'1990'!$C$2:$AC$2,0),0)</f>
        <v>-26.206996581621318</v>
      </c>
      <c r="Y12" s="157">
        <f ca="1">VLOOKUP($C12,INDIRECT("'"&amp;Y$3&amp;"'!$C$7:$AC$42"),MATCH("grand_total",'1990'!$C$2:$AC$2,0),0)</f>
        <v>-23.98205183820534</v>
      </c>
      <c r="Z12" s="157">
        <f ca="1">VLOOKUP($C12,INDIRECT("'"&amp;Z$3&amp;"'!$C$7:$AC$42"),MATCH("grand_total",'1990'!$C$2:$AC$2,0),0)</f>
        <v>-24.689431995109722</v>
      </c>
      <c r="AA12" s="157">
        <f ca="1">VLOOKUP($C12,INDIRECT("'"&amp;AA$3&amp;"'!$C$7:$AC$42"),MATCH("grand_total",'1990'!$C$2:$AC$2,0),0)</f>
        <v>-24.162395556200963</v>
      </c>
      <c r="AB12" s="157">
        <f ca="1">VLOOKUP($C12,INDIRECT("'"&amp;AB$3&amp;"'!$C$7:$AC$42"),MATCH("grand_total",'1990'!$C$2:$AC$2,0),0)</f>
        <v>-23.742444172149206</v>
      </c>
      <c r="AC12" s="157">
        <f ca="1">VLOOKUP($C12,INDIRECT("'"&amp;AC$3&amp;"'!$C$7:$AC$42"),MATCH("grand_total",'1990'!$C$2:$AC$2,0),0)</f>
        <v>-22.888404369878863</v>
      </c>
      <c r="AD12" s="157">
        <f ca="1">VLOOKUP($C12,INDIRECT("'"&amp;AD$3&amp;"'!$C$7:$AC$42"),MATCH("grand_total",'1990'!$C$2:$AC$2,0),0)</f>
        <v>-20.954331260206001</v>
      </c>
      <c r="AE12" s="157">
        <f ca="1">VLOOKUP($C12,INDIRECT("'"&amp;AE$3&amp;"'!$C$7:$AC$42"),MATCH("grand_total",'1990'!$C$2:$AC$2,0),0)</f>
        <v>-21.592259846051263</v>
      </c>
      <c r="AF12" s="157">
        <f ca="1">VLOOKUP($C12,INDIRECT("'"&amp;AF$3&amp;"'!$C$7:$AC$42"),MATCH("grand_total",'1990'!$C$2:$AC$2,0),0)</f>
        <v>-20.75274699849119</v>
      </c>
    </row>
    <row r="13" spans="1:32" ht="23.1" customHeight="1" x14ac:dyDescent="0.2">
      <c r="A13" s="224"/>
      <c r="B13" s="225"/>
      <c r="C13" s="134" t="s">
        <v>67</v>
      </c>
      <c r="D13" s="156">
        <f ca="1">VLOOKUP($C13,INDIRECT("'"&amp;D$3&amp;"'!$C$7:$AC$42"),MATCH("grand_total",'1990'!$C$2:$AC$2,0),0)</f>
        <v>-9.2310787685022895</v>
      </c>
      <c r="E13" s="157">
        <f ca="1">VLOOKUP($C13,INDIRECT("'"&amp;E$3&amp;"'!$C$7:$AC$42"),MATCH("grand_total",'1990'!$C$2:$AC$2,0),0)</f>
        <v>-10.667815956866974</v>
      </c>
      <c r="F13" s="157">
        <f ca="1">VLOOKUP($C13,INDIRECT("'"&amp;F$3&amp;"'!$C$7:$AC$42"),MATCH("grand_total",'1990'!$C$2:$AC$2,0),0)</f>
        <v>-9.343675610161867</v>
      </c>
      <c r="G13" s="157">
        <f ca="1">VLOOKUP($C13,INDIRECT("'"&amp;G$3&amp;"'!$C$7:$AC$42"),MATCH("grand_total",'1990'!$C$2:$AC$2,0),0)</f>
        <v>-2.7582643129213409</v>
      </c>
      <c r="H13" s="157">
        <f ca="1">VLOOKUP($C13,INDIRECT("'"&amp;H$3&amp;"'!$C$7:$AC$42"),MATCH("grand_total",'1990'!$C$2:$AC$2,0),0)</f>
        <v>-7.8791219237331767</v>
      </c>
      <c r="I13" s="157">
        <f ca="1">VLOOKUP($C13,INDIRECT("'"&amp;I$3&amp;"'!$C$7:$AC$42"),MATCH("grand_total",'1990'!$C$2:$AC$2,0),0)</f>
        <v>-4.8529606763475464</v>
      </c>
      <c r="J13" s="157">
        <f ca="1">VLOOKUP($C13,INDIRECT("'"&amp;J$3&amp;"'!$C$7:$AC$42"),MATCH("grand_total",'1990'!$C$2:$AC$2,0),0)</f>
        <v>-3.1005210254795692</v>
      </c>
      <c r="K13" s="157">
        <f ca="1">VLOOKUP($C13,INDIRECT("'"&amp;K$3&amp;"'!$C$7:$AC$42"),MATCH("grand_total",'1990'!$C$2:$AC$2,0),0)</f>
        <v>-8.2460349353934923</v>
      </c>
      <c r="L13" s="157">
        <f ca="1">VLOOKUP($C13,INDIRECT("'"&amp;L$3&amp;"'!$C$7:$AC$42"),MATCH("grand_total",'1990'!$C$2:$AC$2,0),0)</f>
        <v>-6.8628415415300825</v>
      </c>
      <c r="M13" s="157">
        <f ca="1">VLOOKUP($C13,INDIRECT("'"&amp;M$3&amp;"'!$C$7:$AC$42"),MATCH("grand_total",'1990'!$C$2:$AC$2,0),0)</f>
        <v>-4.8729192006019488</v>
      </c>
      <c r="N13" s="157">
        <f ca="1">VLOOKUP($C13,INDIRECT("'"&amp;N$3&amp;"'!$C$7:$AC$42"),MATCH("grand_total",'1990'!$C$2:$AC$2,0),0)</f>
        <v>-4.5561504272611977</v>
      </c>
      <c r="O13" s="157">
        <f ca="1">VLOOKUP($C13,INDIRECT("'"&amp;O$3&amp;"'!$C$7:$AC$42"),MATCH("grand_total",'1990'!$C$2:$AC$2,0),0)</f>
        <v>-5.1739109695509189</v>
      </c>
      <c r="P13" s="157">
        <f ca="1">VLOOKUP($C13,INDIRECT("'"&amp;P$3&amp;"'!$C$7:$AC$42"),MATCH("grand_total",'1990'!$C$2:$AC$2,0),0)</f>
        <v>-2.5664223443945193</v>
      </c>
      <c r="Q13" s="157">
        <f ca="1">VLOOKUP($C13,INDIRECT("'"&amp;Q$3&amp;"'!$C$7:$AC$42"),MATCH("grand_total",'1990'!$C$2:$AC$2,0),0)</f>
        <v>-7.7063216542095674</v>
      </c>
      <c r="R13" s="157">
        <f ca="1">VLOOKUP($C13,INDIRECT("'"&amp;R$3&amp;"'!$C$7:$AC$42"),MATCH("grand_total",'1990'!$C$2:$AC$2,0),0)</f>
        <v>2.9468986934604757E-2</v>
      </c>
      <c r="S13" s="157">
        <f ca="1">VLOOKUP($C13,INDIRECT("'"&amp;S$3&amp;"'!$C$7:$AC$42"),MATCH("grand_total",'1990'!$C$2:$AC$2,0),0)</f>
        <v>-2.942309532164618</v>
      </c>
      <c r="T13" s="157">
        <f ca="1">VLOOKUP($C13,INDIRECT("'"&amp;T$3&amp;"'!$C$7:$AC$42"),MATCH("grand_total",'1990'!$C$2:$AC$2,0),0)</f>
        <v>-5.8092948815631509</v>
      </c>
      <c r="U13" s="157">
        <f ca="1">VLOOKUP($C13,INDIRECT("'"&amp;U$3&amp;"'!$C$7:$AC$42"),MATCH("grand_total",'1990'!$C$2:$AC$2,0),0)</f>
        <v>-2.41802917690107</v>
      </c>
      <c r="V13" s="157">
        <f ca="1">VLOOKUP($C13,INDIRECT("'"&amp;V$3&amp;"'!$C$7:$AC$42"),MATCH("grand_total",'1990'!$C$2:$AC$2,0),0)</f>
        <v>-4.9290158506986925</v>
      </c>
      <c r="W13" s="157">
        <f ca="1">VLOOKUP($C13,INDIRECT("'"&amp;W$3&amp;"'!$C$7:$AC$42"),MATCH("grand_total",'1990'!$C$2:$AC$2,0),0)</f>
        <v>-3.3375640094195673</v>
      </c>
      <c r="X13" s="157">
        <f ca="1">VLOOKUP($C13,INDIRECT("'"&amp;X$3&amp;"'!$C$7:$AC$42"),MATCH("grand_total",'1990'!$C$2:$AC$2,0),0)</f>
        <v>-6.4519468195731227</v>
      </c>
      <c r="Y13" s="157">
        <f ca="1">VLOOKUP($C13,INDIRECT("'"&amp;Y$3&amp;"'!$C$7:$AC$42"),MATCH("grand_total",'1990'!$C$2:$AC$2,0),0)</f>
        <v>-7.5220295215421169</v>
      </c>
      <c r="Z13" s="157">
        <f ca="1">VLOOKUP($C13,INDIRECT("'"&amp;Z$3&amp;"'!$C$7:$AC$42"),MATCH("grand_total",'1990'!$C$2:$AC$2,0),0)</f>
        <v>-5.9824956277434573</v>
      </c>
      <c r="AA13" s="157">
        <f ca="1">VLOOKUP($C13,INDIRECT("'"&amp;AA$3&amp;"'!$C$7:$AC$42"),MATCH("grand_total",'1990'!$C$2:$AC$2,0),0)</f>
        <v>-6.0303569071894305</v>
      </c>
      <c r="AB13" s="157">
        <f ca="1">VLOOKUP($C13,INDIRECT("'"&amp;AB$3&amp;"'!$C$7:$AC$42"),MATCH("grand_total",'1990'!$C$2:$AC$2,0),0)</f>
        <v>-7.0257367704750742</v>
      </c>
      <c r="AC13" s="157">
        <f ca="1">VLOOKUP($C13,INDIRECT("'"&amp;AC$3&amp;"'!$C$7:$AC$42"),MATCH("grand_total",'1990'!$C$2:$AC$2,0),0)</f>
        <v>-7.6103979587156889</v>
      </c>
      <c r="AD13" s="157">
        <f ca="1">VLOOKUP($C13,INDIRECT("'"&amp;AD$3&amp;"'!$C$7:$AC$42"),MATCH("grand_total",'1990'!$C$2:$AC$2,0),0)</f>
        <v>-4.745707888215037</v>
      </c>
      <c r="AE13" s="157">
        <f ca="1">VLOOKUP($C13,INDIRECT("'"&amp;AE$3&amp;"'!$C$7:$AC$42"),MATCH("grand_total",'1990'!$C$2:$AC$2,0),0)</f>
        <v>-12.017963868053666</v>
      </c>
      <c r="AF13" s="157">
        <f ca="1">VLOOKUP($C13,INDIRECT("'"&amp;AF$3&amp;"'!$C$7:$AC$42"),MATCH("grand_total",'1990'!$C$2:$AC$2,0),0)</f>
        <v>-3.0928780979145434</v>
      </c>
    </row>
    <row r="14" spans="1:32" ht="23.1" customHeight="1" x14ac:dyDescent="0.2">
      <c r="A14" s="224"/>
      <c r="B14" s="225"/>
      <c r="C14" s="134" t="s">
        <v>39</v>
      </c>
      <c r="D14" s="156">
        <f ca="1">VLOOKUP($C14,INDIRECT("'"&amp;D$3&amp;"'!$C$7:$AC$42"),MATCH("grand_total",'1990'!$C$2:$AC$2,0),0)</f>
        <v>-12.892284480000001</v>
      </c>
      <c r="E14" s="157">
        <f ca="1">VLOOKUP($C14,INDIRECT("'"&amp;E$3&amp;"'!$C$7:$AC$42"),MATCH("grand_total",'1990'!$C$2:$AC$2,0),0)</f>
        <v>-13.217938719999998</v>
      </c>
      <c r="F14" s="157">
        <f ca="1">VLOOKUP($C14,INDIRECT("'"&amp;F$3&amp;"'!$C$7:$AC$42"),MATCH("grand_total",'1990'!$C$2:$AC$2,0),0)</f>
        <v>-14.17708736</v>
      </c>
      <c r="G14" s="157">
        <f ca="1">VLOOKUP($C14,INDIRECT("'"&amp;G$3&amp;"'!$C$7:$AC$42"),MATCH("grand_total",'1990'!$C$2:$AC$2,0),0)</f>
        <v>-14.092929639999999</v>
      </c>
      <c r="H14" s="157">
        <f ca="1">VLOOKUP($C14,INDIRECT("'"&amp;H$3&amp;"'!$C$7:$AC$42"),MATCH("grand_total",'1990'!$C$2:$AC$2,0),0)</f>
        <v>-12.820395359999999</v>
      </c>
      <c r="I14" s="157">
        <f ca="1">VLOOKUP($C14,INDIRECT("'"&amp;I$3&amp;"'!$C$7:$AC$42"),MATCH("grand_total",'1990'!$C$2:$AC$2,0),0)</f>
        <v>-13.59102712</v>
      </c>
      <c r="J14" s="157">
        <f ca="1">VLOOKUP($C14,INDIRECT("'"&amp;J$3&amp;"'!$C$7:$AC$42"),MATCH("grand_total",'1990'!$C$2:$AC$2,0),0)</f>
        <v>-13.295312279999999</v>
      </c>
      <c r="K14" s="157">
        <f ca="1">VLOOKUP($C14,INDIRECT("'"&amp;K$3&amp;"'!$C$7:$AC$42"),MATCH("grand_total",'1990'!$C$2:$AC$2,0),0)</f>
        <v>-10.968022799999998</v>
      </c>
      <c r="L14" s="157">
        <f ca="1">VLOOKUP($C14,INDIRECT("'"&amp;L$3&amp;"'!$C$7:$AC$42"),MATCH("grand_total",'1990'!$C$2:$AC$2,0),0)</f>
        <v>-8.6707560799999985</v>
      </c>
      <c r="M14" s="157">
        <f ca="1">VLOOKUP($C14,INDIRECT("'"&amp;M$3&amp;"'!$C$7:$AC$42"),MATCH("grand_total",'1990'!$C$2:$AC$2,0),0)</f>
        <v>-9.0207041337992742</v>
      </c>
      <c r="N14" s="157">
        <f ca="1">VLOOKUP($C14,INDIRECT("'"&amp;N$3&amp;"'!$C$7:$AC$42"),MATCH("grand_total",'1990'!$C$2:$AC$2,0),0)</f>
        <v>-8.5389316999999991</v>
      </c>
      <c r="O14" s="157">
        <f ca="1">VLOOKUP($C14,INDIRECT("'"&amp;O$3&amp;"'!$C$7:$AC$42"),MATCH("grand_total",'1990'!$C$2:$AC$2,0),0)</f>
        <v>-8.6975000839999979</v>
      </c>
      <c r="P14" s="157">
        <f ca="1">VLOOKUP($C14,INDIRECT("'"&amp;P$3&amp;"'!$C$7:$AC$42"),MATCH("grand_total",'1990'!$C$2:$AC$2,0),0)</f>
        <v>-8.7227383159999974</v>
      </c>
      <c r="Q14" s="157">
        <f ca="1">VLOOKUP($C14,INDIRECT("'"&amp;Q$3&amp;"'!$C$7:$AC$42"),MATCH("grand_total",'1990'!$C$2:$AC$2,0),0)</f>
        <v>-9.5064688687714494</v>
      </c>
      <c r="R14" s="157">
        <f ca="1">VLOOKUP($C14,INDIRECT("'"&amp;R$3&amp;"'!$C$7:$AC$42"),MATCH("grand_total",'1990'!$C$2:$AC$2,0),0)</f>
        <v>-9.8161452955999984</v>
      </c>
      <c r="S14" s="157">
        <f ca="1">VLOOKUP($C14,INDIRECT("'"&amp;S$3&amp;"'!$C$7:$AC$42"),MATCH("grand_total",'1990'!$C$2:$AC$2,0),0)</f>
        <v>-9.8496954162818877</v>
      </c>
      <c r="T14" s="157">
        <f ca="1">VLOOKUP($C14,INDIRECT("'"&amp;T$3&amp;"'!$C$7:$AC$42"),MATCH("grand_total",'1990'!$C$2:$AC$2,0),0)</f>
        <v>-9.4669791679999999</v>
      </c>
      <c r="U14" s="157">
        <f ca="1">VLOOKUP($C14,INDIRECT("'"&amp;U$3&amp;"'!$C$7:$AC$42"),MATCH("grand_total",'1990'!$C$2:$AC$2,0),0)</f>
        <v>-9.9243475756000006</v>
      </c>
      <c r="V14" s="157">
        <f ca="1">VLOOKUP($C14,INDIRECT("'"&amp;V$3&amp;"'!$C$7:$AC$42"),MATCH("grand_total",'1990'!$C$2:$AC$2,0),0)</f>
        <v>-9.1679457307999996</v>
      </c>
      <c r="W14" s="157">
        <f ca="1">VLOOKUP($C14,INDIRECT("'"&amp;W$3&amp;"'!$C$7:$AC$42"),MATCH("grand_total",'1990'!$C$2:$AC$2,0),0)</f>
        <v>-9.6943201867000006</v>
      </c>
      <c r="X14" s="157">
        <f ca="1">VLOOKUP($C14,INDIRECT("'"&amp;X$3&amp;"'!$C$7:$AC$42"),MATCH("grand_total",'1990'!$C$2:$AC$2,0),0)</f>
        <v>-10.581223594642454</v>
      </c>
      <c r="Y14" s="157">
        <f ca="1">VLOOKUP($C14,INDIRECT("'"&amp;Y$3&amp;"'!$C$7:$AC$42"),MATCH("grand_total",'1990'!$C$2:$AC$2,0),0)</f>
        <v>-11.412645377192467</v>
      </c>
      <c r="Z14" s="157">
        <f ca="1">VLOOKUP($C14,INDIRECT("'"&amp;Z$3&amp;"'!$C$7:$AC$42"),MATCH("grand_total",'1990'!$C$2:$AC$2,0),0)</f>
        <v>-11.058697159038728</v>
      </c>
      <c r="AA14" s="157">
        <f ca="1">VLOOKUP($C14,INDIRECT("'"&amp;AA$3&amp;"'!$C$7:$AC$42"),MATCH("grand_total",'1990'!$C$2:$AC$2,0),0)</f>
        <v>-11.546040361289814</v>
      </c>
      <c r="AB14" s="157">
        <f ca="1">VLOOKUP($C14,INDIRECT("'"&amp;AB$3&amp;"'!$C$7:$AC$42"),MATCH("grand_total",'1990'!$C$2:$AC$2,0),0)</f>
        <v>-11.807339753633865</v>
      </c>
      <c r="AC14" s="157">
        <f ca="1">VLOOKUP($C14,INDIRECT("'"&amp;AC$3&amp;"'!$C$7:$AC$42"),MATCH("grand_total",'1990'!$C$2:$AC$2,0),0)</f>
        <v>-11.839690794541768</v>
      </c>
      <c r="AD14" s="157">
        <f ca="1">VLOOKUP($C14,INDIRECT("'"&amp;AD$3&amp;"'!$C$7:$AC$42"),MATCH("grand_total",'1990'!$C$2:$AC$2,0),0)</f>
        <v>-11.702980283199999</v>
      </c>
      <c r="AE14" s="157">
        <f ca="1">VLOOKUP($C14,INDIRECT("'"&amp;AE$3&amp;"'!$C$7:$AC$42"),MATCH("grand_total",'1990'!$C$2:$AC$2,0),0)</f>
        <v>-11.758513567898344</v>
      </c>
      <c r="AF14" s="157">
        <f ca="1">VLOOKUP($C14,INDIRECT("'"&amp;AF$3&amp;"'!$C$7:$AC$42"),MATCH("grand_total",'1990'!$C$2:$AC$2,0),0)</f>
        <v>-11.405940333767619</v>
      </c>
    </row>
    <row r="15" spans="1:32" ht="23.1" customHeight="1" thickBot="1" x14ac:dyDescent="0.25">
      <c r="A15" s="224"/>
      <c r="B15" s="225"/>
      <c r="C15" s="134" t="s">
        <v>40</v>
      </c>
      <c r="D15" s="158">
        <f ca="1">VLOOKUP($C15,INDIRECT("'"&amp;D$3&amp;"'!$C$7:$AC$42"),MATCH("grand_total",'1990'!$C$2:$AC$2,0),0)</f>
        <v>-21.727861710143983</v>
      </c>
      <c r="E15" s="159">
        <f ca="1">VLOOKUP($C15,INDIRECT("'"&amp;E$3&amp;"'!$C$7:$AC$42"),MATCH("grand_total",'1990'!$C$2:$AC$2,0),0)</f>
        <v>-21.50692817119095</v>
      </c>
      <c r="F15" s="159">
        <f ca="1">VLOOKUP($C15,INDIRECT("'"&amp;F$3&amp;"'!$C$7:$AC$42"),MATCH("grand_total",'1990'!$C$2:$AC$2,0),0)</f>
        <v>-23.906535965797673</v>
      </c>
      <c r="G15" s="159">
        <f ca="1">VLOOKUP($C15,INDIRECT("'"&amp;G$3&amp;"'!$C$7:$AC$42"),MATCH("grand_total",'1990'!$C$2:$AC$2,0),0)</f>
        <v>-20.500922954664869</v>
      </c>
      <c r="H15" s="159">
        <f ca="1">VLOOKUP($C15,INDIRECT("'"&amp;H$3&amp;"'!$C$7:$AC$42"),MATCH("grand_total",'1990'!$C$2:$AC$2,0),0)</f>
        <v>-23.100824563020709</v>
      </c>
      <c r="I15" s="159">
        <f ca="1">VLOOKUP($C15,INDIRECT("'"&amp;I$3&amp;"'!$C$7:$AC$42"),MATCH("grand_total",'1990'!$C$2:$AC$2,0),0)</f>
        <v>-21.986897225479236</v>
      </c>
      <c r="J15" s="159">
        <f ca="1">VLOOKUP($C15,INDIRECT("'"&amp;J$3&amp;"'!$C$7:$AC$42"),MATCH("grand_total",'1990'!$C$2:$AC$2,0),0)</f>
        <v>-24.919283234404013</v>
      </c>
      <c r="K15" s="159">
        <f ca="1">VLOOKUP($C15,INDIRECT("'"&amp;K$3&amp;"'!$C$7:$AC$42"),MATCH("grand_total",'1990'!$C$2:$AC$2,0),0)</f>
        <v>-19.949328513481287</v>
      </c>
      <c r="L15" s="159">
        <f ca="1">VLOOKUP($C15,INDIRECT("'"&amp;L$3&amp;"'!$C$7:$AC$42"),MATCH("grand_total",'1990'!$C$2:$AC$2,0),0)</f>
        <v>-23.147695156356939</v>
      </c>
      <c r="M15" s="159">
        <f ca="1">VLOOKUP($C15,INDIRECT("'"&amp;M$3&amp;"'!$C$7:$AC$42"),MATCH("grand_total",'1990'!$C$2:$AC$2,0),0)</f>
        <v>-31.182021130210487</v>
      </c>
      <c r="N15" s="159">
        <f ca="1">VLOOKUP($C15,INDIRECT("'"&amp;N$3&amp;"'!$C$7:$AC$42"),MATCH("grand_total",'1990'!$C$2:$AC$2,0),0)</f>
        <v>-25.142791326769139</v>
      </c>
      <c r="O15" s="159">
        <f ca="1">VLOOKUP($C15,INDIRECT("'"&amp;O$3&amp;"'!$C$7:$AC$42"),MATCH("grand_total",'1990'!$C$2:$AC$2,0),0)</f>
        <v>-29.104160714317217</v>
      </c>
      <c r="P15" s="159">
        <f ca="1">VLOOKUP($C15,INDIRECT("'"&amp;P$3&amp;"'!$C$7:$AC$42"),MATCH("grand_total",'1990'!$C$2:$AC$2,0),0)</f>
        <v>-26.623999076306028</v>
      </c>
      <c r="Q15" s="159">
        <f ca="1">VLOOKUP($C15,INDIRECT("'"&amp;Q$3&amp;"'!$C$7:$AC$42"),MATCH("grand_total",'1990'!$C$2:$AC$2,0),0)</f>
        <v>-28.728974271271241</v>
      </c>
      <c r="R15" s="159">
        <f ca="1">VLOOKUP($C15,INDIRECT("'"&amp;R$3&amp;"'!$C$7:$AC$42"),MATCH("grand_total",'1990'!$C$2:$AC$2,0),0)</f>
        <v>-38.845528945724197</v>
      </c>
      <c r="S15" s="159">
        <f ca="1">VLOOKUP($C15,INDIRECT("'"&amp;S$3&amp;"'!$C$7:$AC$42"),MATCH("grand_total",'1990'!$C$2:$AC$2,0),0)</f>
        <v>-39.360510873318923</v>
      </c>
      <c r="T15" s="159">
        <f ca="1">VLOOKUP($C15,INDIRECT("'"&amp;T$3&amp;"'!$C$7:$AC$42"),MATCH("grand_total",'1990'!$C$2:$AC$2,0),0)</f>
        <v>-29.964175020791437</v>
      </c>
      <c r="U15" s="159">
        <f ca="1">VLOOKUP($C15,INDIRECT("'"&amp;U$3&amp;"'!$C$7:$AC$42"),MATCH("grand_total",'1990'!$C$2:$AC$2,0),0)</f>
        <v>-29.707041057873973</v>
      </c>
      <c r="V15" s="159">
        <f ca="1">VLOOKUP($C15,INDIRECT("'"&amp;V$3&amp;"'!$C$7:$AC$42"),MATCH("grand_total",'1990'!$C$2:$AC$2,0),0)</f>
        <v>-29.970656164290261</v>
      </c>
      <c r="W15" s="159">
        <f ca="1">VLOOKUP($C15,INDIRECT("'"&amp;W$3&amp;"'!$C$7:$AC$42"),MATCH("grand_total",'1990'!$C$2:$AC$2,0),0)</f>
        <v>-30.010490678697778</v>
      </c>
      <c r="X15" s="159">
        <f ca="1">VLOOKUP($C15,INDIRECT("'"&amp;X$3&amp;"'!$C$7:$AC$42"),MATCH("grand_total",'1990'!$C$2:$AC$2,0),0)</f>
        <v>-32.388130255790159</v>
      </c>
      <c r="Y15" s="159">
        <f ca="1">VLOOKUP($C15,INDIRECT("'"&amp;Y$3&amp;"'!$C$7:$AC$42"),MATCH("grand_total",'1990'!$C$2:$AC$2,0),0)</f>
        <v>-31.994971073949699</v>
      </c>
      <c r="Z15" s="159">
        <f ca="1">VLOOKUP($C15,INDIRECT("'"&amp;Z$3&amp;"'!$C$7:$AC$42"),MATCH("grand_total",'1990'!$C$2:$AC$2,0),0)</f>
        <v>-33.683135079115452</v>
      </c>
      <c r="AA15" s="159">
        <f ca="1">VLOOKUP($C15,INDIRECT("'"&amp;AA$3&amp;"'!$C$7:$AC$42"),MATCH("grand_total",'1990'!$C$2:$AC$2,0),0)</f>
        <v>-28.625751367076461</v>
      </c>
      <c r="AB15" s="159">
        <f ca="1">VLOOKUP($C15,INDIRECT("'"&amp;AB$3&amp;"'!$C$7:$AC$42"),MATCH("grand_total",'1990'!$C$2:$AC$2,0),0)</f>
        <v>-30.555991217589504</v>
      </c>
      <c r="AC15" s="159">
        <f ca="1">VLOOKUP($C15,INDIRECT("'"&amp;AC$3&amp;"'!$C$7:$AC$42"),MATCH("grand_total",'1990'!$C$2:$AC$2,0),0)</f>
        <v>-32.165083044634066</v>
      </c>
      <c r="AD15" s="159">
        <f ca="1">VLOOKUP($C15,INDIRECT("'"&amp;AD$3&amp;"'!$C$7:$AC$42"),MATCH("grand_total",'1990'!$C$2:$AC$2,0),0)</f>
        <v>-30.534040764171756</v>
      </c>
      <c r="AE15" s="159">
        <f ca="1">VLOOKUP($C15,INDIRECT("'"&amp;AE$3&amp;"'!$C$7:$AC$42"),MATCH("grand_total",'1990'!$C$2:$AC$2,0),0)</f>
        <v>-30.276722447265591</v>
      </c>
      <c r="AF15" s="159">
        <f ca="1">VLOOKUP($C15,INDIRECT("'"&amp;AF$3&amp;"'!$C$7:$AC$42"),MATCH("grand_total",'1990'!$C$2:$AC$2,0),0)</f>
        <v>-26.685151520418149</v>
      </c>
    </row>
    <row r="16" spans="1:32" ht="29.1" customHeight="1" thickBot="1" x14ac:dyDescent="0.25">
      <c r="A16" s="140"/>
      <c r="B16" s="141" t="s">
        <v>41</v>
      </c>
      <c r="C16" s="142"/>
      <c r="D16" s="160">
        <f ca="1">VLOOKUP($B16,INDIRECT("'"&amp;D$3&amp;"'!$B$7:$AC$42"),MATCH("grand_total",'1990'!$B$2:$AC$2,0),0)</f>
        <v>-27.771039741048501</v>
      </c>
      <c r="E16" s="161">
        <f ca="1">VLOOKUP($B16,INDIRECT("'"&amp;E$3&amp;"'!$B$7:$AC$42"),MATCH("grand_total",'1990'!$B$2:$AC$2,0),0)</f>
        <v>-33.013733478926596</v>
      </c>
      <c r="F16" s="161">
        <f ca="1">VLOOKUP($B16,INDIRECT("'"&amp;F$3&amp;"'!$B$7:$AC$42"),MATCH("grand_total",'1990'!$B$2:$AC$2,0),0)</f>
        <v>-30.673580731768787</v>
      </c>
      <c r="G16" s="161">
        <f ca="1">VLOOKUP($B16,INDIRECT("'"&amp;G$3&amp;"'!$B$7:$AC$42"),MATCH("grand_total",'1990'!$B$2:$AC$2,0),0)</f>
        <v>-33.414176550558764</v>
      </c>
      <c r="H16" s="161">
        <f ca="1">VLOOKUP($B16,INDIRECT("'"&amp;H$3&amp;"'!$B$7:$AC$42"),MATCH("grand_total",'1990'!$B$2:$AC$2,0),0)</f>
        <v>-39.268592070262322</v>
      </c>
      <c r="I16" s="161">
        <f ca="1">VLOOKUP($B16,INDIRECT("'"&amp;I$3&amp;"'!$B$7:$AC$42"),MATCH("grand_total",'1990'!$B$2:$AC$2,0),0)</f>
        <v>-50.840553541857204</v>
      </c>
      <c r="J16" s="161">
        <f ca="1">VLOOKUP($B16,INDIRECT("'"&amp;J$3&amp;"'!$B$7:$AC$42"),MATCH("grand_total",'1990'!$B$2:$AC$2,0),0)</f>
        <v>-61.398281577995121</v>
      </c>
      <c r="K16" s="161">
        <f ca="1">VLOOKUP($B16,INDIRECT("'"&amp;K$3&amp;"'!$B$7:$AC$42"),MATCH("grand_total",'1990'!$B$2:$AC$2,0),0)</f>
        <v>-62.736185415892663</v>
      </c>
      <c r="L16" s="161">
        <f ca="1">VLOOKUP($B16,INDIRECT("'"&amp;L$3&amp;"'!$B$7:$AC$42"),MATCH("grand_total",'1990'!$B$2:$AC$2,0),0)</f>
        <v>-59.467404170256103</v>
      </c>
      <c r="M16" s="161">
        <f ca="1">VLOOKUP($B16,INDIRECT("'"&amp;M$3&amp;"'!$B$7:$AC$42"),MATCH("grand_total",'1990'!$B$2:$AC$2,0),0)</f>
        <v>-67.327177062159905</v>
      </c>
      <c r="N16" s="161">
        <f ca="1">VLOOKUP($B16,INDIRECT("'"&amp;N$3&amp;"'!$B$7:$AC$42"),MATCH("grand_total",'1990'!$B$2:$AC$2,0),0)</f>
        <v>-75.432431914717881</v>
      </c>
      <c r="O16" s="161">
        <f ca="1">VLOOKUP($B16,INDIRECT("'"&amp;O$3&amp;"'!$B$7:$AC$42"),MATCH("grand_total",'1990'!$B$2:$AC$2,0),0)</f>
        <v>-65.452975195211195</v>
      </c>
      <c r="P16" s="161">
        <f ca="1">VLOOKUP($B16,INDIRECT("'"&amp;P$3&amp;"'!$B$7:$AC$42"),MATCH("grand_total",'1990'!$B$2:$AC$2,0),0)</f>
        <v>-69.277309146199698</v>
      </c>
      <c r="Q16" s="161">
        <f ca="1">VLOOKUP($B16,INDIRECT("'"&amp;Q$3&amp;"'!$B$7:$AC$42"),MATCH("grand_total",'1990'!$B$2:$AC$2,0),0)</f>
        <v>-38.060975531796032</v>
      </c>
      <c r="R16" s="161">
        <f ca="1">VLOOKUP($B16,INDIRECT("'"&amp;R$3&amp;"'!$B$7:$AC$42"),MATCH("grand_total",'1990'!$B$2:$AC$2,0),0)</f>
        <v>-45.277892780804663</v>
      </c>
      <c r="S16" s="161">
        <f ca="1">VLOOKUP($B16,INDIRECT("'"&amp;S$3&amp;"'!$B$7:$AC$42"),MATCH("grand_total",'1990'!$B$2:$AC$2,0),0)</f>
        <v>-25.341080029037499</v>
      </c>
      <c r="T16" s="161">
        <f ca="1">VLOOKUP($B16,INDIRECT("'"&amp;T$3&amp;"'!$B$7:$AC$42"),MATCH("grand_total",'1990'!$B$2:$AC$2,0),0)</f>
        <v>-28.987250968346203</v>
      </c>
      <c r="U16" s="161">
        <f ca="1">VLOOKUP($B16,INDIRECT("'"&amp;U$3&amp;"'!$B$7:$AC$42"),MATCH("grand_total",'1990'!$B$2:$AC$2,0),0)</f>
        <v>-29.018675041093026</v>
      </c>
      <c r="V16" s="161">
        <f ca="1">VLOOKUP($B16,INDIRECT("'"&amp;V$3&amp;"'!$B$7:$AC$42"),MATCH("grand_total",'1990'!$B$2:$AC$2,0),0)</f>
        <v>-31.799592641663285</v>
      </c>
      <c r="W16" s="161">
        <f ca="1">VLOOKUP($B16,INDIRECT("'"&amp;W$3&amp;"'!$B$7:$AC$42"),MATCH("grand_total",'1990'!$B$2:$AC$2,0),0)</f>
        <v>-36.902788448914343</v>
      </c>
      <c r="X16" s="161">
        <f ca="1">VLOOKUP($B16,INDIRECT("'"&amp;X$3&amp;"'!$B$7:$AC$42"),MATCH("grand_total",'1990'!$B$2:$AC$2,0),0)</f>
        <v>-40.160237719026433</v>
      </c>
      <c r="Y16" s="161">
        <f ca="1">VLOOKUP($B16,INDIRECT("'"&amp;Y$3&amp;"'!$B$7:$AC$42"),MATCH("grand_total",'1990'!$B$2:$AC$2,0),0)</f>
        <v>-36.273302594365006</v>
      </c>
      <c r="Z16" s="161">
        <f ca="1">VLOOKUP($B16,INDIRECT("'"&amp;Z$3&amp;"'!$B$7:$AC$42"),MATCH("grand_total",'1990'!$B$2:$AC$2,0),0)</f>
        <v>-42.255181094080839</v>
      </c>
      <c r="AA16" s="161">
        <f ca="1">VLOOKUP($B16,INDIRECT("'"&amp;AA$3&amp;"'!$B$7:$AC$42"),MATCH("grand_total",'1990'!$B$2:$AC$2,0),0)</f>
        <v>-51.621707331475726</v>
      </c>
      <c r="AB16" s="161">
        <f ca="1">VLOOKUP($B16,INDIRECT("'"&amp;AB$3&amp;"'!$B$7:$AC$42"),MATCH("grand_total",'1990'!$B$2:$AC$2,0),0)</f>
        <v>-70.797891219717968</v>
      </c>
      <c r="AC16" s="161">
        <f ca="1">VLOOKUP($B16,INDIRECT("'"&amp;AC$3&amp;"'!$B$7:$AC$42"),MATCH("grand_total",'1990'!$B$2:$AC$2,0),0)</f>
        <v>-62.933287835853562</v>
      </c>
      <c r="AD16" s="161">
        <f ca="1">VLOOKUP($B16,INDIRECT("'"&amp;AD$3&amp;"'!$B$7:$AC$42"),MATCH("grand_total",'1990'!$B$2:$AC$2,0),0)</f>
        <v>-68.560617559509311</v>
      </c>
      <c r="AE16" s="161">
        <f ca="1">VLOOKUP($B16,INDIRECT("'"&amp;AE$3&amp;"'!$B$7:$AC$42"),MATCH("grand_total",'1990'!$B$2:$AC$2,0),0)</f>
        <v>-66.033858267222953</v>
      </c>
      <c r="AF16" s="161">
        <f ca="1">VLOOKUP($B16,INDIRECT("'"&amp;AF$3&amp;"'!$B$7:$AC$42"),MATCH("grand_total",'1990'!$B$2:$AC$2,0),0)</f>
        <v>-54.847407181409082</v>
      </c>
    </row>
    <row r="17" spans="1:32" ht="35.1" customHeight="1" thickBot="1" x14ac:dyDescent="0.25">
      <c r="A17" s="143" t="s">
        <v>42</v>
      </c>
      <c r="B17" s="140"/>
      <c r="C17" s="142"/>
      <c r="D17" s="160">
        <f ca="1">VLOOKUP($A17,INDIRECT("'"&amp;D$3&amp;"'!$A$7:$AC$42"),MATCH("grand_total",'1990'!$A$2:$AC$2,0),0)</f>
        <v>412.78154078675686</v>
      </c>
      <c r="E17" s="161">
        <f ca="1">VLOOKUP($A17,INDIRECT("'"&amp;E$3&amp;"'!$A$7:$AC$42"),MATCH("grand_total",'1990'!$A$2:$AC$2,0),0)</f>
        <v>417.44983209617425</v>
      </c>
      <c r="F17" s="161">
        <f ca="1">VLOOKUP($A17,INDIRECT("'"&amp;F$3&amp;"'!$A$7:$AC$42"),MATCH("grand_total",'1990'!$A$2:$AC$2,0),0)</f>
        <v>413.01687192775637</v>
      </c>
      <c r="G17" s="161">
        <f ca="1">VLOOKUP($A17,INDIRECT("'"&amp;G$3&amp;"'!$A$7:$AC$42"),MATCH("grand_total",'1990'!$A$2:$AC$2,0),0)</f>
        <v>451.42301868156505</v>
      </c>
      <c r="H17" s="161">
        <f ca="1">VLOOKUP($A17,INDIRECT("'"&amp;H$3&amp;"'!$A$7:$AC$42"),MATCH("grand_total",'1990'!$A$2:$AC$2,0),0)</f>
        <v>463.75652832279405</v>
      </c>
      <c r="I17" s="161">
        <f ca="1">VLOOKUP($A17,INDIRECT("'"&amp;I$3&amp;"'!$A$7:$AC$42"),MATCH("grand_total",'1990'!$A$2:$AC$2,0),0)</f>
        <v>463.46382886828297</v>
      </c>
      <c r="J17" s="161">
        <f ca="1">VLOOKUP($A17,INDIRECT("'"&amp;J$3&amp;"'!$A$7:$AC$42"),MATCH("grand_total",'1990'!$A$2:$AC$2,0),0)</f>
        <v>451.11222721804893</v>
      </c>
      <c r="K17" s="161">
        <f ca="1">VLOOKUP($A17,INDIRECT("'"&amp;K$3&amp;"'!$A$7:$AC$42"),MATCH("grand_total",'1990'!$A$2:$AC$2,0),0)</f>
        <v>469.04921336424547</v>
      </c>
      <c r="L17" s="161">
        <f ca="1">VLOOKUP($A17,INDIRECT("'"&amp;L$3&amp;"'!$A$7:$AC$42"),MATCH("grand_total",'1990'!$A$2:$AC$2,0),0)</f>
        <v>476.34258433789392</v>
      </c>
      <c r="M17" s="161">
        <f ca="1">VLOOKUP($A17,INDIRECT("'"&amp;M$3&amp;"'!$A$7:$AC$42"),MATCH("grand_total",'1990'!$A$2:$AC$2,0),0)</f>
        <v>490.93246215040847</v>
      </c>
      <c r="N17" s="161">
        <f ca="1">VLOOKUP($A17,INDIRECT("'"&amp;N$3&amp;"'!$A$7:$AC$42"),MATCH("grand_total",'1990'!$A$2:$AC$2,0),0)</f>
        <v>511.55386125535745</v>
      </c>
      <c r="O17" s="161">
        <f ca="1">VLOOKUP($A17,INDIRECT("'"&amp;O$3&amp;"'!$A$7:$AC$42"),MATCH("grand_total",'1990'!$A$2:$AC$2,0),0)</f>
        <v>519.79088402025945</v>
      </c>
      <c r="P17" s="161">
        <f ca="1">VLOOKUP($A17,INDIRECT("'"&amp;P$3&amp;"'!$A$7:$AC$42"),MATCH("grand_total",'1990'!$A$2:$AC$2,0),0)</f>
        <v>536.26468119701906</v>
      </c>
      <c r="Q17" s="161">
        <f ca="1">VLOOKUP($A17,INDIRECT("'"&amp;Q$3&amp;"'!$A$7:$AC$42"),MATCH("grand_total",'1990'!$A$2:$AC$2,0),0)</f>
        <v>543.62054470798944</v>
      </c>
      <c r="R17" s="161">
        <f ca="1">VLOOKUP($A17,INDIRECT("'"&amp;R$3&amp;"'!$A$7:$AC$42"),MATCH("grand_total",'1990'!$A$2:$AC$2,0),0)</f>
        <v>558.36353267266702</v>
      </c>
      <c r="S17" s="161">
        <f ca="1">VLOOKUP($A17,INDIRECT("'"&amp;S$3&amp;"'!$A$7:$AC$42"),MATCH("grand_total",'1990'!$A$2:$AC$2,0),0)</f>
        <v>539.80938150269253</v>
      </c>
      <c r="T17" s="161">
        <f ca="1">VLOOKUP($A17,INDIRECT("'"&amp;T$3&amp;"'!$A$7:$AC$42"),MATCH("grand_total",'1990'!$A$2:$AC$2,0),0)</f>
        <v>535.06661396957293</v>
      </c>
      <c r="U17" s="161">
        <f ca="1">VLOOKUP($A17,INDIRECT("'"&amp;U$3&amp;"'!$A$7:$AC$42"),MATCH("grand_total",'1990'!$A$2:$AC$2,0),0)</f>
        <v>551.62010559963846</v>
      </c>
      <c r="V17" s="161">
        <f ca="1">VLOOKUP($A17,INDIRECT("'"&amp;V$3&amp;"'!$A$7:$AC$42"),MATCH("grand_total",'1990'!$A$2:$AC$2,0),0)</f>
        <v>534.0523671619361</v>
      </c>
      <c r="W17" s="161">
        <f ca="1">VLOOKUP($A17,INDIRECT("'"&amp;W$3&amp;"'!$A$7:$AC$42"),MATCH("grand_total",'1990'!$A$2:$AC$2,0),0)</f>
        <v>531.0059401204943</v>
      </c>
      <c r="X17" s="161">
        <f ca="1">VLOOKUP($A17,INDIRECT("'"&amp;X$3&amp;"'!$A$7:$AC$42"),MATCH("grand_total",'1990'!$A$2:$AC$2,0),0)</f>
        <v>536.99282820507119</v>
      </c>
      <c r="Y17" s="161">
        <f ca="1">VLOOKUP($A17,INDIRECT("'"&amp;Y$3&amp;"'!$A$7:$AC$42"),MATCH("grand_total",'1990'!$A$2:$AC$2,0),0)</f>
        <v>544.04593574036119</v>
      </c>
      <c r="Z17" s="161">
        <f ca="1">VLOOKUP($A17,INDIRECT("'"&amp;Z$3&amp;"'!$A$7:$AC$42"),MATCH("grand_total",'1990'!$A$2:$AC$2,0),0)</f>
        <v>547.19778544481085</v>
      </c>
      <c r="AA17" s="161">
        <f ca="1">VLOOKUP($A17,INDIRECT("'"&amp;AA$3&amp;"'!$A$7:$AC$42"),MATCH("grand_total",'1990'!$A$2:$AC$2,0),0)</f>
        <v>551.97471552168383</v>
      </c>
      <c r="AB17" s="161">
        <f ca="1">VLOOKUP($A17,INDIRECT("'"&amp;AB$3&amp;"'!$A$7:$AC$42"),MATCH("grand_total",'1990'!$A$2:$AC$2,0),0)</f>
        <v>565.90184750034018</v>
      </c>
      <c r="AC17" s="161">
        <f ca="1">VLOOKUP($A17,INDIRECT("'"&amp;AC$3&amp;"'!$A$7:$AC$42"),MATCH("grand_total",'1990'!$A$2:$AC$2,0),0)</f>
        <v>573.1267508706502</v>
      </c>
      <c r="AD17" s="161">
        <f ca="1">VLOOKUP($A17,INDIRECT("'"&amp;AD$3&amp;"'!$A$7:$AC$42"),MATCH("grand_total",'1990'!$A$2:$AC$2,0),0)</f>
        <v>582.36502315247412</v>
      </c>
      <c r="AE17" s="161">
        <f ca="1">VLOOKUP($A17,INDIRECT("'"&amp;AE$3&amp;"'!$A$7:$AC$42"),MATCH("grand_total",'1990'!$A$2:$AC$2,0),0)</f>
        <v>593.58110918739533</v>
      </c>
      <c r="AF17" s="161">
        <f ca="1">VLOOKUP($A17,INDIRECT("'"&amp;AF$3&amp;"'!$A$7:$AC$42"),MATCH("grand_total",'1990'!$A$2:$AC$2,0),0)</f>
        <v>596.36335923493891</v>
      </c>
    </row>
    <row r="18" spans="1:32" ht="14.1" customHeight="1" thickBot="1" x14ac:dyDescent="0.25">
      <c r="A18" s="140"/>
      <c r="B18" s="140"/>
      <c r="C18" s="140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</row>
    <row r="19" spans="1:32" ht="23.1" customHeight="1" x14ac:dyDescent="0.2">
      <c r="A19" s="219" t="s">
        <v>43</v>
      </c>
      <c r="B19" s="144" t="s">
        <v>44</v>
      </c>
      <c r="C19" s="145"/>
      <c r="D19" s="154">
        <f ca="1">VLOOKUP($B19,INDIRECT("'"&amp;D$3&amp;"'!$B$7:$AC$42"),MATCH("grand_total",'1990'!$B$2:$AC$2,0),0)</f>
        <v>20.774240617303082</v>
      </c>
      <c r="E19" s="155">
        <f ca="1">VLOOKUP($B19,INDIRECT("'"&amp;E$3&amp;"'!$B$7:$AC$42"),MATCH("grand_total",'1990'!$B$2:$AC$2,0),0)</f>
        <v>19.18030178832371</v>
      </c>
      <c r="F19" s="155">
        <f ca="1">VLOOKUP($B19,INDIRECT("'"&amp;F$3&amp;"'!$B$7:$AC$42"),MATCH("grand_total",'1990'!$B$2:$AC$2,0),0)</f>
        <v>20.835604982880987</v>
      </c>
      <c r="G19" s="155">
        <f ca="1">VLOOKUP($B19,INDIRECT("'"&amp;G$3&amp;"'!$B$7:$AC$42"),MATCH("grand_total",'1990'!$B$2:$AC$2,0),0)</f>
        <v>21.154582174374262</v>
      </c>
      <c r="H19" s="155">
        <f ca="1">VLOOKUP($B19,INDIRECT("'"&amp;H$3&amp;"'!$B$7:$AC$42"),MATCH("grand_total",'1990'!$B$2:$AC$2,0),0)</f>
        <v>22.31304821786388</v>
      </c>
      <c r="I19" s="155">
        <f ca="1">VLOOKUP($B19,INDIRECT("'"&amp;I$3&amp;"'!$B$7:$AC$42"),MATCH("grand_total",'1990'!$B$2:$AC$2,0),0)</f>
        <v>23.355178373319195</v>
      </c>
      <c r="J19" s="155">
        <f ca="1">VLOOKUP($B19,INDIRECT("'"&amp;J$3&amp;"'!$B$7:$AC$42"),MATCH("grand_total",'1990'!$B$2:$AC$2,0),0)</f>
        <v>24.135157785740891</v>
      </c>
      <c r="K19" s="155">
        <f ca="1">VLOOKUP($B19,INDIRECT("'"&amp;K$3&amp;"'!$B$7:$AC$42"),MATCH("grand_total",'1990'!$B$2:$AC$2,0),0)</f>
        <v>26.077030697557532</v>
      </c>
      <c r="L19" s="155">
        <f ca="1">VLOOKUP($B19,INDIRECT("'"&amp;L$3&amp;"'!$B$7:$AC$42"),MATCH("grand_total",'1990'!$B$2:$AC$2,0),0)</f>
        <v>27.064954999910039</v>
      </c>
      <c r="M19" s="155">
        <f ca="1">VLOOKUP($B19,INDIRECT("'"&amp;M$3&amp;"'!$B$7:$AC$42"),MATCH("grand_total",'1990'!$B$2:$AC$2,0),0)</f>
        <v>27.922863667306732</v>
      </c>
      <c r="N19" s="155">
        <f ca="1">VLOOKUP($B19,INDIRECT("'"&amp;N$3&amp;"'!$B$7:$AC$42"),MATCH("grand_total",'1990'!$B$2:$AC$2,0),0)</f>
        <v>27.181820591035834</v>
      </c>
      <c r="O19" s="155">
        <f ca="1">VLOOKUP($B19,INDIRECT("'"&amp;O$3&amp;"'!$B$7:$AC$42"),MATCH("grand_total",'1990'!$B$2:$AC$2,0),0)</f>
        <v>27.911022604554493</v>
      </c>
      <c r="P19" s="155">
        <f ca="1">VLOOKUP($B19,INDIRECT("'"&amp;P$3&amp;"'!$B$7:$AC$42"),MATCH("grand_total",'1990'!$B$2:$AC$2,0),0)</f>
        <v>30.008148145723794</v>
      </c>
      <c r="Q19" s="155">
        <f ca="1">VLOOKUP($B19,INDIRECT("'"&amp;Q$3&amp;"'!$B$7:$AC$42"),MATCH("grand_total",'1990'!$B$2:$AC$2,0),0)</f>
        <v>31.471712640514006</v>
      </c>
      <c r="R19" s="155">
        <f ca="1">VLOOKUP($B19,INDIRECT("'"&amp;R$3&amp;"'!$B$7:$AC$42"),MATCH("grand_total",'1990'!$B$2:$AC$2,0),0)</f>
        <v>28.914795759400818</v>
      </c>
      <c r="S19" s="155">
        <f ca="1">VLOOKUP($B19,INDIRECT("'"&amp;S$3&amp;"'!$B$7:$AC$42"),MATCH("grand_total",'1990'!$B$2:$AC$2,0),0)</f>
        <v>31.448663093296695</v>
      </c>
      <c r="T19" s="155">
        <f ca="1">VLOOKUP($B19,INDIRECT("'"&amp;T$3&amp;"'!$B$7:$AC$42"),MATCH("grand_total",'1990'!$B$2:$AC$2,0),0)</f>
        <v>32.2772641410494</v>
      </c>
      <c r="U19" s="155">
        <f ca="1">VLOOKUP($B19,INDIRECT("'"&amp;U$3&amp;"'!$B$7:$AC$42"),MATCH("grand_total",'1990'!$B$2:$AC$2,0),0)</f>
        <v>32.150742762228333</v>
      </c>
      <c r="V19" s="155">
        <f ca="1">VLOOKUP($B19,INDIRECT("'"&amp;V$3&amp;"'!$B$7:$AC$42"),MATCH("grand_total",'1990'!$B$2:$AC$2,0),0)</f>
        <v>31.488352195217484</v>
      </c>
      <c r="W19" s="155">
        <f ca="1">VLOOKUP($B19,INDIRECT("'"&amp;W$3&amp;"'!$B$7:$AC$42"),MATCH("grand_total",'1990'!$B$2:$AC$2,0),0)</f>
        <v>28.942085308840589</v>
      </c>
      <c r="X19" s="155">
        <f ca="1">VLOOKUP($B19,INDIRECT("'"&amp;X$3&amp;"'!$B$7:$AC$42"),MATCH("grand_total",'1990'!$B$2:$AC$2,0),0)</f>
        <v>29.055552082346452</v>
      </c>
      <c r="Y19" s="155">
        <f ca="1">VLOOKUP($B19,INDIRECT("'"&amp;Y$3&amp;"'!$B$7:$AC$42"),MATCH("grand_total",'1990'!$B$2:$AC$2,0),0)</f>
        <v>30.405655200684745</v>
      </c>
      <c r="Z19" s="155">
        <f ca="1">VLOOKUP($B19,INDIRECT("'"&amp;Z$3&amp;"'!$B$7:$AC$42"),MATCH("grand_total",'1990'!$B$2:$AC$2,0),0)</f>
        <v>33.630854483179483</v>
      </c>
      <c r="AA19" s="155">
        <f ca="1">VLOOKUP($B19,INDIRECT("'"&amp;AA$3&amp;"'!$B$7:$AC$42"),MATCH("grand_total",'1990'!$B$2:$AC$2,0),0)</f>
        <v>32.835894696029058</v>
      </c>
      <c r="AB19" s="155">
        <f ca="1">VLOOKUP($B19,INDIRECT("'"&amp;AB$3&amp;"'!$B$7:$AC$42"),MATCH("grand_total",'1990'!$B$2:$AC$2,0),0)</f>
        <v>35.103150387493244</v>
      </c>
      <c r="AC19" s="155">
        <f ca="1">VLOOKUP($B19,INDIRECT("'"&amp;AC$3&amp;"'!$B$7:$AC$42"),MATCH("grand_total",'1990'!$B$2:$AC$2,0),0)</f>
        <v>34.092857933714214</v>
      </c>
      <c r="AD19" s="155">
        <f ca="1">VLOOKUP($B19,INDIRECT("'"&amp;AD$3&amp;"'!$B$7:$AC$42"),MATCH("grand_total",'1990'!$B$2:$AC$2,0),0)</f>
        <v>31.313584243295701</v>
      </c>
      <c r="AE19" s="155">
        <f ca="1">VLOOKUP($B19,INDIRECT("'"&amp;AE$3&amp;"'!$B$7:$AC$42"),MATCH("grand_total",'1990'!$B$2:$AC$2,0),0)</f>
        <v>30.699778715430767</v>
      </c>
      <c r="AF19" s="155">
        <f ca="1">VLOOKUP($B19,INDIRECT("'"&amp;AF$3&amp;"'!$B$7:$AC$42"),MATCH("grand_total",'1990'!$B$2:$AC$2,0),0)</f>
        <v>27.562481432769019</v>
      </c>
    </row>
    <row r="20" spans="1:32" ht="23.1" customHeight="1" x14ac:dyDescent="0.2">
      <c r="A20" s="220"/>
      <c r="B20" s="221"/>
      <c r="C20" s="134" t="s">
        <v>45</v>
      </c>
      <c r="D20" s="156">
        <f ca="1">VLOOKUP($C20,INDIRECT("'"&amp;D$3&amp;"'!$C$7:$AC$42"),MATCH("grand_total",'1990'!$C$2:$AC$2,0),0)</f>
        <v>14.205442244226115</v>
      </c>
      <c r="E20" s="157">
        <f ca="1">VLOOKUP($C20,INDIRECT("'"&amp;E$3&amp;"'!$C$7:$AC$42"),MATCH("grand_total",'1990'!$C$2:$AC$2,0),0)</f>
        <v>14.103881233271142</v>
      </c>
      <c r="F20" s="157">
        <f ca="1">VLOOKUP($C20,INDIRECT("'"&amp;F$3&amp;"'!$C$7:$AC$42"),MATCH("grand_total",'1990'!$C$2:$AC$2,0),0)</f>
        <v>14.170157967510686</v>
      </c>
      <c r="G20" s="157">
        <f ca="1">VLOOKUP($C20,INDIRECT("'"&amp;G$3&amp;"'!$C$7:$AC$42"),MATCH("grand_total",'1990'!$C$2:$AC$2,0),0)</f>
        <v>14.646165881611719</v>
      </c>
      <c r="H20" s="157">
        <f ca="1">VLOOKUP($C20,INDIRECT("'"&amp;H$3&amp;"'!$C$7:$AC$42"),MATCH("grand_total",'1990'!$C$2:$AC$2,0),0)</f>
        <v>15.563362283607793</v>
      </c>
      <c r="I20" s="157">
        <f ca="1">VLOOKUP($C20,INDIRECT("'"&amp;I$3&amp;"'!$C$7:$AC$42"),MATCH("grand_total",'1990'!$C$2:$AC$2,0),0)</f>
        <v>16.217001061236655</v>
      </c>
      <c r="J20" s="157">
        <f ca="1">VLOOKUP($C20,INDIRECT("'"&amp;J$3&amp;"'!$C$7:$AC$42"),MATCH("grand_total",'1990'!$C$2:$AC$2,0),0)</f>
        <v>16.421508521508425</v>
      </c>
      <c r="K20" s="157">
        <f ca="1">VLOOKUP($C20,INDIRECT("'"&amp;K$3&amp;"'!$C$7:$AC$42"),MATCH("grand_total",'1990'!$C$2:$AC$2,0),0)</f>
        <v>17.39850576465318</v>
      </c>
      <c r="L20" s="157">
        <f ca="1">VLOOKUP($C20,INDIRECT("'"&amp;L$3&amp;"'!$C$7:$AC$42"),MATCH("grand_total",'1990'!$C$2:$AC$2,0),0)</f>
        <v>17.245464272416225</v>
      </c>
      <c r="M20" s="157">
        <f ca="1">VLOOKUP($C20,INDIRECT("'"&amp;M$3&amp;"'!$C$7:$AC$42"),MATCH("grand_total",'1990'!$C$2:$AC$2,0),0)</f>
        <v>17.917062189786456</v>
      </c>
      <c r="N20" s="157">
        <f ca="1">VLOOKUP($C20,INDIRECT("'"&amp;N$3&amp;"'!$C$7:$AC$42"),MATCH("grand_total",'1990'!$C$2:$AC$2,0),0)</f>
        <v>18.246992849195095</v>
      </c>
      <c r="O20" s="157">
        <f ca="1">VLOOKUP($C20,INDIRECT("'"&amp;O$3&amp;"'!$C$7:$AC$42"),MATCH("grand_total",'1990'!$C$2:$AC$2,0),0)</f>
        <v>19.26231827915268</v>
      </c>
      <c r="P20" s="157">
        <f ca="1">VLOOKUP($C20,INDIRECT("'"&amp;P$3&amp;"'!$C$7:$AC$42"),MATCH("grand_total",'1990'!$C$2:$AC$2,0),0)</f>
        <v>20.926814496948186</v>
      </c>
      <c r="Q20" s="157">
        <f ca="1">VLOOKUP($C20,INDIRECT("'"&amp;Q$3&amp;"'!$C$7:$AC$42"),MATCH("grand_total",'1990'!$C$2:$AC$2,0),0)</f>
        <v>21.551265963869547</v>
      </c>
      <c r="R20" s="157">
        <f ca="1">VLOOKUP($C20,INDIRECT("'"&amp;R$3&amp;"'!$C$7:$AC$42"),MATCH("grand_total",'1990'!$C$2:$AC$2,0),0)</f>
        <v>21.813063652634938</v>
      </c>
      <c r="S20" s="157">
        <f ca="1">VLOOKUP($C20,INDIRECT("'"&amp;S$3&amp;"'!$C$7:$AC$42"),MATCH("grand_total",'1990'!$C$2:$AC$2,0),0)</f>
        <v>23.675676166183351</v>
      </c>
      <c r="T20" s="157">
        <f ca="1">VLOOKUP($C20,INDIRECT("'"&amp;T$3&amp;"'!$C$7:$AC$42"),MATCH("grand_total",'1990'!$C$2:$AC$2,0),0)</f>
        <v>25.217799988268826</v>
      </c>
      <c r="U20" s="157">
        <f ca="1">VLOOKUP($C20,INDIRECT("'"&amp;U$3&amp;"'!$C$7:$AC$42"),MATCH("grand_total",'1990'!$C$2:$AC$2,0),0)</f>
        <v>25.23948741919499</v>
      </c>
      <c r="V20" s="157">
        <f ca="1">VLOOKUP($C20,INDIRECT("'"&amp;V$3&amp;"'!$C$7:$AC$42"),MATCH("grand_total",'1990'!$C$2:$AC$2,0),0)</f>
        <v>24.640551699867089</v>
      </c>
      <c r="W20" s="157">
        <f ca="1">VLOOKUP($C20,INDIRECT("'"&amp;W$3&amp;"'!$C$7:$AC$42"),MATCH("grand_total",'1990'!$C$2:$AC$2,0),0)</f>
        <v>22.002616163339901</v>
      </c>
      <c r="X20" s="157">
        <f ca="1">VLOOKUP($C20,INDIRECT("'"&amp;X$3&amp;"'!$C$7:$AC$42"),MATCH("grand_total",'1990'!$C$2:$AC$2,0),0)</f>
        <v>21.612744449423872</v>
      </c>
      <c r="Y20" s="157">
        <f ca="1">VLOOKUP($C20,INDIRECT("'"&amp;Y$3&amp;"'!$C$7:$AC$42"),MATCH("grand_total",'1990'!$C$2:$AC$2,0),0)</f>
        <v>22.740264043333418</v>
      </c>
      <c r="Z20" s="157">
        <f ca="1">VLOOKUP($C20,INDIRECT("'"&amp;Z$3&amp;"'!$C$7:$AC$42"),MATCH("grand_total",'1990'!$C$2:$AC$2,0),0)</f>
        <v>25.624157693293924</v>
      </c>
      <c r="AA20" s="157">
        <f ca="1">VLOOKUP($C20,INDIRECT("'"&amp;AA$3&amp;"'!$C$7:$AC$42"),MATCH("grand_total",'1990'!$C$2:$AC$2,0),0)</f>
        <v>25.841307851456001</v>
      </c>
      <c r="AB20" s="157">
        <f ca="1">VLOOKUP($C20,INDIRECT("'"&amp;AB$3&amp;"'!$C$7:$AC$42"),MATCH("grand_total",'1990'!$C$2:$AC$2,0),0)</f>
        <v>27.536943604632498</v>
      </c>
      <c r="AC20" s="157">
        <f ca="1">VLOOKUP($C20,INDIRECT("'"&amp;AC$3&amp;"'!$C$7:$AC$42"),MATCH("grand_total",'1990'!$C$2:$AC$2,0),0)</f>
        <v>27.149758508612944</v>
      </c>
      <c r="AD20" s="157">
        <f ca="1">VLOOKUP($C20,INDIRECT("'"&amp;AD$3&amp;"'!$C$7:$AC$42"),MATCH("grand_total",'1990'!$C$2:$AC$2,0),0)</f>
        <v>24.698024857671705</v>
      </c>
      <c r="AE20" s="157">
        <f ca="1">VLOOKUP($C20,INDIRECT("'"&amp;AE$3&amp;"'!$C$7:$AC$42"),MATCH("grand_total",'1990'!$C$2:$AC$2,0),0)</f>
        <v>24.556522499766555</v>
      </c>
      <c r="AF20" s="157">
        <f ca="1">VLOOKUP($C20,INDIRECT("'"&amp;AF$3&amp;"'!$C$7:$AC$42"),MATCH("grand_total",'1990'!$C$2:$AC$2,0),0)</f>
        <v>21.997108666506669</v>
      </c>
    </row>
    <row r="21" spans="1:32" ht="23.1" customHeight="1" x14ac:dyDescent="0.2">
      <c r="A21" s="220"/>
      <c r="B21" s="221"/>
      <c r="C21" s="135" t="s">
        <v>46</v>
      </c>
      <c r="D21" s="156">
        <f ca="1">VLOOKUP($C21,INDIRECT("'"&amp;D$3&amp;"'!$C$7:$AC$42"),MATCH("grand_total",'1990'!$C$2:$AC$2,0),0)</f>
        <v>0.61578152905117611</v>
      </c>
      <c r="E21" s="157">
        <f ca="1">VLOOKUP($C21,INDIRECT("'"&amp;E$3&amp;"'!$C$7:$AC$42"),MATCH("grand_total",'1990'!$C$2:$AC$2,0),0)</f>
        <v>0.62734906269175794</v>
      </c>
      <c r="F21" s="157">
        <f ca="1">VLOOKUP($C21,INDIRECT("'"&amp;F$3&amp;"'!$C$7:$AC$42"),MATCH("grand_total",'1990'!$C$2:$AC$2,0),0)</f>
        <v>1.0121718550338084</v>
      </c>
      <c r="G21" s="157">
        <f ca="1">VLOOKUP($C21,INDIRECT("'"&amp;G$3&amp;"'!$C$7:$AC$42"),MATCH("grand_total",'1990'!$C$2:$AC$2,0),0)</f>
        <v>1.192072702995661</v>
      </c>
      <c r="H21" s="157">
        <f ca="1">VLOOKUP($C21,INDIRECT("'"&amp;H$3&amp;"'!$C$7:$AC$42"),MATCH("grand_total",'1990'!$C$2:$AC$2,0),0)</f>
        <v>1.1139358755007842</v>
      </c>
      <c r="I21" s="157">
        <f ca="1">VLOOKUP($C21,INDIRECT("'"&amp;I$3&amp;"'!$C$7:$AC$42"),MATCH("grand_total",'1990'!$C$2:$AC$2,0),0)</f>
        <v>1.3250506754472575</v>
      </c>
      <c r="J21" s="157">
        <f ca="1">VLOOKUP($C21,INDIRECT("'"&amp;J$3&amp;"'!$C$7:$AC$42"),MATCH("grand_total",'1990'!$C$2:$AC$2,0),0)</f>
        <v>1.2765385365952262</v>
      </c>
      <c r="K21" s="157">
        <f ca="1">VLOOKUP($C21,INDIRECT("'"&amp;K$3&amp;"'!$C$7:$AC$42"),MATCH("grand_total",'1990'!$C$2:$AC$2,0),0)</f>
        <v>1.278593697700664</v>
      </c>
      <c r="L21" s="157">
        <f ca="1">VLOOKUP($C21,INDIRECT("'"&amp;L$3&amp;"'!$C$7:$AC$42"),MATCH("grand_total",'1990'!$C$2:$AC$2,0),0)</f>
        <v>1.2808741609673397</v>
      </c>
      <c r="M21" s="157">
        <f ca="1">VLOOKUP($C21,INDIRECT("'"&amp;M$3&amp;"'!$C$7:$AC$42"),MATCH("grand_total",'1990'!$C$2:$AC$2,0),0)</f>
        <v>1.4559004189803693</v>
      </c>
      <c r="N21" s="157">
        <f ca="1">VLOOKUP($C21,INDIRECT("'"&amp;N$3&amp;"'!$C$7:$AC$42"),MATCH("grand_total",'1990'!$C$2:$AC$2,0),0)</f>
        <v>1.7524923926247042</v>
      </c>
      <c r="O21" s="157">
        <f ca="1">VLOOKUP($C21,INDIRECT("'"&amp;O$3&amp;"'!$C$7:$AC$42"),MATCH("grand_total",'1990'!$C$2:$AC$2,0),0)</f>
        <v>1.9935421194202745</v>
      </c>
      <c r="P21" s="157">
        <f ca="1">VLOOKUP($C21,INDIRECT("'"&amp;P$3&amp;"'!$C$7:$AC$42"),MATCH("grand_total",'1990'!$C$2:$AC$2,0),0)</f>
        <v>1.8167694466604138</v>
      </c>
      <c r="Q21" s="157">
        <f ca="1">VLOOKUP($C21,INDIRECT("'"&amp;Q$3&amp;"'!$C$7:$AC$42"),MATCH("grand_total",'1990'!$C$2:$AC$2,0),0)</f>
        <v>1.7123979275350767</v>
      </c>
      <c r="R21" s="157">
        <f ca="1">VLOOKUP($C21,INDIRECT("'"&amp;R$3&amp;"'!$C$7:$AC$42"),MATCH("grand_total",'1990'!$C$2:$AC$2,0),0)</f>
        <v>1.6588311097233956</v>
      </c>
      <c r="S21" s="157">
        <f ca="1">VLOOKUP($C21,INDIRECT("'"&amp;S$3&amp;"'!$C$7:$AC$42"),MATCH("grand_total",'1990'!$C$2:$AC$2,0),0)</f>
        <v>1.6828294429965545</v>
      </c>
      <c r="T21" s="157">
        <f ca="1">VLOOKUP($C21,INDIRECT("'"&amp;T$3&amp;"'!$C$7:$AC$42"),MATCH("grand_total",'1990'!$C$2:$AC$2,0),0)</f>
        <v>1.8238099982107583</v>
      </c>
      <c r="U21" s="157">
        <f ca="1">VLOOKUP($C21,INDIRECT("'"&amp;U$3&amp;"'!$C$7:$AC$42"),MATCH("grand_total",'1990'!$C$2:$AC$2,0),0)</f>
        <v>2.0912548202426651</v>
      </c>
      <c r="V21" s="157">
        <f ca="1">VLOOKUP($C21,INDIRECT("'"&amp;V$3&amp;"'!$C$7:$AC$42"),MATCH("grand_total",'1990'!$C$2:$AC$2,0),0)</f>
        <v>1.9341122379572853</v>
      </c>
      <c r="W21" s="157">
        <f ca="1">VLOOKUP($C21,INDIRECT("'"&amp;W$3&amp;"'!$C$7:$AC$42"),MATCH("grand_total",'1990'!$C$2:$AC$2,0),0)</f>
        <v>1.9751401257404635</v>
      </c>
      <c r="X21" s="157">
        <f ca="1">VLOOKUP($C21,INDIRECT("'"&amp;X$3&amp;"'!$C$7:$AC$42"),MATCH("grand_total",'1990'!$C$2:$AC$2,0),0)</f>
        <v>2.7789852966443496</v>
      </c>
      <c r="Y21" s="157">
        <f ca="1">VLOOKUP($C21,INDIRECT("'"&amp;Y$3&amp;"'!$C$7:$AC$42"),MATCH("grand_total",'1990'!$C$2:$AC$2,0),0)</f>
        <v>3.1275887287169453</v>
      </c>
      <c r="Z21" s="157">
        <f ca="1">VLOOKUP($C21,INDIRECT("'"&amp;Z$3&amp;"'!$C$7:$AC$42"),MATCH("grand_total",'1990'!$C$2:$AC$2,0),0)</f>
        <v>3.3592525998436904</v>
      </c>
      <c r="AA21" s="157">
        <f ca="1">VLOOKUP($C21,INDIRECT("'"&amp;AA$3&amp;"'!$C$7:$AC$42"),MATCH("grand_total",'1990'!$C$2:$AC$2,0),0)</f>
        <v>3.0790474233538734</v>
      </c>
      <c r="AB21" s="157">
        <f ca="1">VLOOKUP($C21,INDIRECT("'"&amp;AB$3&amp;"'!$C$7:$AC$42"),MATCH("grand_total",'1990'!$C$2:$AC$2,0),0)</f>
        <v>3.3564516515230944</v>
      </c>
      <c r="AC21" s="157">
        <f ca="1">VLOOKUP($C21,INDIRECT("'"&amp;AC$3&amp;"'!$C$7:$AC$42"),MATCH("grand_total",'1990'!$C$2:$AC$2,0),0)</f>
        <v>3.6285167861059682</v>
      </c>
      <c r="AD21" s="157">
        <f ca="1">VLOOKUP($C21,INDIRECT("'"&amp;AD$3&amp;"'!$C$7:$AC$42"),MATCH("grand_total",'1990'!$C$2:$AC$2,0),0)</f>
        <v>3.6630272982966425</v>
      </c>
      <c r="AE21" s="157">
        <f ca="1">VLOOKUP($C21,INDIRECT("'"&amp;AE$3&amp;"'!$C$7:$AC$42"),MATCH("grand_total",'1990'!$C$2:$AC$2,0),0)</f>
        <v>4.1107125471943817</v>
      </c>
      <c r="AF21" s="157">
        <f ca="1">VLOOKUP($C21,INDIRECT("'"&amp;AF$3&amp;"'!$C$7:$AC$42"),MATCH("grand_total",'1990'!$C$2:$AC$2,0),0)</f>
        <v>2.7212534214749882</v>
      </c>
    </row>
    <row r="22" spans="1:32" ht="23.1" customHeight="1" x14ac:dyDescent="0.2">
      <c r="A22" s="220"/>
      <c r="B22" s="221"/>
      <c r="C22" s="146" t="s">
        <v>47</v>
      </c>
      <c r="D22" s="156">
        <f ca="1">VLOOKUP($C22,INDIRECT("'"&amp;D$3&amp;"'!$C$7:$AC$42"),MATCH("grand_total",'1990'!$C$2:$AC$2,0),0)</f>
        <v>5.9530168440257887</v>
      </c>
      <c r="E22" s="157">
        <f ca="1">VLOOKUP($C22,INDIRECT("'"&amp;E$3&amp;"'!$C$7:$AC$42"),MATCH("grand_total",'1990'!$C$2:$AC$2,0),0)</f>
        <v>4.4490714923608108</v>
      </c>
      <c r="F22" s="157">
        <f ca="1">VLOOKUP($C22,INDIRECT("'"&amp;F$3&amp;"'!$C$7:$AC$42"),MATCH("grand_total",'1990'!$C$2:$AC$2,0),0)</f>
        <v>5.6532751603364924</v>
      </c>
      <c r="G22" s="157">
        <f ca="1">VLOOKUP($C22,INDIRECT("'"&amp;G$3&amp;"'!$C$7:$AC$42"),MATCH("grand_total",'1990'!$C$2:$AC$2,0),0)</f>
        <v>5.3163435897668849</v>
      </c>
      <c r="H22" s="157">
        <f ca="1">VLOOKUP($C22,INDIRECT("'"&amp;H$3&amp;"'!$C$7:$AC$42"),MATCH("grand_total",'1990'!$C$2:$AC$2,0),0)</f>
        <v>5.6357500587553071</v>
      </c>
      <c r="I22" s="157">
        <f ca="1">VLOOKUP($C22,INDIRECT("'"&amp;I$3&amp;"'!$C$7:$AC$42"),MATCH("grand_total",'1990'!$C$2:$AC$2,0),0)</f>
        <v>5.8131266366352827</v>
      </c>
      <c r="J22" s="157">
        <f ca="1">VLOOKUP($C22,INDIRECT("'"&amp;J$3&amp;"'!$C$7:$AC$42"),MATCH("grand_total",'1990'!$C$2:$AC$2,0),0)</f>
        <v>6.4371107276372364</v>
      </c>
      <c r="K22" s="157">
        <f ca="1">VLOOKUP($C22,INDIRECT("'"&amp;K$3&amp;"'!$C$7:$AC$42"),MATCH("grand_total",'1990'!$C$2:$AC$2,0),0)</f>
        <v>7.399931235203689</v>
      </c>
      <c r="L22" s="157">
        <f ca="1">VLOOKUP($C22,INDIRECT("'"&amp;L$3&amp;"'!$C$7:$AC$42"),MATCH("grand_total",'1990'!$C$2:$AC$2,0),0)</f>
        <v>8.5386165665264766</v>
      </c>
      <c r="M22" s="157">
        <f ca="1">VLOOKUP($C22,INDIRECT("'"&amp;M$3&amp;"'!$C$7:$AC$42"),MATCH("grand_total",'1990'!$C$2:$AC$2,0),0)</f>
        <v>8.5499010585399109</v>
      </c>
      <c r="N22" s="157">
        <f ca="1">VLOOKUP($C22,INDIRECT("'"&amp;N$3&amp;"'!$C$7:$AC$42"),MATCH("grand_total",'1990'!$C$2:$AC$2,0),0)</f>
        <v>7.1823353492160384</v>
      </c>
      <c r="O22" s="157">
        <f ca="1">VLOOKUP($C22,INDIRECT("'"&amp;O$3&amp;"'!$C$7:$AC$42"),MATCH("grand_total",'1990'!$C$2:$AC$2,0),0)</f>
        <v>6.6551622059815321</v>
      </c>
      <c r="P22" s="157">
        <f ca="1">VLOOKUP($C22,INDIRECT("'"&amp;P$3&amp;"'!$C$7:$AC$42"),MATCH("grand_total",'1990'!$C$2:$AC$2,0),0)</f>
        <v>7.264564202115193</v>
      </c>
      <c r="Q22" s="157">
        <f ca="1">VLOOKUP($C22,INDIRECT("'"&amp;Q$3&amp;"'!$C$7:$AC$42"),MATCH("grand_total",'1990'!$C$2:$AC$2,0),0)</f>
        <v>8.2080487491093859</v>
      </c>
      <c r="R22" s="157">
        <f ca="1">VLOOKUP($C22,INDIRECT("'"&amp;R$3&amp;"'!$C$7:$AC$42"),MATCH("grand_total",'1990'!$C$2:$AC$2,0),0)</f>
        <v>5.4429009970424902</v>
      </c>
      <c r="S22" s="157">
        <f ca="1">VLOOKUP($C22,INDIRECT("'"&amp;S$3&amp;"'!$C$7:$AC$42"),MATCH("grand_total",'1990'!$C$2:$AC$2,0),0)</f>
        <v>6.0901574841167925</v>
      </c>
      <c r="T22" s="157">
        <f ca="1">VLOOKUP($C22,INDIRECT("'"&amp;T$3&amp;"'!$C$7:$AC$42"),MATCH("grand_total",'1990'!$C$2:$AC$2,0),0)</f>
        <v>5.2356541545698141</v>
      </c>
      <c r="U22" s="157">
        <f ca="1">VLOOKUP($C22,INDIRECT("'"&amp;U$3&amp;"'!$C$7:$AC$42"),MATCH("grand_total",'1990'!$C$2:$AC$2,0),0)</f>
        <v>4.820000522790675</v>
      </c>
      <c r="V22" s="157">
        <f ca="1">VLOOKUP($C22,INDIRECT("'"&amp;V$3&amp;"'!$C$7:$AC$42"),MATCH("grand_total",'1990'!$C$2:$AC$2,0),0)</f>
        <v>4.9136882573931082</v>
      </c>
      <c r="W22" s="157">
        <f ca="1">VLOOKUP($C22,INDIRECT("'"&amp;W$3&amp;"'!$C$7:$AC$42"),MATCH("grand_total",'1990'!$C$2:$AC$2,0),0)</f>
        <v>4.9643290197602177</v>
      </c>
      <c r="X22" s="157">
        <f ca="1">VLOOKUP($C22,INDIRECT("'"&amp;X$3&amp;"'!$C$7:$AC$42"),MATCH("grand_total",'1990'!$C$2:$AC$2,0),0)</f>
        <v>4.6638223362782263</v>
      </c>
      <c r="Y22" s="157">
        <f ca="1">VLOOKUP($C22,INDIRECT("'"&amp;Y$3&amp;"'!$C$7:$AC$42"),MATCH("grand_total",'1990'!$C$2:$AC$2,0),0)</f>
        <v>4.5378024286343859</v>
      </c>
      <c r="Z22" s="157">
        <f ca="1">VLOOKUP($C22,INDIRECT("'"&amp;Z$3&amp;"'!$C$7:$AC$42"),MATCH("grand_total",'1990'!$C$2:$AC$2,0),0)</f>
        <v>4.6474441900418713</v>
      </c>
      <c r="AA22" s="157">
        <f ca="1">VLOOKUP($C22,INDIRECT("'"&amp;AA$3&amp;"'!$C$7:$AC$42"),MATCH("grand_total",'1990'!$C$2:$AC$2,0),0)</f>
        <v>3.915539421219183</v>
      </c>
      <c r="AB22" s="157">
        <f ca="1">VLOOKUP($C22,INDIRECT("'"&amp;AB$3&amp;"'!$C$7:$AC$42"),MATCH("grand_total",'1990'!$C$2:$AC$2,0),0)</f>
        <v>4.2097551313376487</v>
      </c>
      <c r="AC22" s="157">
        <f ca="1">VLOOKUP($C22,INDIRECT("'"&amp;AC$3&amp;"'!$C$7:$AC$42"),MATCH("grand_total",'1990'!$C$2:$AC$2,0),0)</f>
        <v>3.3145826389952986</v>
      </c>
      <c r="AD22" s="157">
        <f ca="1">VLOOKUP($C22,INDIRECT("'"&amp;AD$3&amp;"'!$C$7:$AC$42"),MATCH("grand_total",'1990'!$C$2:$AC$2,0),0)</f>
        <v>2.9525320873273575</v>
      </c>
      <c r="AE22" s="157">
        <f ca="1">VLOOKUP($C22,INDIRECT("'"&amp;AE$3&amp;"'!$C$7:$AC$42"),MATCH("grand_total",'1990'!$C$2:$AC$2,0),0)</f>
        <v>2.0325436684698266</v>
      </c>
      <c r="AF22" s="157">
        <f ca="1">VLOOKUP($C22,INDIRECT("'"&amp;AF$3&amp;"'!$C$7:$AC$42"),MATCH("grand_total",'1990'!$C$2:$AC$2,0),0)</f>
        <v>2.8441193447873592</v>
      </c>
    </row>
    <row r="23" spans="1:32" ht="23.1" customHeight="1" x14ac:dyDescent="0.2">
      <c r="A23" s="220"/>
      <c r="B23" s="144" t="s">
        <v>48</v>
      </c>
      <c r="C23" s="145"/>
      <c r="D23" s="156">
        <f ca="1">VLOOKUP($B23,INDIRECT("'"&amp;D$3&amp;"'!$B$7:$AC$42"),MATCH("grand_total",'1990'!$B$2:$AC$2,0),0)</f>
        <v>165.92112289684781</v>
      </c>
      <c r="E23" s="157">
        <f ca="1">VLOOKUP($B23,INDIRECT("'"&amp;E$3&amp;"'!$B$7:$AC$42"),MATCH("grand_total",'1990'!$B$2:$AC$2,0),0)</f>
        <v>169.72882372565846</v>
      </c>
      <c r="F23" s="157">
        <f ca="1">VLOOKUP($B23,INDIRECT("'"&amp;F$3&amp;"'!$B$7:$AC$42"),MATCH("grand_total",'1990'!$B$2:$AC$2,0),0)</f>
        <v>171.35614999347379</v>
      </c>
      <c r="G23" s="157">
        <f ca="1">VLOOKUP($B23,INDIRECT("'"&amp;G$3&amp;"'!$B$7:$AC$42"),MATCH("grand_total",'1990'!$B$2:$AC$2,0),0)</f>
        <v>178.66104126421334</v>
      </c>
      <c r="H23" s="157">
        <f ca="1">VLOOKUP($B23,INDIRECT("'"&amp;H$3&amp;"'!$B$7:$AC$42"),MATCH("grand_total",'1990'!$B$2:$AC$2,0),0)</f>
        <v>183.6185736670588</v>
      </c>
      <c r="I23" s="157">
        <f ca="1">VLOOKUP($B23,INDIRECT("'"&amp;I$3&amp;"'!$B$7:$AC$42"),MATCH("grand_total",'1990'!$B$2:$AC$2,0),0)</f>
        <v>181.30108787882398</v>
      </c>
      <c r="J23" s="157">
        <f ca="1">VLOOKUP($B23,INDIRECT("'"&amp;J$3&amp;"'!$B$7:$AC$42"),MATCH("grand_total",'1990'!$B$2:$AC$2,0),0)</f>
        <v>182.48938564740567</v>
      </c>
      <c r="K23" s="157">
        <f ca="1">VLOOKUP($B23,INDIRECT("'"&amp;K$3&amp;"'!$B$7:$AC$42"),MATCH("grand_total",'1990'!$B$2:$AC$2,0),0)</f>
        <v>180.96260795778295</v>
      </c>
      <c r="L23" s="157">
        <f ca="1">VLOOKUP($B23,INDIRECT("'"&amp;L$3&amp;"'!$B$7:$AC$42"),MATCH("grand_total",'1990'!$B$2:$AC$2,0),0)</f>
        <v>175.81429522111492</v>
      </c>
      <c r="M23" s="157">
        <f ca="1">VLOOKUP($B23,INDIRECT("'"&amp;M$3&amp;"'!$B$7:$AC$42"),MATCH("grand_total",'1990'!$B$2:$AC$2,0),0)</f>
        <v>182.89547719284582</v>
      </c>
      <c r="N23" s="157">
        <f ca="1">VLOOKUP($B23,INDIRECT("'"&amp;N$3&amp;"'!$B$7:$AC$42"),MATCH("grand_total",'1990'!$B$2:$AC$2,0),0)</f>
        <v>197.84645252189222</v>
      </c>
      <c r="O23" s="157">
        <f ca="1">VLOOKUP($B23,INDIRECT("'"&amp;O$3&amp;"'!$B$7:$AC$42"),MATCH("grand_total",'1990'!$B$2:$AC$2,0),0)</f>
        <v>202.08343389593372</v>
      </c>
      <c r="P23" s="157">
        <f ca="1">VLOOKUP($B23,INDIRECT("'"&amp;P$3&amp;"'!$B$7:$AC$42"),MATCH("grand_total",'1990'!$B$2:$AC$2,0),0)</f>
        <v>215.78213908607668</v>
      </c>
      <c r="Q23" s="157">
        <f ca="1">VLOOKUP($B23,INDIRECT("'"&amp;Q$3&amp;"'!$B$7:$AC$42"),MATCH("grand_total",'1990'!$B$2:$AC$2,0),0)</f>
        <v>201.12174321182371</v>
      </c>
      <c r="R23" s="157">
        <f ca="1">VLOOKUP($B23,INDIRECT("'"&amp;R$3&amp;"'!$B$7:$AC$42"),MATCH("grand_total",'1990'!$B$2:$AC$2,0),0)</f>
        <v>204.09495853934115</v>
      </c>
      <c r="S23" s="157">
        <f ca="1">VLOOKUP($B23,INDIRECT("'"&amp;S$3&amp;"'!$B$7:$AC$42"),MATCH("grand_total",'1990'!$B$2:$AC$2,0),0)</f>
        <v>191.62171591865419</v>
      </c>
      <c r="T23" s="157">
        <f ca="1">VLOOKUP($B23,INDIRECT("'"&amp;T$3&amp;"'!$B$7:$AC$42"),MATCH("grand_total",'1990'!$B$2:$AC$2,0),0)</f>
        <v>189.05619690586408</v>
      </c>
      <c r="U23" s="157">
        <f ca="1">VLOOKUP($B23,INDIRECT("'"&amp;U$3&amp;"'!$B$7:$AC$42"),MATCH("grand_total",'1990'!$B$2:$AC$2,0),0)</f>
        <v>192.62421105359857</v>
      </c>
      <c r="V23" s="157">
        <f ca="1">VLOOKUP($B23,INDIRECT("'"&amp;V$3&amp;"'!$B$7:$AC$42"),MATCH("grand_total",'1990'!$B$2:$AC$2,0),0)</f>
        <v>186.63789250534955</v>
      </c>
      <c r="W23" s="157">
        <f ca="1">VLOOKUP($B23,INDIRECT("'"&amp;W$3&amp;"'!$B$7:$AC$42"),MATCH("grand_total",'1990'!$B$2:$AC$2,0),0)</f>
        <v>180.41727423087841</v>
      </c>
      <c r="X23" s="157">
        <f ca="1">VLOOKUP($B23,INDIRECT("'"&amp;X$3&amp;"'!$B$7:$AC$42"),MATCH("grand_total",'1990'!$B$2:$AC$2,0),0)</f>
        <v>195.18784384090719</v>
      </c>
      <c r="Y23" s="157">
        <f ca="1">VLOOKUP($B23,INDIRECT("'"&amp;Y$3&amp;"'!$B$7:$AC$42"),MATCH("grand_total",'1990'!$B$2:$AC$2,0),0)</f>
        <v>191.62381204614056</v>
      </c>
      <c r="Z23" s="157">
        <f ca="1">VLOOKUP($B23,INDIRECT("'"&amp;Z$3&amp;"'!$B$7:$AC$42"),MATCH("grand_total",'1990'!$B$2:$AC$2,0),0)</f>
        <v>195.38041024194933</v>
      </c>
      <c r="AA23" s="157">
        <f ca="1">VLOOKUP($B23,INDIRECT("'"&amp;AA$3&amp;"'!$B$7:$AC$42"),MATCH("grand_total",'1990'!$B$2:$AC$2,0),0)</f>
        <v>201.23926875122945</v>
      </c>
      <c r="AB23" s="157">
        <f ca="1">VLOOKUP($B23,INDIRECT("'"&amp;AB$3&amp;"'!$B$7:$AC$42"),MATCH("grand_total",'1990'!$B$2:$AC$2,0),0)</f>
        <v>214.4826458088842</v>
      </c>
      <c r="AC23" s="157">
        <f ca="1">VLOOKUP($B23,INDIRECT("'"&amp;AC$3&amp;"'!$B$7:$AC$42"),MATCH("grand_total",'1990'!$B$2:$AC$2,0),0)</f>
        <v>209.20499871813246</v>
      </c>
      <c r="AD23" s="157">
        <f ca="1">VLOOKUP($B23,INDIRECT("'"&amp;AD$3&amp;"'!$B$7:$AC$42"),MATCH("grand_total",'1990'!$B$2:$AC$2,0),0)</f>
        <v>209.21867431917764</v>
      </c>
      <c r="AE23" s="157">
        <f ca="1">VLOOKUP($B23,INDIRECT("'"&amp;AE$3&amp;"'!$B$7:$AC$42"),MATCH("grand_total",'1990'!$B$2:$AC$2,0),0)</f>
        <v>211.55660440535252</v>
      </c>
      <c r="AF23" s="157">
        <f ca="1">VLOOKUP($B23,INDIRECT("'"&amp;AF$3&amp;"'!$B$7:$AC$42"),MATCH("grand_total",'1990'!$B$2:$AC$2,0),0)</f>
        <v>205.03081559351961</v>
      </c>
    </row>
    <row r="24" spans="1:32" ht="23.1" customHeight="1" x14ac:dyDescent="0.2">
      <c r="A24" s="220"/>
      <c r="B24" s="222"/>
      <c r="C24" s="135" t="s">
        <v>49</v>
      </c>
      <c r="D24" s="156">
        <f ca="1">VLOOKUP($C24,INDIRECT("'"&amp;D$3&amp;"'!$C$7:$AC$42"),MATCH("grand_total",'1990'!$C$2:$AC$2,0),0)</f>
        <v>2.3399599975039176</v>
      </c>
      <c r="E24" s="157">
        <f ca="1">VLOOKUP($C24,INDIRECT("'"&amp;E$3&amp;"'!$C$7:$AC$42"),MATCH("grand_total",'1990'!$C$2:$AC$2,0),0)</f>
        <v>2.4683579232416522</v>
      </c>
      <c r="F24" s="157">
        <f ca="1">VLOOKUP($C24,INDIRECT("'"&amp;F$3&amp;"'!$C$7:$AC$42"),MATCH("grand_total",'1990'!$C$2:$AC$2,0),0)</f>
        <v>3.3761781992876427</v>
      </c>
      <c r="G24" s="157">
        <f ca="1">VLOOKUP($C24,INDIRECT("'"&amp;G$3&amp;"'!$C$7:$AC$42"),MATCH("grand_total",'1990'!$C$2:$AC$2,0),0)</f>
        <v>3.7870207876147068</v>
      </c>
      <c r="H24" s="157">
        <f ca="1">VLOOKUP($C24,INDIRECT("'"&amp;H$3&amp;"'!$C$7:$AC$42"),MATCH("grand_total",'1990'!$C$2:$AC$2,0),0)</f>
        <v>3.7190514673168753</v>
      </c>
      <c r="I24" s="157">
        <f ca="1">VLOOKUP($C24,INDIRECT("'"&amp;I$3&amp;"'!$C$7:$AC$42"),MATCH("grand_total",'1990'!$C$2:$AC$2,0),0)</f>
        <v>4.3506232387156789</v>
      </c>
      <c r="J24" s="157">
        <f ca="1">VLOOKUP($C24,INDIRECT("'"&amp;J$3&amp;"'!$C$7:$AC$42"),MATCH("grand_total",'1990'!$C$2:$AC$2,0),0)</f>
        <v>4.2571974412590734</v>
      </c>
      <c r="K24" s="157">
        <f ca="1">VLOOKUP($C24,INDIRECT("'"&amp;K$3&amp;"'!$C$7:$AC$42"),MATCH("grand_total",'1990'!$C$2:$AC$2,0),0)</f>
        <v>4.1595195815836039</v>
      </c>
      <c r="L24" s="157">
        <f ca="1">VLOOKUP($C24,INDIRECT("'"&amp;L$3&amp;"'!$C$7:$AC$42"),MATCH("grand_total",'1990'!$C$2:$AC$2,0),0)</f>
        <v>3.7620533229959308</v>
      </c>
      <c r="M24" s="157">
        <f ca="1">VLOOKUP($C24,INDIRECT("'"&amp;M$3&amp;"'!$C$7:$AC$42"),MATCH("grand_total",'1990'!$C$2:$AC$2,0),0)</f>
        <v>3.5811979177715063</v>
      </c>
      <c r="N24" s="157">
        <f ca="1">VLOOKUP($C24,INDIRECT("'"&amp;N$3&amp;"'!$C$7:$AC$42"),MATCH("grand_total",'1990'!$C$2:$AC$2,0),0)</f>
        <v>4.0994289575320675</v>
      </c>
      <c r="O24" s="157">
        <f ca="1">VLOOKUP($C24,INDIRECT("'"&amp;O$3&amp;"'!$C$7:$AC$42"),MATCH("grand_total",'1990'!$C$2:$AC$2,0),0)</f>
        <v>4.3821065915474717</v>
      </c>
      <c r="P24" s="157">
        <f ca="1">VLOOKUP($C24,INDIRECT("'"&amp;P$3&amp;"'!$C$7:$AC$42"),MATCH("grand_total",'1990'!$C$2:$AC$2,0),0)</f>
        <v>4.5676728173607382</v>
      </c>
      <c r="Q24" s="157">
        <f ca="1">VLOOKUP($C24,INDIRECT("'"&amp;Q$3&amp;"'!$C$7:$AC$42"),MATCH("grand_total",'1990'!$C$2:$AC$2,0),0)</f>
        <v>4.6477890490125375</v>
      </c>
      <c r="R24" s="157">
        <f ca="1">VLOOKUP($C24,INDIRECT("'"&amp;R$3&amp;"'!$C$7:$AC$42"),MATCH("grand_total",'1990'!$C$2:$AC$2,0),0)</f>
        <v>4.5283680255325427</v>
      </c>
      <c r="S24" s="157">
        <f ca="1">VLOOKUP($C24,INDIRECT("'"&amp;S$3&amp;"'!$C$7:$AC$42"),MATCH("grand_total",'1990'!$C$2:$AC$2,0),0)</f>
        <v>4.7477132746704207</v>
      </c>
      <c r="T24" s="157">
        <f ca="1">VLOOKUP($C24,INDIRECT("'"&amp;T$3&amp;"'!$C$7:$AC$42"),MATCH("grand_total",'1990'!$C$2:$AC$2,0),0)</f>
        <v>5.0166557076903251</v>
      </c>
      <c r="U24" s="157">
        <f ca="1">VLOOKUP($C24,INDIRECT("'"&amp;U$3&amp;"'!$C$7:$AC$42"),MATCH("grand_total",'1990'!$C$2:$AC$2,0),0)</f>
        <v>5.6307889478057866</v>
      </c>
      <c r="V24" s="157">
        <f ca="1">VLOOKUP($C24,INDIRECT("'"&amp;V$3&amp;"'!$C$7:$AC$42"),MATCH("grand_total",'1990'!$C$2:$AC$2,0),0)</f>
        <v>6.0404796752964351</v>
      </c>
      <c r="W24" s="157">
        <f ca="1">VLOOKUP($C24,INDIRECT("'"&amp;W$3&amp;"'!$C$7:$AC$42"),MATCH("grand_total",'1990'!$C$2:$AC$2,0),0)</f>
        <v>6.5238036564596253</v>
      </c>
      <c r="X24" s="157">
        <f ca="1">VLOOKUP($C24,INDIRECT("'"&amp;X$3&amp;"'!$C$7:$AC$42"),MATCH("grand_total",'1990'!$C$2:$AC$2,0),0)</f>
        <v>5.1655581353581983</v>
      </c>
      <c r="Y24" s="157">
        <f ca="1">VLOOKUP($C24,INDIRECT("'"&amp;Y$3&amp;"'!$C$7:$AC$42"),MATCH("grand_total",'1990'!$C$2:$AC$2,0),0)</f>
        <v>4.8672066772971103</v>
      </c>
      <c r="Z24" s="157">
        <f ca="1">VLOOKUP($C24,INDIRECT("'"&amp;Z$3&amp;"'!$C$7:$AC$42"),MATCH("grand_total",'1990'!$C$2:$AC$2,0),0)</f>
        <v>5.2213769455657939</v>
      </c>
      <c r="AA24" s="157">
        <f ca="1">VLOOKUP($C24,INDIRECT("'"&amp;AA$3&amp;"'!$C$7:$AC$42"),MATCH("grand_total",'1990'!$C$2:$AC$2,0),0)</f>
        <v>5.871563476652323</v>
      </c>
      <c r="AB24" s="157">
        <f ca="1">VLOOKUP($C24,INDIRECT("'"&amp;AB$3&amp;"'!$C$7:$AC$42"),MATCH("grand_total",'1990'!$C$2:$AC$2,0),0)</f>
        <v>4.835032814632509</v>
      </c>
      <c r="AC24" s="157">
        <f ca="1">VLOOKUP($C24,INDIRECT("'"&amp;AC$3&amp;"'!$C$7:$AC$42"),MATCH("grand_total",'1990'!$C$2:$AC$2,0),0)</f>
        <v>4.4317539511192017</v>
      </c>
      <c r="AD24" s="157">
        <f ca="1">VLOOKUP($C24,INDIRECT("'"&amp;AD$3&amp;"'!$C$7:$AC$42"),MATCH("grand_total",'1990'!$C$2:$AC$2,0),0)</f>
        <v>4.1633620659390456</v>
      </c>
      <c r="AE24" s="157">
        <f ca="1">VLOOKUP($C24,INDIRECT("'"&amp;AE$3&amp;"'!$C$7:$AC$42"),MATCH("grand_total",'1990'!$C$2:$AC$2,0),0)</f>
        <v>4.3102531847825825</v>
      </c>
      <c r="AF24" s="157">
        <f ca="1">VLOOKUP($C24,INDIRECT("'"&amp;AF$3&amp;"'!$C$7:$AC$42"),MATCH("grand_total",'1990'!$C$2:$AC$2,0),0)</f>
        <v>4.7750107436675924</v>
      </c>
    </row>
    <row r="25" spans="1:32" ht="23.1" customHeight="1" x14ac:dyDescent="0.2">
      <c r="A25" s="220"/>
      <c r="B25" s="222"/>
      <c r="C25" s="134" t="s">
        <v>50</v>
      </c>
      <c r="D25" s="156">
        <f ca="1">VLOOKUP($C25,INDIRECT("'"&amp;D$3&amp;"'!$C$7:$AC$42"),MATCH("grand_total",'1990'!$C$2:$AC$2,0),0)</f>
        <v>24.491448387547983</v>
      </c>
      <c r="E25" s="157">
        <f ca="1">VLOOKUP($C25,INDIRECT("'"&amp;E$3&amp;"'!$C$7:$AC$42"),MATCH("grand_total",'1990'!$C$2:$AC$2,0),0)</f>
        <v>24.656098047264006</v>
      </c>
      <c r="F25" s="157">
        <f ca="1">VLOOKUP($C25,INDIRECT("'"&amp;F$3&amp;"'!$C$7:$AC$42"),MATCH("grand_total",'1990'!$C$2:$AC$2,0),0)</f>
        <v>24.323815862052836</v>
      </c>
      <c r="G25" s="157">
        <f ca="1">VLOOKUP($C25,INDIRECT("'"&amp;G$3&amp;"'!$C$7:$AC$42"),MATCH("grand_total",'1990'!$C$2:$AC$2,0),0)</f>
        <v>25.074202335918272</v>
      </c>
      <c r="H25" s="157">
        <f ca="1">VLOOKUP($C25,INDIRECT("'"&amp;H$3&amp;"'!$C$7:$AC$42"),MATCH("grand_total",'1990'!$C$2:$AC$2,0),0)</f>
        <v>26.10997379160073</v>
      </c>
      <c r="I25" s="157">
        <f ca="1">VLOOKUP($C25,INDIRECT("'"&amp;I$3&amp;"'!$C$7:$AC$42"),MATCH("grand_total",'1990'!$C$2:$AC$2,0),0)</f>
        <v>26.627649447804686</v>
      </c>
      <c r="J25" s="157">
        <f ca="1">VLOOKUP($C25,INDIRECT("'"&amp;J$3&amp;"'!$C$7:$AC$42"),MATCH("grand_total",'1990'!$C$2:$AC$2,0),0)</f>
        <v>26.58433171257925</v>
      </c>
      <c r="K25" s="157">
        <f ca="1">VLOOKUP($C25,INDIRECT("'"&amp;K$3&amp;"'!$C$7:$AC$42"),MATCH("grand_total",'1990'!$C$2:$AC$2,0),0)</f>
        <v>27.662468083008537</v>
      </c>
      <c r="L25" s="157">
        <f ca="1">VLOOKUP($C25,INDIRECT("'"&amp;L$3&amp;"'!$C$7:$AC$42"),MATCH("grand_total",'1990'!$C$2:$AC$2,0),0)</f>
        <v>27.127402899406263</v>
      </c>
      <c r="M25" s="157">
        <f ca="1">VLOOKUP($C25,INDIRECT("'"&amp;M$3&amp;"'!$C$7:$AC$42"),MATCH("grand_total",'1990'!$C$2:$AC$2,0),0)</f>
        <v>26.143141042002867</v>
      </c>
      <c r="N25" s="157">
        <f ca="1">VLOOKUP($C25,INDIRECT("'"&amp;N$3&amp;"'!$C$7:$AC$42"),MATCH("grand_total",'1990'!$C$2:$AC$2,0),0)</f>
        <v>25.349570519584546</v>
      </c>
      <c r="O25" s="157">
        <f ca="1">VLOOKUP($C25,INDIRECT("'"&amp;O$3&amp;"'!$C$7:$AC$42"),MATCH("grand_total",'1990'!$C$2:$AC$2,0),0)</f>
        <v>26.333172397574995</v>
      </c>
      <c r="P25" s="157">
        <f ca="1">VLOOKUP($C25,INDIRECT("'"&amp;P$3&amp;"'!$C$7:$AC$42"),MATCH("grand_total",'1990'!$C$2:$AC$2,0),0)</f>
        <v>28.010767144787156</v>
      </c>
      <c r="Q25" s="157">
        <f ca="1">VLOOKUP($C25,INDIRECT("'"&amp;Q$3&amp;"'!$C$7:$AC$42"),MATCH("grand_total",'1990'!$C$2:$AC$2,0),0)</f>
        <v>28.046416193428612</v>
      </c>
      <c r="R25" s="157">
        <f ca="1">VLOOKUP($C25,INDIRECT("'"&amp;R$3&amp;"'!$C$7:$AC$42"),MATCH("grand_total",'1990'!$C$2:$AC$2,0),0)</f>
        <v>29.158273162908735</v>
      </c>
      <c r="S25" s="157">
        <f ca="1">VLOOKUP($C25,INDIRECT("'"&amp;S$3&amp;"'!$C$7:$AC$42"),MATCH("grand_total",'1990'!$C$2:$AC$2,0),0)</f>
        <v>29.563783001211611</v>
      </c>
      <c r="T25" s="157">
        <f ca="1">VLOOKUP($C25,INDIRECT("'"&amp;T$3&amp;"'!$C$7:$AC$42"),MATCH("grand_total",'1990'!$C$2:$AC$2,0),0)</f>
        <v>27.954049664582872</v>
      </c>
      <c r="U25" s="157">
        <f ca="1">VLOOKUP($C25,INDIRECT("'"&amp;U$3&amp;"'!$C$7:$AC$42"),MATCH("grand_total",'1990'!$C$2:$AC$2,0),0)</f>
        <v>30.434821273023978</v>
      </c>
      <c r="V25" s="157">
        <f ca="1">VLOOKUP($C25,INDIRECT("'"&amp;V$3&amp;"'!$C$7:$AC$42"),MATCH("grand_total",'1990'!$C$2:$AC$2,0),0)</f>
        <v>29.185103118642207</v>
      </c>
      <c r="W25" s="157">
        <f ca="1">VLOOKUP($C25,INDIRECT("'"&amp;W$3&amp;"'!$C$7:$AC$42"),MATCH("grand_total",'1990'!$C$2:$AC$2,0),0)</f>
        <v>30.05228394360168</v>
      </c>
      <c r="X25" s="157">
        <f ca="1">VLOOKUP($C25,INDIRECT("'"&amp;X$3&amp;"'!$C$7:$AC$42"),MATCH("grand_total",'1990'!$C$2:$AC$2,0),0)</f>
        <v>37.087127122793497</v>
      </c>
      <c r="Y25" s="157">
        <f ca="1">VLOOKUP($C25,INDIRECT("'"&amp;Y$3&amp;"'!$C$7:$AC$42"),MATCH("grand_total",'1990'!$C$2:$AC$2,0),0)</f>
        <v>36.129928930800297</v>
      </c>
      <c r="Z25" s="157">
        <f ca="1">VLOOKUP($C25,INDIRECT("'"&amp;Z$3&amp;"'!$C$7:$AC$42"),MATCH("grand_total",'1990'!$C$2:$AC$2,0),0)</f>
        <v>37.878300793914562</v>
      </c>
      <c r="AA25" s="157">
        <f ca="1">VLOOKUP($C25,INDIRECT("'"&amp;AA$3&amp;"'!$C$7:$AC$42"),MATCH("grand_total",'1990'!$C$2:$AC$2,0),0)</f>
        <v>35.910047780404298</v>
      </c>
      <c r="AB25" s="157">
        <f ca="1">VLOOKUP($C25,INDIRECT("'"&amp;AB$3&amp;"'!$C$7:$AC$42"),MATCH("grand_total",'1990'!$C$2:$AC$2,0),0)</f>
        <v>38.897272329670351</v>
      </c>
      <c r="AC25" s="157">
        <f ca="1">VLOOKUP($C25,INDIRECT("'"&amp;AC$3&amp;"'!$C$7:$AC$42"),MATCH("grand_total",'1990'!$C$2:$AC$2,0),0)</f>
        <v>43.026753065779012</v>
      </c>
      <c r="AD25" s="157">
        <f ca="1">VLOOKUP($C25,INDIRECT("'"&amp;AD$3&amp;"'!$C$7:$AC$42"),MATCH("grand_total",'1990'!$C$2:$AC$2,0),0)</f>
        <v>39.088914040619557</v>
      </c>
      <c r="AE25" s="157">
        <f ca="1">VLOOKUP($C25,INDIRECT("'"&amp;AE$3&amp;"'!$C$7:$AC$42"),MATCH("grand_total",'1990'!$C$2:$AC$2,0),0)</f>
        <v>41.790556952188403</v>
      </c>
      <c r="AF25" s="157">
        <f ca="1">VLOOKUP($C25,INDIRECT("'"&amp;AF$3&amp;"'!$C$7:$AC$42"),MATCH("grand_total",'1990'!$C$2:$AC$2,0),0)</f>
        <v>45.590843062906345</v>
      </c>
    </row>
    <row r="26" spans="1:32" ht="23.1" customHeight="1" x14ac:dyDescent="0.2">
      <c r="A26" s="220"/>
      <c r="B26" s="222"/>
      <c r="C26" s="146" t="s">
        <v>51</v>
      </c>
      <c r="D26" s="156">
        <f ca="1">VLOOKUP($C26,INDIRECT("'"&amp;D$3&amp;"'!$C$7:$AC$42"),MATCH("grand_total",'1990'!$C$2:$AC$2,0),0)</f>
        <v>2.2225021119751585</v>
      </c>
      <c r="E26" s="157">
        <f ca="1">VLOOKUP($C26,INDIRECT("'"&amp;E$3&amp;"'!$C$7:$AC$42"),MATCH("grand_total",'1990'!$C$2:$AC$2,0),0)</f>
        <v>2.141711913198864</v>
      </c>
      <c r="F26" s="157">
        <f ca="1">VLOOKUP($C26,INDIRECT("'"&amp;F$3&amp;"'!$C$7:$AC$42"),MATCH("grand_total",'1990'!$C$2:$AC$2,0),0)</f>
        <v>2.1109665890484939</v>
      </c>
      <c r="G26" s="157">
        <f ca="1">VLOOKUP($C26,INDIRECT("'"&amp;G$3&amp;"'!$C$7:$AC$42"),MATCH("grand_total",'1990'!$C$2:$AC$2,0),0)</f>
        <v>2.2326295460663594</v>
      </c>
      <c r="H26" s="157">
        <f ca="1">VLOOKUP($C26,INDIRECT("'"&amp;H$3&amp;"'!$C$7:$AC$42"),MATCH("grand_total",'1990'!$C$2:$AC$2,0),0)</f>
        <v>2.3099901040300566</v>
      </c>
      <c r="I26" s="157">
        <f ca="1">VLOOKUP($C26,INDIRECT("'"&amp;I$3&amp;"'!$C$7:$AC$42"),MATCH("grand_total",'1990'!$C$2:$AC$2,0),0)</f>
        <v>2.2444878722508568</v>
      </c>
      <c r="J26" s="157">
        <f ca="1">VLOOKUP($C26,INDIRECT("'"&amp;J$3&amp;"'!$C$7:$AC$42"),MATCH("grand_total",'1990'!$C$2:$AC$2,0),0)</f>
        <v>2.2812629504819855</v>
      </c>
      <c r="K26" s="157">
        <f ca="1">VLOOKUP($C26,INDIRECT("'"&amp;K$3&amp;"'!$C$7:$AC$42"),MATCH("grand_total",'1990'!$C$2:$AC$2,0),0)</f>
        <v>2.3027578597874641</v>
      </c>
      <c r="L26" s="157">
        <f ca="1">VLOOKUP($C26,INDIRECT("'"&amp;L$3&amp;"'!$C$7:$AC$42"),MATCH("grand_total",'1990'!$C$2:$AC$2,0),0)</f>
        <v>2.1745555557651808</v>
      </c>
      <c r="M26" s="157">
        <f ca="1">VLOOKUP($C26,INDIRECT("'"&amp;M$3&amp;"'!$C$7:$AC$42"),MATCH("grand_total",'1990'!$C$2:$AC$2,0),0)</f>
        <v>2.185803701963291</v>
      </c>
      <c r="N26" s="157">
        <f ca="1">VLOOKUP($C26,INDIRECT("'"&amp;N$3&amp;"'!$C$7:$AC$42"),MATCH("grand_total",'1990'!$C$2:$AC$2,0),0)</f>
        <v>2.0668056249401223</v>
      </c>
      <c r="O26" s="157">
        <f ca="1">VLOOKUP($C26,INDIRECT("'"&amp;O$3&amp;"'!$C$7:$AC$42"),MATCH("grand_total",'1990'!$C$2:$AC$2,0),0)</f>
        <v>1.9795941660955618</v>
      </c>
      <c r="P26" s="157">
        <f ca="1">VLOOKUP($C26,INDIRECT("'"&amp;P$3&amp;"'!$C$7:$AC$42"),MATCH("grand_total",'1990'!$C$2:$AC$2,0),0)</f>
        <v>2.0319850865522415</v>
      </c>
      <c r="Q26" s="157">
        <f ca="1">VLOOKUP($C26,INDIRECT("'"&amp;Q$3&amp;"'!$C$7:$AC$42"),MATCH("grand_total",'1990'!$C$2:$AC$2,0),0)</f>
        <v>1.9232592121816947</v>
      </c>
      <c r="R26" s="157">
        <f ca="1">VLOOKUP($C26,INDIRECT("'"&amp;R$3&amp;"'!$C$7:$AC$42"),MATCH("grand_total",'1990'!$C$2:$AC$2,0),0)</f>
        <v>1.9994722495610679</v>
      </c>
      <c r="S26" s="157">
        <f ca="1">VLOOKUP($C26,INDIRECT("'"&amp;S$3&amp;"'!$C$7:$AC$42"),MATCH("grand_total",'1990'!$C$2:$AC$2,0),0)</f>
        <v>1.9181483078514183</v>
      </c>
      <c r="T26" s="157">
        <f ca="1">VLOOKUP($C26,INDIRECT("'"&amp;T$3&amp;"'!$C$7:$AC$42"),MATCH("grand_total",'1990'!$C$2:$AC$2,0),0)</f>
        <v>1.6763210654367036</v>
      </c>
      <c r="U26" s="157">
        <f ca="1">VLOOKUP($C26,INDIRECT("'"&amp;U$3&amp;"'!$C$7:$AC$42"),MATCH("grand_total",'1990'!$C$2:$AC$2,0),0)</f>
        <v>1.5552737610982117</v>
      </c>
      <c r="V26" s="157">
        <f ca="1">VLOOKUP($C26,INDIRECT("'"&amp;V$3&amp;"'!$C$7:$AC$42"),MATCH("grand_total",'1990'!$C$2:$AC$2,0),0)</f>
        <v>1.4703407333173084</v>
      </c>
      <c r="W26" s="157">
        <f ca="1">VLOOKUP($C26,INDIRECT("'"&amp;W$3&amp;"'!$C$7:$AC$42"),MATCH("grand_total",'1990'!$C$2:$AC$2,0),0)</f>
        <v>0.9843792523354693</v>
      </c>
      <c r="X26" s="157">
        <f ca="1">VLOOKUP($C26,INDIRECT("'"&amp;X$3&amp;"'!$C$7:$AC$42"),MATCH("grand_total",'1990'!$C$2:$AC$2,0),0)</f>
        <v>0.95752046095272858</v>
      </c>
      <c r="Y26" s="157">
        <f ca="1">VLOOKUP($C26,INDIRECT("'"&amp;Y$3&amp;"'!$C$7:$AC$42"),MATCH("grand_total",'1990'!$C$2:$AC$2,0),0)</f>
        <v>0.82593058588227053</v>
      </c>
      <c r="Z26" s="157">
        <f ca="1">VLOOKUP($C26,INDIRECT("'"&amp;Z$3&amp;"'!$C$7:$AC$42"),MATCH("grand_total",'1990'!$C$2:$AC$2,0),0)</f>
        <v>0.76439034265170092</v>
      </c>
      <c r="AA26" s="157">
        <f ca="1">VLOOKUP($C26,INDIRECT("'"&amp;AA$3&amp;"'!$C$7:$AC$42"),MATCH("grand_total",'1990'!$C$2:$AC$2,0),0)</f>
        <v>0.87515610123753851</v>
      </c>
      <c r="AB26" s="157">
        <f ca="1">VLOOKUP($C26,INDIRECT("'"&amp;AB$3&amp;"'!$C$7:$AC$42"),MATCH("grand_total",'1990'!$C$2:$AC$2,0),0)</f>
        <v>0.98763896944026941</v>
      </c>
      <c r="AC26" s="157">
        <f ca="1">VLOOKUP($C26,INDIRECT("'"&amp;AC$3&amp;"'!$C$7:$AC$42"),MATCH("grand_total",'1990'!$C$2:$AC$2,0),0)</f>
        <v>0.97939576584491617</v>
      </c>
      <c r="AD26" s="157">
        <f ca="1">VLOOKUP($C26,INDIRECT("'"&amp;AD$3&amp;"'!$C$7:$AC$42"),MATCH("grand_total",'1990'!$C$2:$AC$2,0),0)</f>
        <v>0.90331284878046914</v>
      </c>
      <c r="AE26" s="157">
        <f ca="1">VLOOKUP($C26,INDIRECT("'"&amp;AE$3&amp;"'!$C$7:$AC$42"),MATCH("grand_total",'1990'!$C$2:$AC$2,0),0)</f>
        <v>0.82947105197964022</v>
      </c>
      <c r="AF26" s="157">
        <f ca="1">VLOOKUP($C26,INDIRECT("'"&amp;AF$3&amp;"'!$C$7:$AC$42"),MATCH("grand_total",'1990'!$C$2:$AC$2,0),0)</f>
        <v>1.0049764467907782</v>
      </c>
    </row>
    <row r="27" spans="1:32" ht="23.1" customHeight="1" x14ac:dyDescent="0.2">
      <c r="A27" s="220"/>
      <c r="B27" s="222"/>
      <c r="C27" s="134" t="s">
        <v>52</v>
      </c>
      <c r="D27" s="156">
        <f ca="1">VLOOKUP($C27,INDIRECT("'"&amp;D$3&amp;"'!$C$7:$AC$42"),MATCH("grand_total",'1990'!$C$2:$AC$2,0),0)</f>
        <v>17.182893595595456</v>
      </c>
      <c r="E27" s="157">
        <f ca="1">VLOOKUP($C27,INDIRECT("'"&amp;E$3&amp;"'!$C$7:$AC$42"),MATCH("grand_total",'1990'!$C$2:$AC$2,0),0)</f>
        <v>17.629866713886678</v>
      </c>
      <c r="F27" s="157">
        <f ca="1">VLOOKUP($C27,INDIRECT("'"&amp;F$3&amp;"'!$C$7:$AC$42"),MATCH("grand_total",'1990'!$C$2:$AC$2,0),0)</f>
        <v>17.06960338094251</v>
      </c>
      <c r="G27" s="157">
        <f ca="1">VLOOKUP($C27,INDIRECT("'"&amp;G$3&amp;"'!$C$7:$AC$42"),MATCH("grand_total",'1990'!$C$2:$AC$2,0),0)</f>
        <v>18.059606718958655</v>
      </c>
      <c r="H27" s="157">
        <f ca="1">VLOOKUP($C27,INDIRECT("'"&amp;H$3&amp;"'!$C$7:$AC$42"),MATCH("grand_total",'1990'!$C$2:$AC$2,0),0)</f>
        <v>18.476376655284071</v>
      </c>
      <c r="I27" s="157">
        <f ca="1">VLOOKUP($C27,INDIRECT("'"&amp;I$3&amp;"'!$C$7:$AC$42"),MATCH("grand_total",'1990'!$C$2:$AC$2,0),0)</f>
        <v>18.867208959823127</v>
      </c>
      <c r="J27" s="157">
        <f ca="1">VLOOKUP($C27,INDIRECT("'"&amp;J$3&amp;"'!$C$7:$AC$42"),MATCH("grand_total",'1990'!$C$2:$AC$2,0),0)</f>
        <v>18.31038387582587</v>
      </c>
      <c r="K27" s="157">
        <f ca="1">VLOOKUP($C27,INDIRECT("'"&amp;K$3&amp;"'!$C$7:$AC$42"),MATCH("grand_total",'1990'!$C$2:$AC$2,0),0)</f>
        <v>18.724727176999963</v>
      </c>
      <c r="L27" s="157">
        <f ca="1">VLOOKUP($C27,INDIRECT("'"&amp;L$3&amp;"'!$C$7:$AC$42"),MATCH("grand_total",'1990'!$C$2:$AC$2,0),0)</f>
        <v>17.679259664457447</v>
      </c>
      <c r="M27" s="157">
        <f ca="1">VLOOKUP($C27,INDIRECT("'"&amp;M$3&amp;"'!$C$7:$AC$42"),MATCH("grand_total",'1990'!$C$2:$AC$2,0),0)</f>
        <v>19.184104499358813</v>
      </c>
      <c r="N27" s="157">
        <f ca="1">VLOOKUP($C27,INDIRECT("'"&amp;N$3&amp;"'!$C$7:$AC$42"),MATCH("grand_total",'1990'!$C$2:$AC$2,0),0)</f>
        <v>20.323897212313831</v>
      </c>
      <c r="O27" s="157">
        <f ca="1">VLOOKUP($C27,INDIRECT("'"&amp;O$3&amp;"'!$C$7:$AC$42"),MATCH("grand_total",'1990'!$C$2:$AC$2,0),0)</f>
        <v>20.442519098946104</v>
      </c>
      <c r="P27" s="157">
        <f ca="1">VLOOKUP($C27,INDIRECT("'"&amp;P$3&amp;"'!$C$7:$AC$42"),MATCH("grand_total",'1990'!$C$2:$AC$2,0),0)</f>
        <v>21.39619117511527</v>
      </c>
      <c r="Q27" s="157">
        <f ca="1">VLOOKUP($C27,INDIRECT("'"&amp;Q$3&amp;"'!$C$7:$AC$42"),MATCH("grand_total",'1990'!$C$2:$AC$2,0),0)</f>
        <v>19.536750800255756</v>
      </c>
      <c r="R27" s="157">
        <f ca="1">VLOOKUP($C27,INDIRECT("'"&amp;R$3&amp;"'!$C$7:$AC$42"),MATCH("grand_total",'1990'!$C$2:$AC$2,0),0)</f>
        <v>22.486712373967421</v>
      </c>
      <c r="S27" s="157">
        <f ca="1">VLOOKUP($C27,INDIRECT("'"&amp;S$3&amp;"'!$C$7:$AC$42"),MATCH("grand_total",'1990'!$C$2:$AC$2,0),0)</f>
        <v>21.958425765114285</v>
      </c>
      <c r="T27" s="157">
        <f ca="1">VLOOKUP($C27,INDIRECT("'"&amp;T$3&amp;"'!$C$7:$AC$42"),MATCH("grand_total",'1990'!$C$2:$AC$2,0),0)</f>
        <v>20.02873886591092</v>
      </c>
      <c r="U27" s="157">
        <f ca="1">VLOOKUP($C27,INDIRECT("'"&amp;U$3&amp;"'!$C$7:$AC$42"),MATCH("grand_total",'1990'!$C$2:$AC$2,0),0)</f>
        <v>18.864211471612958</v>
      </c>
      <c r="V27" s="157">
        <f ca="1">VLOOKUP($C27,INDIRECT("'"&amp;V$3&amp;"'!$C$7:$AC$42"),MATCH("grand_total",'1990'!$C$2:$AC$2,0),0)</f>
        <v>18.208346400590397</v>
      </c>
      <c r="W27" s="157">
        <f ca="1">VLOOKUP($C27,INDIRECT("'"&amp;W$3&amp;"'!$C$7:$AC$42"),MATCH("grand_total",'1990'!$C$2:$AC$2,0),0)</f>
        <v>18.558377263923671</v>
      </c>
      <c r="X27" s="157">
        <f ca="1">VLOOKUP($C27,INDIRECT("'"&amp;X$3&amp;"'!$C$7:$AC$42"),MATCH("grand_total",'1990'!$C$2:$AC$2,0),0)</f>
        <v>18.91492389605899</v>
      </c>
      <c r="Y27" s="157">
        <f ca="1">VLOOKUP($C27,INDIRECT("'"&amp;Y$3&amp;"'!$C$7:$AC$42"),MATCH("grand_total",'1990'!$C$2:$AC$2,0),0)</f>
        <v>19.294662072045494</v>
      </c>
      <c r="Z27" s="157">
        <f ca="1">VLOOKUP($C27,INDIRECT("'"&amp;Z$3&amp;"'!$C$7:$AC$42"),MATCH("grand_total",'1990'!$C$2:$AC$2,0),0)</f>
        <v>18.341461061300041</v>
      </c>
      <c r="AA27" s="157">
        <f ca="1">VLOOKUP($C27,INDIRECT("'"&amp;AA$3&amp;"'!$C$7:$AC$42"),MATCH("grand_total",'1990'!$C$2:$AC$2,0),0)</f>
        <v>15.449031926919467</v>
      </c>
      <c r="AB27" s="157">
        <f ca="1">VLOOKUP($C27,INDIRECT("'"&amp;AB$3&amp;"'!$C$7:$AC$42"),MATCH("grand_total",'1990'!$C$2:$AC$2,0),0)</f>
        <v>15.299727457013546</v>
      </c>
      <c r="AC27" s="157">
        <f ca="1">VLOOKUP($C27,INDIRECT("'"&amp;AC$3&amp;"'!$C$7:$AC$42"),MATCH("grand_total",'1990'!$C$2:$AC$2,0),0)</f>
        <v>15.274111893044754</v>
      </c>
      <c r="AD27" s="157">
        <f ca="1">VLOOKUP($C27,INDIRECT("'"&amp;AD$3&amp;"'!$C$7:$AC$42"),MATCH("grand_total",'1990'!$C$2:$AC$2,0),0)</f>
        <v>14.929776434766326</v>
      </c>
      <c r="AE27" s="157">
        <f ca="1">VLOOKUP($C27,INDIRECT("'"&amp;AE$3&amp;"'!$C$7:$AC$42"),MATCH("grand_total",'1990'!$C$2:$AC$2,0),0)</f>
        <v>15.95846512437652</v>
      </c>
      <c r="AF27" s="157">
        <f ca="1">VLOOKUP($C27,INDIRECT("'"&amp;AF$3&amp;"'!$C$7:$AC$42"),MATCH("grand_total",'1990'!$C$2:$AC$2,0),0)</f>
        <v>15.826184745208604</v>
      </c>
    </row>
    <row r="28" spans="1:32" ht="23.1" customHeight="1" x14ac:dyDescent="0.2">
      <c r="A28" s="220"/>
      <c r="B28" s="222"/>
      <c r="C28" s="146" t="s">
        <v>53</v>
      </c>
      <c r="D28" s="156">
        <f ca="1">VLOOKUP($C28,INDIRECT("'"&amp;D$3&amp;"'!$C$7:$AC$42"),MATCH("grand_total",'1990'!$C$2:$AC$2,0),0)</f>
        <v>37.381472645319448</v>
      </c>
      <c r="E28" s="157">
        <f ca="1">VLOOKUP($C28,INDIRECT("'"&amp;E$3&amp;"'!$C$7:$AC$42"),MATCH("grand_total",'1990'!$C$2:$AC$2,0),0)</f>
        <v>38.651371397494891</v>
      </c>
      <c r="F28" s="157">
        <f ca="1">VLOOKUP($C28,INDIRECT("'"&amp;F$3&amp;"'!$C$7:$AC$42"),MATCH("grand_total",'1990'!$C$2:$AC$2,0),0)</f>
        <v>40.321720273253725</v>
      </c>
      <c r="G28" s="157">
        <f ca="1">VLOOKUP($C28,INDIRECT("'"&amp;G$3&amp;"'!$C$7:$AC$42"),MATCH("grand_total",'1990'!$C$2:$AC$2,0),0)</f>
        <v>40.348070636977766</v>
      </c>
      <c r="H28" s="157">
        <f ca="1">VLOOKUP($C28,INDIRECT("'"&amp;H$3&amp;"'!$C$7:$AC$42"),MATCH("grand_total",'1990'!$C$2:$AC$2,0),0)</f>
        <v>41.562426123188523</v>
      </c>
      <c r="I28" s="157">
        <f ca="1">VLOOKUP($C28,INDIRECT("'"&amp;I$3&amp;"'!$C$7:$AC$42"),MATCH("grand_total",'1990'!$C$2:$AC$2,0),0)</f>
        <v>39.188637191182252</v>
      </c>
      <c r="J28" s="157">
        <f ca="1">VLOOKUP($C28,INDIRECT("'"&amp;J$3&amp;"'!$C$7:$AC$42"),MATCH("grand_total",'1990'!$C$2:$AC$2,0),0)</f>
        <v>40.260598521106274</v>
      </c>
      <c r="K28" s="157">
        <f ca="1">VLOOKUP($C28,INDIRECT("'"&amp;K$3&amp;"'!$C$7:$AC$42"),MATCH("grand_total",'1990'!$C$2:$AC$2,0),0)</f>
        <v>35.992675427477614</v>
      </c>
      <c r="L28" s="157">
        <f ca="1">VLOOKUP($C28,INDIRECT("'"&amp;L$3&amp;"'!$C$7:$AC$42"),MATCH("grand_total",'1990'!$C$2:$AC$2,0),0)</f>
        <v>33.140761936051632</v>
      </c>
      <c r="M28" s="157">
        <f ca="1">VLOOKUP($C28,INDIRECT("'"&amp;M$3&amp;"'!$C$7:$AC$42"),MATCH("grand_total",'1990'!$C$2:$AC$2,0),0)</f>
        <v>36.114699954395753</v>
      </c>
      <c r="N28" s="157">
        <f ca="1">VLOOKUP($C28,INDIRECT("'"&amp;N$3&amp;"'!$C$7:$AC$42"),MATCH("grand_total",'1990'!$C$2:$AC$2,0),0)</f>
        <v>41.125941172598665</v>
      </c>
      <c r="O28" s="157">
        <f ca="1">VLOOKUP($C28,INDIRECT("'"&amp;O$3&amp;"'!$C$7:$AC$42"),MATCH("grand_total",'1990'!$C$2:$AC$2,0),0)</f>
        <v>37.829111732714146</v>
      </c>
      <c r="P28" s="157">
        <f ca="1">VLOOKUP($C28,INDIRECT("'"&amp;P$3&amp;"'!$C$7:$AC$42"),MATCH("grand_total",'1990'!$C$2:$AC$2,0),0)</f>
        <v>41.808458311629089</v>
      </c>
      <c r="Q28" s="157">
        <f ca="1">VLOOKUP($C28,INDIRECT("'"&amp;Q$3&amp;"'!$C$7:$AC$42"),MATCH("grand_total",'1990'!$C$2:$AC$2,0),0)</f>
        <v>23.232915688078251</v>
      </c>
      <c r="R28" s="157">
        <f ca="1">VLOOKUP($C28,INDIRECT("'"&amp;R$3&amp;"'!$C$7:$AC$42"),MATCH("grand_total",'1990'!$C$2:$AC$2,0),0)</f>
        <v>22.164116720598717</v>
      </c>
      <c r="S28" s="157">
        <f ca="1">VLOOKUP($C28,INDIRECT("'"&amp;S$3&amp;"'!$C$7:$AC$42"),MATCH("grand_total",'1990'!$C$2:$AC$2,0),0)</f>
        <v>12.464645690002515</v>
      </c>
      <c r="T28" s="157">
        <f ca="1">VLOOKUP($C28,INDIRECT("'"&amp;T$3&amp;"'!$C$7:$AC$42"),MATCH("grand_total",'1990'!$C$2:$AC$2,0),0)</f>
        <v>13.789536959181731</v>
      </c>
      <c r="U28" s="157">
        <f ca="1">VLOOKUP($C28,INDIRECT("'"&amp;U$3&amp;"'!$C$7:$AC$42"),MATCH("grand_total",'1990'!$C$2:$AC$2,0),0)</f>
        <v>13.954771826082435</v>
      </c>
      <c r="V28" s="157">
        <f ca="1">VLOOKUP($C28,INDIRECT("'"&amp;V$3&amp;"'!$C$7:$AC$42"),MATCH("grand_total",'1990'!$C$2:$AC$2,0),0)</f>
        <v>16.778738772729252</v>
      </c>
      <c r="W28" s="157">
        <f ca="1">VLOOKUP($C28,INDIRECT("'"&amp;W$3&amp;"'!$C$7:$AC$42"),MATCH("grand_total",'1990'!$C$2:$AC$2,0),0)</f>
        <v>22.473667474944833</v>
      </c>
      <c r="X28" s="157">
        <f ca="1">VLOOKUP($C28,INDIRECT("'"&amp;X$3&amp;"'!$C$7:$AC$42"),MATCH("grand_total",'1990'!$C$2:$AC$2,0),0)</f>
        <v>21.395133961054988</v>
      </c>
      <c r="Y28" s="157">
        <f ca="1">VLOOKUP($C28,INDIRECT("'"&amp;Y$3&amp;"'!$C$7:$AC$42"),MATCH("grand_total",'1990'!$C$2:$AC$2,0),0)</f>
        <v>21.485796847075299</v>
      </c>
      <c r="Z28" s="157">
        <f ca="1">VLOOKUP($C28,INDIRECT("'"&amp;Z$3&amp;"'!$C$7:$AC$42"),MATCH("grand_total",'1990'!$C$2:$AC$2,0),0)</f>
        <v>25.333954624961965</v>
      </c>
      <c r="AA28" s="157">
        <f ca="1">VLOOKUP($C28,INDIRECT("'"&amp;AA$3&amp;"'!$C$7:$AC$42"),MATCH("grand_total",'1990'!$C$2:$AC$2,0),0)</f>
        <v>30.52502719031196</v>
      </c>
      <c r="AB28" s="157">
        <f ca="1">VLOOKUP($C28,INDIRECT("'"&amp;AB$3&amp;"'!$C$7:$AC$42"),MATCH("grand_total",'1990'!$C$2:$AC$2,0),0)</f>
        <v>42.811835424668047</v>
      </c>
      <c r="AC28" s="157">
        <f ca="1">VLOOKUP($C28,INDIRECT("'"&amp;AC$3&amp;"'!$C$7:$AC$42"),MATCH("grand_total",'1990'!$C$2:$AC$2,0),0)</f>
        <v>36.890921319730168</v>
      </c>
      <c r="AD28" s="157">
        <f ca="1">VLOOKUP($C28,INDIRECT("'"&amp;AD$3&amp;"'!$C$7:$AC$42"),MATCH("grand_total",'1990'!$C$2:$AC$2,0),0)</f>
        <v>42.05975174373895</v>
      </c>
      <c r="AE28" s="157">
        <f ca="1">VLOOKUP($C28,INDIRECT("'"&amp;AE$3&amp;"'!$C$7:$AC$42"),MATCH("grand_total",'1990'!$C$2:$AC$2,0),0)</f>
        <v>38.240219013271442</v>
      </c>
      <c r="AF28" s="157">
        <f ca="1">VLOOKUP($C28,INDIRECT("'"&amp;AF$3&amp;"'!$C$7:$AC$42"),MATCH("grand_total",'1990'!$C$2:$AC$2,0),0)</f>
        <v>30.015833769600778</v>
      </c>
    </row>
    <row r="29" spans="1:32" ht="23.1" customHeight="1" x14ac:dyDescent="0.2">
      <c r="A29" s="220"/>
      <c r="B29" s="222"/>
      <c r="C29" s="134" t="s">
        <v>54</v>
      </c>
      <c r="D29" s="156">
        <f ca="1">VLOOKUP($C29,INDIRECT("'"&amp;D$3&amp;"'!$C$7:$AC$42"),MATCH("grand_total",'1990'!$C$2:$AC$2,0),0)</f>
        <v>6.2599609604190336</v>
      </c>
      <c r="E29" s="157">
        <f ca="1">VLOOKUP($C29,INDIRECT("'"&amp;E$3&amp;"'!$C$7:$AC$42"),MATCH("grand_total",'1990'!$C$2:$AC$2,0),0)</f>
        <v>5.1216485165044237</v>
      </c>
      <c r="F29" s="157">
        <f ca="1">VLOOKUP($C29,INDIRECT("'"&amp;F$3&amp;"'!$C$7:$AC$42"),MATCH("grand_total",'1990'!$C$2:$AC$2,0),0)</f>
        <v>3.5754885823296276</v>
      </c>
      <c r="G29" s="157">
        <f ca="1">VLOOKUP($C29,INDIRECT("'"&amp;G$3&amp;"'!$C$7:$AC$42"),MATCH("grand_total",'1990'!$C$2:$AC$2,0),0)</f>
        <v>5.9621402433551829</v>
      </c>
      <c r="H29" s="157">
        <f ca="1">VLOOKUP($C29,INDIRECT("'"&amp;H$3&amp;"'!$C$7:$AC$42"),MATCH("grand_total",'1990'!$C$2:$AC$2,0),0)</f>
        <v>6.6274567992491829</v>
      </c>
      <c r="I29" s="157">
        <f ca="1">VLOOKUP($C29,INDIRECT("'"&amp;I$3&amp;"'!$C$7:$AC$42"),MATCH("grand_total",'1990'!$C$2:$AC$2,0),0)</f>
        <v>7.6219373630092564</v>
      </c>
      <c r="J29" s="157">
        <f ca="1">VLOOKUP($C29,INDIRECT("'"&amp;J$3&amp;"'!$C$7:$AC$42"),MATCH("grand_total",'1990'!$C$2:$AC$2,0),0)</f>
        <v>6.7617237528873044</v>
      </c>
      <c r="K29" s="157">
        <f ca="1">VLOOKUP($C29,INDIRECT("'"&amp;K$3&amp;"'!$C$7:$AC$42"),MATCH("grand_total",'1990'!$C$2:$AC$2,0),0)</f>
        <v>7.2006685995295427</v>
      </c>
      <c r="L29" s="157">
        <f ca="1">VLOOKUP($C29,INDIRECT("'"&amp;L$3&amp;"'!$C$7:$AC$42"),MATCH("grand_total",'1990'!$C$2:$AC$2,0),0)</f>
        <v>6.8403392186655836</v>
      </c>
      <c r="M29" s="157">
        <f ca="1">VLOOKUP($C29,INDIRECT("'"&amp;M$3&amp;"'!$C$7:$AC$42"),MATCH("grand_total",'1990'!$C$2:$AC$2,0),0)</f>
        <v>6.9294028543658372</v>
      </c>
      <c r="N29" s="157">
        <f ca="1">VLOOKUP($C29,INDIRECT("'"&amp;N$3&amp;"'!$C$7:$AC$42"),MATCH("grand_total",'1990'!$C$2:$AC$2,0),0)</f>
        <v>6.9537342576230516</v>
      </c>
      <c r="O29" s="157">
        <f ca="1">VLOOKUP($C29,INDIRECT("'"&amp;O$3&amp;"'!$C$7:$AC$42"),MATCH("grand_total",'1990'!$C$2:$AC$2,0),0)</f>
        <v>6.9433923923291534</v>
      </c>
      <c r="P29" s="157">
        <f ca="1">VLOOKUP($C29,INDIRECT("'"&amp;P$3&amp;"'!$C$7:$AC$42"),MATCH("grand_total",'1990'!$C$2:$AC$2,0),0)</f>
        <v>7.0432710615434289</v>
      </c>
      <c r="Q29" s="157">
        <f ca="1">VLOOKUP($C29,INDIRECT("'"&amp;Q$3&amp;"'!$C$7:$AC$42"),MATCH("grand_total",'1990'!$C$2:$AC$2,0),0)</f>
        <v>7.1082562944940726</v>
      </c>
      <c r="R29" s="157">
        <f ca="1">VLOOKUP($C29,INDIRECT("'"&amp;R$3&amp;"'!$C$7:$AC$42"),MATCH("grand_total",'1990'!$C$2:$AC$2,0),0)</f>
        <v>7.1077925527669787</v>
      </c>
      <c r="S29" s="157">
        <f ca="1">VLOOKUP($C29,INDIRECT("'"&amp;S$3&amp;"'!$C$7:$AC$42"),MATCH("grand_total",'1990'!$C$2:$AC$2,0),0)</f>
        <v>7.4842817688443475</v>
      </c>
      <c r="T29" s="157">
        <f ca="1">VLOOKUP($C29,INDIRECT("'"&amp;T$3&amp;"'!$C$7:$AC$42"),MATCH("grand_total",'1990'!$C$2:$AC$2,0),0)</f>
        <v>7.0220530539731678</v>
      </c>
      <c r="U29" s="157">
        <f ca="1">VLOOKUP($C29,INDIRECT("'"&amp;U$3&amp;"'!$C$7:$AC$42"),MATCH("grand_total",'1990'!$C$2:$AC$2,0),0)</f>
        <v>8.2371064383298407</v>
      </c>
      <c r="V29" s="157">
        <f ca="1">VLOOKUP($C29,INDIRECT("'"&amp;V$3&amp;"'!$C$7:$AC$42"),MATCH("grand_total",'1990'!$C$2:$AC$2,0),0)</f>
        <v>7.4879018504402124</v>
      </c>
      <c r="W29" s="157">
        <f ca="1">VLOOKUP($C29,INDIRECT("'"&amp;W$3&amp;"'!$C$7:$AC$42"),MATCH("grand_total",'1990'!$C$2:$AC$2,0),0)</f>
        <v>5.8160173657890901</v>
      </c>
      <c r="X29" s="157">
        <f ca="1">VLOOKUP($C29,INDIRECT("'"&amp;X$3&amp;"'!$C$7:$AC$42"),MATCH("grand_total",'1990'!$C$2:$AC$2,0),0)</f>
        <v>5.8904487347436296</v>
      </c>
      <c r="Y29" s="157">
        <f ca="1">VLOOKUP($C29,INDIRECT("'"&amp;Y$3&amp;"'!$C$7:$AC$42"),MATCH("grand_total",'1990'!$C$2:$AC$2,0),0)</f>
        <v>5.4763807750922133</v>
      </c>
      <c r="Z29" s="157">
        <f ca="1">VLOOKUP($C29,INDIRECT("'"&amp;Z$3&amp;"'!$C$7:$AC$42"),MATCH("grand_total",'1990'!$C$2:$AC$2,0),0)</f>
        <v>5.9239066136377687</v>
      </c>
      <c r="AA29" s="157">
        <f ca="1">VLOOKUP($C29,INDIRECT("'"&amp;AA$3&amp;"'!$C$7:$AC$42"),MATCH("grand_total",'1990'!$C$2:$AC$2,0),0)</f>
        <v>10.281786577518288</v>
      </c>
      <c r="AB29" s="157">
        <f ca="1">VLOOKUP($C29,INDIRECT("'"&amp;AB$3&amp;"'!$C$7:$AC$42"),MATCH("grand_total",'1990'!$C$2:$AC$2,0),0)</f>
        <v>8.0614840090395621</v>
      </c>
      <c r="AC29" s="157">
        <f ca="1">VLOOKUP($C29,INDIRECT("'"&amp;AC$3&amp;"'!$C$7:$AC$42"),MATCH("grand_total",'1990'!$C$2:$AC$2,0),0)</f>
        <v>7.3428749129375541</v>
      </c>
      <c r="AD29" s="157">
        <f ca="1">VLOOKUP($C29,INDIRECT("'"&amp;AD$3&amp;"'!$C$7:$AC$42"),MATCH("grand_total",'1990'!$C$2:$AC$2,0),0)</f>
        <v>5.4815379148004348</v>
      </c>
      <c r="AE29" s="157">
        <f ca="1">VLOOKUP($C29,INDIRECT("'"&amp;AE$3&amp;"'!$C$7:$AC$42"),MATCH("grand_total",'1990'!$C$2:$AC$2,0),0)</f>
        <v>5.8791374858266741</v>
      </c>
      <c r="AF29" s="157">
        <f ca="1">VLOOKUP($C29,INDIRECT("'"&amp;AF$3&amp;"'!$C$7:$AC$42"),MATCH("grand_total",'1990'!$C$2:$AC$2,0),0)</f>
        <v>6.1031539288935184</v>
      </c>
    </row>
    <row r="30" spans="1:32" ht="23.1" customHeight="1" x14ac:dyDescent="0.2">
      <c r="A30" s="220"/>
      <c r="B30" s="222"/>
      <c r="C30" s="135" t="s">
        <v>55</v>
      </c>
      <c r="D30" s="156">
        <f ca="1">VLOOKUP($C30,INDIRECT("'"&amp;D$3&amp;"'!$C$7:$AC$42"),MATCH("grand_total",'1990'!$C$2:$AC$2,0),0)</f>
        <v>22.711297201408243</v>
      </c>
      <c r="E30" s="157">
        <f ca="1">VLOOKUP($C30,INDIRECT("'"&amp;E$3&amp;"'!$C$7:$AC$42"),MATCH("grand_total",'1990'!$C$2:$AC$2,0),0)</f>
        <v>24.053943536766393</v>
      </c>
      <c r="F30" s="157">
        <f ca="1">VLOOKUP($C30,INDIRECT("'"&amp;F$3&amp;"'!$C$7:$AC$42"),MATCH("grand_total",'1990'!$C$2:$AC$2,0),0)</f>
        <v>22.080380437933943</v>
      </c>
      <c r="G30" s="157">
        <f ca="1">VLOOKUP($C30,INDIRECT("'"&amp;G$3&amp;"'!$C$7:$AC$42"),MATCH("grand_total",'1990'!$C$2:$AC$2,0),0)</f>
        <v>23.718869814858856</v>
      </c>
      <c r="H30" s="157">
        <f ca="1">VLOOKUP($C30,INDIRECT("'"&amp;H$3&amp;"'!$C$7:$AC$42"),MATCH("grand_total",'1990'!$C$2:$AC$2,0),0)</f>
        <v>23.824677173512367</v>
      </c>
      <c r="I30" s="157">
        <f ca="1">VLOOKUP($C30,INDIRECT("'"&amp;I$3&amp;"'!$C$7:$AC$42"),MATCH("grand_total",'1990'!$C$2:$AC$2,0),0)</f>
        <v>23.457935077808287</v>
      </c>
      <c r="J30" s="157">
        <f ca="1">VLOOKUP($C30,INDIRECT("'"&amp;J$3&amp;"'!$C$7:$AC$42"),MATCH("grand_total",'1990'!$C$2:$AC$2,0),0)</f>
        <v>24.84523503553833</v>
      </c>
      <c r="K30" s="157">
        <f ca="1">VLOOKUP($C30,INDIRECT("'"&amp;K$3&amp;"'!$C$7:$AC$42"),MATCH("grand_total",'1990'!$C$2:$AC$2,0),0)</f>
        <v>25.15533609514203</v>
      </c>
      <c r="L30" s="157">
        <f ca="1">VLOOKUP($C30,INDIRECT("'"&amp;L$3&amp;"'!$C$7:$AC$42"),MATCH("grand_total",'1990'!$C$2:$AC$2,0),0)</f>
        <v>25.669477023247918</v>
      </c>
      <c r="M30" s="157">
        <f ca="1">VLOOKUP($C30,INDIRECT("'"&amp;M$3&amp;"'!$C$7:$AC$42"),MATCH("grand_total",'1990'!$C$2:$AC$2,0),0)</f>
        <v>26.055639756533498</v>
      </c>
      <c r="N30" s="157">
        <f ca="1">VLOOKUP($C30,INDIRECT("'"&amp;N$3&amp;"'!$C$7:$AC$42"),MATCH("grand_total",'1990'!$C$2:$AC$2,0),0)</f>
        <v>25.67563704371921</v>
      </c>
      <c r="O30" s="157">
        <f ca="1">VLOOKUP($C30,INDIRECT("'"&amp;O$3&amp;"'!$C$7:$AC$42"),MATCH("grand_total",'1990'!$C$2:$AC$2,0),0)</f>
        <v>26.053730434291463</v>
      </c>
      <c r="P30" s="157">
        <f ca="1">VLOOKUP($C30,INDIRECT("'"&amp;P$3&amp;"'!$C$7:$AC$42"),MATCH("grand_total",'1990'!$C$2:$AC$2,0),0)</f>
        <v>25.832763157274194</v>
      </c>
      <c r="Q30" s="157">
        <f ca="1">VLOOKUP($C30,INDIRECT("'"&amp;Q$3&amp;"'!$C$7:$AC$42"),MATCH("grand_total",'1990'!$C$2:$AC$2,0),0)</f>
        <v>26.321855951001233</v>
      </c>
      <c r="R30" s="157">
        <f ca="1">VLOOKUP($C30,INDIRECT("'"&amp;R$3&amp;"'!$C$7:$AC$42"),MATCH("grand_total",'1990'!$C$2:$AC$2,0),0)</f>
        <v>27.694040521425563</v>
      </c>
      <c r="S30" s="157">
        <f ca="1">VLOOKUP($C30,INDIRECT("'"&amp;S$3&amp;"'!$C$7:$AC$42"),MATCH("grand_total",'1990'!$C$2:$AC$2,0),0)</f>
        <v>27.437343098295429</v>
      </c>
      <c r="T30" s="157">
        <f ca="1">VLOOKUP($C30,INDIRECT("'"&amp;T$3&amp;"'!$C$7:$AC$42"),MATCH("grand_total",'1990'!$C$2:$AC$2,0),0)</f>
        <v>26.950945798801552</v>
      </c>
      <c r="U30" s="157">
        <f ca="1">VLOOKUP($C30,INDIRECT("'"&amp;U$3&amp;"'!$C$7:$AC$42"),MATCH("grand_total",'1990'!$C$2:$AC$2,0),0)</f>
        <v>27.732610640883774</v>
      </c>
      <c r="V30" s="157">
        <f ca="1">VLOOKUP($C30,INDIRECT("'"&amp;V$3&amp;"'!$C$7:$AC$42"),MATCH("grand_total",'1990'!$C$2:$AC$2,0),0)</f>
        <v>25.696637995946443</v>
      </c>
      <c r="W30" s="157">
        <f ca="1">VLOOKUP($C30,INDIRECT("'"&amp;W$3&amp;"'!$C$7:$AC$42"),MATCH("grand_total",'1990'!$C$2:$AC$2,0),0)</f>
        <v>23.083823355806466</v>
      </c>
      <c r="X30" s="157">
        <f ca="1">VLOOKUP($C30,INDIRECT("'"&amp;X$3&amp;"'!$C$7:$AC$42"),MATCH("grand_total",'1990'!$C$2:$AC$2,0),0)</f>
        <v>27.303469142062234</v>
      </c>
      <c r="Y30" s="157">
        <f ca="1">VLOOKUP($C30,INDIRECT("'"&amp;Y$3&amp;"'!$C$7:$AC$42"),MATCH("grand_total",'1990'!$C$2:$AC$2,0),0)</f>
        <v>27.812675909824417</v>
      </c>
      <c r="Z30" s="157">
        <f ca="1">VLOOKUP($C30,INDIRECT("'"&amp;Z$3&amp;"'!$C$7:$AC$42"),MATCH("grand_total",'1990'!$C$2:$AC$2,0),0)</f>
        <v>26.673020843954163</v>
      </c>
      <c r="AA30" s="157">
        <f ca="1">VLOOKUP($C30,INDIRECT("'"&amp;AA$3&amp;"'!$C$7:$AC$42"),MATCH("grand_total",'1990'!$C$2:$AC$2,0),0)</f>
        <v>28.28213186669776</v>
      </c>
      <c r="AB30" s="157">
        <f ca="1">VLOOKUP($C30,INDIRECT("'"&amp;AB$3&amp;"'!$C$7:$AC$42"),MATCH("grand_total",'1990'!$C$2:$AC$2,0),0)</f>
        <v>27.019648817950223</v>
      </c>
      <c r="AC30" s="157">
        <f ca="1">VLOOKUP($C30,INDIRECT("'"&amp;AC$3&amp;"'!$C$7:$AC$42"),MATCH("grand_total",'1990'!$C$2:$AC$2,0),0)</f>
        <v>25.940134348490435</v>
      </c>
      <c r="AD30" s="157">
        <f ca="1">VLOOKUP($C30,INDIRECT("'"&amp;AD$3&amp;"'!$C$7:$AC$42"),MATCH("grand_total",'1990'!$C$2:$AC$2,0),0)</f>
        <v>25.649794203990382</v>
      </c>
      <c r="AE30" s="157">
        <f ca="1">VLOOKUP($C30,INDIRECT("'"&amp;AE$3&amp;"'!$C$7:$AC$42"),MATCH("grand_total",'1990'!$C$2:$AC$2,0),0)</f>
        <v>25.542677062653627</v>
      </c>
      <c r="AF30" s="157">
        <f ca="1">VLOOKUP($C30,INDIRECT("'"&amp;AF$3&amp;"'!$C$7:$AC$42"),MATCH("grand_total",'1990'!$C$2:$AC$2,0),0)</f>
        <v>25.414042625930289</v>
      </c>
    </row>
    <row r="31" spans="1:32" ht="23.1" customHeight="1" x14ac:dyDescent="0.2">
      <c r="A31" s="220"/>
      <c r="B31" s="222"/>
      <c r="C31" s="134" t="s">
        <v>56</v>
      </c>
      <c r="D31" s="156">
        <f ca="1">VLOOKUP($C31,INDIRECT("'"&amp;D$3&amp;"'!$C$7:$AC$42"),MATCH("grand_total",'1990'!$C$2:$AC$2,0),0)</f>
        <v>1.930312174889939</v>
      </c>
      <c r="E31" s="157">
        <f ca="1">VLOOKUP($C31,INDIRECT("'"&amp;E$3&amp;"'!$C$7:$AC$42"),MATCH("grand_total",'1990'!$C$2:$AC$2,0),0)</f>
        <v>1.7283842309983362</v>
      </c>
      <c r="F31" s="157">
        <f ca="1">VLOOKUP($C31,INDIRECT("'"&amp;F$3&amp;"'!$C$7:$AC$42"),MATCH("grand_total",'1990'!$C$2:$AC$2,0),0)</f>
        <v>1.8991303587393826</v>
      </c>
      <c r="G31" s="157">
        <f ca="1">VLOOKUP($C31,INDIRECT("'"&amp;G$3&amp;"'!$C$7:$AC$42"),MATCH("grand_total",'1990'!$C$2:$AC$2,0),0)</f>
        <v>2.1206526993708983</v>
      </c>
      <c r="H31" s="157">
        <f ca="1">VLOOKUP($C31,INDIRECT("'"&amp;H$3&amp;"'!$C$7:$AC$42"),MATCH("grand_total",'1990'!$C$2:$AC$2,0),0)</f>
        <v>2.3052627719973167</v>
      </c>
      <c r="I31" s="157">
        <f ca="1">VLOOKUP($C31,INDIRECT("'"&amp;I$3&amp;"'!$C$7:$AC$42"),MATCH("grand_total",'1990'!$C$2:$AC$2,0),0)</f>
        <v>2.3732605203947079</v>
      </c>
      <c r="J31" s="157">
        <f ca="1">VLOOKUP($C31,INDIRECT("'"&amp;J$3&amp;"'!$C$7:$AC$42"),MATCH("grand_total",'1990'!$C$2:$AC$2,0),0)</f>
        <v>2.3823779592014285</v>
      </c>
      <c r="K31" s="157">
        <f ca="1">VLOOKUP($C31,INDIRECT("'"&amp;K$3&amp;"'!$C$7:$AC$42"),MATCH("grand_total",'1990'!$C$2:$AC$2,0),0)</f>
        <v>2.1204205656203299</v>
      </c>
      <c r="L31" s="157">
        <f ca="1">VLOOKUP($C31,INDIRECT("'"&amp;L$3&amp;"'!$C$7:$AC$42"),MATCH("grand_total",'1990'!$C$2:$AC$2,0),0)</f>
        <v>1.9268718022325961</v>
      </c>
      <c r="M31" s="157">
        <f ca="1">VLOOKUP($C31,INDIRECT("'"&amp;M$3&amp;"'!$C$7:$AC$42"),MATCH("grand_total",'1990'!$C$2:$AC$2,0),0)</f>
        <v>1.8322626712569465</v>
      </c>
      <c r="N31" s="157">
        <f ca="1">VLOOKUP($C31,INDIRECT("'"&amp;N$3&amp;"'!$C$7:$AC$42"),MATCH("grand_total",'1990'!$C$2:$AC$2,0),0)</f>
        <v>1.9027825426473994</v>
      </c>
      <c r="O31" s="157">
        <f ca="1">VLOOKUP($C31,INDIRECT("'"&amp;O$3&amp;"'!$C$7:$AC$42"),MATCH("grand_total",'1990'!$C$2:$AC$2,0),0)</f>
        <v>2.0437324355107753</v>
      </c>
      <c r="P31" s="157">
        <f ca="1">VLOOKUP($C31,INDIRECT("'"&amp;P$3&amp;"'!$C$7:$AC$42"),MATCH("grand_total",'1990'!$C$2:$AC$2,0),0)</f>
        <v>2.0348151945667263</v>
      </c>
      <c r="Q31" s="157">
        <f ca="1">VLOOKUP($C31,INDIRECT("'"&amp;Q$3&amp;"'!$C$7:$AC$42"),MATCH("grand_total",'1990'!$C$2:$AC$2,0),0)</f>
        <v>1.8200282475687999</v>
      </c>
      <c r="R31" s="157">
        <f ca="1">VLOOKUP($C31,INDIRECT("'"&amp;R$3&amp;"'!$C$7:$AC$42"),MATCH("grand_total",'1990'!$C$2:$AC$2,0),0)</f>
        <v>1.807674004773135</v>
      </c>
      <c r="S31" s="157">
        <f ca="1">VLOOKUP($C31,INDIRECT("'"&amp;S$3&amp;"'!$C$7:$AC$42"),MATCH("grand_total",'1990'!$C$2:$AC$2,0),0)</f>
        <v>1.7870618808917471</v>
      </c>
      <c r="T31" s="157">
        <f ca="1">VLOOKUP($C31,INDIRECT("'"&amp;T$3&amp;"'!$C$7:$AC$42"),MATCH("grand_total",'1990'!$C$2:$AC$2,0),0)</f>
        <v>1.8656275550537362</v>
      </c>
      <c r="U31" s="157">
        <f ca="1">VLOOKUP($C31,INDIRECT("'"&amp;U$3&amp;"'!$C$7:$AC$42"),MATCH("grand_total",'1990'!$C$2:$AC$2,0),0)</f>
        <v>1.607905527365163</v>
      </c>
      <c r="V31" s="157">
        <f ca="1">VLOOKUP($C31,INDIRECT("'"&amp;V$3&amp;"'!$C$7:$AC$42"),MATCH("grand_total",'1990'!$C$2:$AC$2,0),0)</f>
        <v>1.508144260556078</v>
      </c>
      <c r="W31" s="157">
        <f ca="1">VLOOKUP($C31,INDIRECT("'"&amp;W$3&amp;"'!$C$7:$AC$42"),MATCH("grand_total",'1990'!$C$2:$AC$2,0),0)</f>
        <v>1.2137058848245768</v>
      </c>
      <c r="X31" s="157">
        <f ca="1">VLOOKUP($C31,INDIRECT("'"&amp;X$3&amp;"'!$C$7:$AC$42"),MATCH("grand_total",'1990'!$C$2:$AC$2,0),0)</f>
        <v>2.0531960861952938</v>
      </c>
      <c r="Y31" s="157">
        <f ca="1">VLOOKUP($C31,INDIRECT("'"&amp;Y$3&amp;"'!$C$7:$AC$42"),MATCH("grand_total",'1990'!$C$2:$AC$2,0),0)</f>
        <v>2.1576994123411355</v>
      </c>
      <c r="Z31" s="157">
        <f ca="1">VLOOKUP($C31,INDIRECT("'"&amp;Z$3&amp;"'!$C$7:$AC$42"),MATCH("grand_total",'1990'!$C$2:$AC$2,0),0)</f>
        <v>2.2540508372845292</v>
      </c>
      <c r="AA31" s="157">
        <f ca="1">VLOOKUP($C31,INDIRECT("'"&amp;AA$3&amp;"'!$C$7:$AC$42"),MATCH("grand_total",'1990'!$C$2:$AC$2,0),0)</f>
        <v>2.2511388036107247</v>
      </c>
      <c r="AB31" s="157">
        <f ca="1">VLOOKUP($C31,INDIRECT("'"&amp;AB$3&amp;"'!$C$7:$AC$42"),MATCH("grand_total",'1990'!$C$2:$AC$2,0),0)</f>
        <v>1.3044404000375027</v>
      </c>
      <c r="AC31" s="157">
        <f ca="1">VLOOKUP($C31,INDIRECT("'"&amp;AC$3&amp;"'!$C$7:$AC$42"),MATCH("grand_total",'1990'!$C$2:$AC$2,0),0)</f>
        <v>0.94112414560302771</v>
      </c>
      <c r="AD31" s="157">
        <f ca="1">VLOOKUP($C31,INDIRECT("'"&amp;AD$3&amp;"'!$C$7:$AC$42"),MATCH("grand_total",'1990'!$C$2:$AC$2,0),0)</f>
        <v>0.88439746266634234</v>
      </c>
      <c r="AE31" s="157">
        <f ca="1">VLOOKUP($C31,INDIRECT("'"&amp;AE$3&amp;"'!$C$7:$AC$42"),MATCH("grand_total",'1990'!$C$2:$AC$2,0),0)</f>
        <v>0.81315194673986602</v>
      </c>
      <c r="AF31" s="157">
        <f ca="1">VLOOKUP($C31,INDIRECT("'"&amp;AF$3&amp;"'!$C$7:$AC$42"),MATCH("grand_total",'1990'!$C$2:$AC$2,0),0)</f>
        <v>0.76056860673249282</v>
      </c>
    </row>
    <row r="32" spans="1:32" ht="23.1" customHeight="1" x14ac:dyDescent="0.2">
      <c r="A32" s="220"/>
      <c r="B32" s="222"/>
      <c r="C32" s="134" t="s">
        <v>57</v>
      </c>
      <c r="D32" s="156">
        <f ca="1">VLOOKUP($C32,INDIRECT("'"&amp;D$3&amp;"'!$C$7:$AC$42"),MATCH("grand_total",'1990'!$C$2:$AC$2,0),0)</f>
        <v>3.8865558670438918</v>
      </c>
      <c r="E32" s="157">
        <f ca="1">VLOOKUP($C32,INDIRECT("'"&amp;E$3&amp;"'!$C$7:$AC$42"),MATCH("grand_total",'1990'!$C$2:$AC$2,0),0)</f>
        <v>3.5966092514264973</v>
      </c>
      <c r="F32" s="157">
        <f ca="1">VLOOKUP($C32,INDIRECT("'"&amp;F$3&amp;"'!$C$7:$AC$42"),MATCH("grand_total",'1990'!$C$2:$AC$2,0),0)</f>
        <v>3.7212683654744128</v>
      </c>
      <c r="G32" s="157">
        <f ca="1">VLOOKUP($C32,INDIRECT("'"&amp;G$3&amp;"'!$C$7:$AC$42"),MATCH("grand_total",'1990'!$C$2:$AC$2,0),0)</f>
        <v>4.0122242144776488</v>
      </c>
      <c r="H32" s="157">
        <f ca="1">VLOOKUP($C32,INDIRECT("'"&amp;H$3&amp;"'!$C$7:$AC$42"),MATCH("grand_total",'1990'!$C$2:$AC$2,0),0)</f>
        <v>4.4671975891517546</v>
      </c>
      <c r="I32" s="157">
        <f ca="1">VLOOKUP($C32,INDIRECT("'"&amp;I$3&amp;"'!$C$7:$AC$42"),MATCH("grand_total",'1990'!$C$2:$AC$2,0),0)</f>
        <v>4.6790604941701943</v>
      </c>
      <c r="J32" s="157">
        <f ca="1">VLOOKUP($C32,INDIRECT("'"&amp;J$3&amp;"'!$C$7:$AC$42"),MATCH("grand_total",'1990'!$C$2:$AC$2,0),0)</f>
        <v>4.7209036728446714</v>
      </c>
      <c r="K32" s="157">
        <f ca="1">VLOOKUP($C32,INDIRECT("'"&amp;K$3&amp;"'!$C$7:$AC$42"),MATCH("grand_total",'1990'!$C$2:$AC$2,0),0)</f>
        <v>4.6355444490084619</v>
      </c>
      <c r="L32" s="157">
        <f ca="1">VLOOKUP($C32,INDIRECT("'"&amp;L$3&amp;"'!$C$7:$AC$42"),MATCH("grand_total",'1990'!$C$2:$AC$2,0),0)</f>
        <v>4.2036290225254191</v>
      </c>
      <c r="M32" s="157">
        <f ca="1">VLOOKUP($C32,INDIRECT("'"&amp;M$3&amp;"'!$C$7:$AC$42"),MATCH("grand_total",'1990'!$C$2:$AC$2,0),0)</f>
        <v>4.2803508342609433</v>
      </c>
      <c r="N32" s="157">
        <f ca="1">VLOOKUP($C32,INDIRECT("'"&amp;N$3&amp;"'!$C$7:$AC$42"),MATCH("grand_total",'1990'!$C$2:$AC$2,0),0)</f>
        <v>4.021705085239768</v>
      </c>
      <c r="O32" s="157">
        <f ca="1">VLOOKUP($C32,INDIRECT("'"&amp;O$3&amp;"'!$C$7:$AC$42"),MATCH("grand_total",'1990'!$C$2:$AC$2,0),0)</f>
        <v>4.0779022947486752</v>
      </c>
      <c r="P32" s="157">
        <f ca="1">VLOOKUP($C32,INDIRECT("'"&amp;P$3&amp;"'!$C$7:$AC$42"),MATCH("grand_total",'1990'!$C$2:$AC$2,0),0)</f>
        <v>4.493352541075188</v>
      </c>
      <c r="Q32" s="157">
        <f ca="1">VLOOKUP($C32,INDIRECT("'"&amp;Q$3&amp;"'!$C$7:$AC$42"),MATCH("grand_total",'1990'!$C$2:$AC$2,0),0)</f>
        <v>5.0161548799825946</v>
      </c>
      <c r="R32" s="157">
        <f ca="1">VLOOKUP($C32,INDIRECT("'"&amp;R$3&amp;"'!$C$7:$AC$42"),MATCH("grand_total",'1990'!$C$2:$AC$2,0),0)</f>
        <v>5.44569180599178</v>
      </c>
      <c r="S32" s="157">
        <f ca="1">VLOOKUP($C32,INDIRECT("'"&amp;S$3&amp;"'!$C$7:$AC$42"),MATCH("grand_total",'1990'!$C$2:$AC$2,0),0)</f>
        <v>5.5684992957181088</v>
      </c>
      <c r="T32" s="157">
        <f ca="1">VLOOKUP($C32,INDIRECT("'"&amp;T$3&amp;"'!$C$7:$AC$42"),MATCH("grand_total",'1990'!$C$2:$AC$2,0),0)</f>
        <v>5.2780245373140389</v>
      </c>
      <c r="U32" s="157">
        <f ca="1">VLOOKUP($C32,INDIRECT("'"&amp;U$3&amp;"'!$C$7:$AC$42"),MATCH("grand_total",'1990'!$C$2:$AC$2,0),0)</f>
        <v>4.59637656093369</v>
      </c>
      <c r="V32" s="157">
        <f ca="1">VLOOKUP($C32,INDIRECT("'"&amp;V$3&amp;"'!$C$7:$AC$42"),MATCH("grand_total",'1990'!$C$2:$AC$2,0),0)</f>
        <v>5.0394233012313521</v>
      </c>
      <c r="W32" s="157">
        <f ca="1">VLOOKUP($C32,INDIRECT("'"&amp;W$3&amp;"'!$C$7:$AC$42"),MATCH("grand_total",'1990'!$C$2:$AC$2,0),0)</f>
        <v>5.1317395172217877</v>
      </c>
      <c r="X32" s="157">
        <f ca="1">VLOOKUP($C32,INDIRECT("'"&amp;X$3&amp;"'!$C$7:$AC$42"),MATCH("grand_total",'1990'!$C$2:$AC$2,0),0)</f>
        <v>4.7231929521271176</v>
      </c>
      <c r="Y32" s="157">
        <f ca="1">VLOOKUP($C32,INDIRECT("'"&amp;Y$3&amp;"'!$C$7:$AC$42"),MATCH("grand_total",'1990'!$C$2:$AC$2,0),0)</f>
        <v>4.7761134904833984</v>
      </c>
      <c r="Z32" s="157">
        <f ca="1">VLOOKUP($C32,INDIRECT("'"&amp;Z$3&amp;"'!$C$7:$AC$42"),MATCH("grand_total",'1990'!$C$2:$AC$2,0),0)</f>
        <v>4.9801242814618183</v>
      </c>
      <c r="AA32" s="157">
        <f ca="1">VLOOKUP($C32,INDIRECT("'"&amp;AA$3&amp;"'!$C$7:$AC$42"),MATCH("grand_total",'1990'!$C$2:$AC$2,0),0)</f>
        <v>4.912725776512203</v>
      </c>
      <c r="AB32" s="157">
        <f ca="1">VLOOKUP($C32,INDIRECT("'"&amp;AB$3&amp;"'!$C$7:$AC$42"),MATCH("grand_total",'1990'!$C$2:$AC$2,0),0)</f>
        <v>5.4455322583504993</v>
      </c>
      <c r="AC32" s="157">
        <f ca="1">VLOOKUP($C32,INDIRECT("'"&amp;AC$3&amp;"'!$C$7:$AC$42"),MATCH("grand_total",'1990'!$C$2:$AC$2,0),0)</f>
        <v>5.5659190636903428</v>
      </c>
      <c r="AD32" s="157">
        <f ca="1">VLOOKUP($C32,INDIRECT("'"&amp;AD$3&amp;"'!$C$7:$AC$42"),MATCH("grand_total",'1990'!$C$2:$AC$2,0),0)</f>
        <v>6.5038749576032355</v>
      </c>
      <c r="AE32" s="157">
        <f ca="1">VLOOKUP($C32,INDIRECT("'"&amp;AE$3&amp;"'!$C$7:$AC$42"),MATCH("grand_total",'1990'!$C$2:$AC$2,0),0)</f>
        <v>7.6116647365767376</v>
      </c>
      <c r="AF32" s="157">
        <f ca="1">VLOOKUP($C32,INDIRECT("'"&amp;AF$3&amp;"'!$C$7:$AC$42"),MATCH("grand_total",'1990'!$C$2:$AC$2,0),0)</f>
        <v>8.4476261296427371</v>
      </c>
    </row>
    <row r="33" spans="1:32" ht="23.1" customHeight="1" x14ac:dyDescent="0.2">
      <c r="A33" s="220"/>
      <c r="B33" s="222"/>
      <c r="C33" s="134" t="s">
        <v>58</v>
      </c>
      <c r="D33" s="156">
        <f ca="1">VLOOKUP($C33,INDIRECT("'"&amp;D$3&amp;"'!$C$7:$AC$42"),MATCH("grand_total",'1990'!$C$2:$AC$2,0),0)</f>
        <v>47.514719955144763</v>
      </c>
      <c r="E33" s="157">
        <f ca="1">VLOOKUP($C33,INDIRECT("'"&amp;E$3&amp;"'!$C$7:$AC$42"),MATCH("grand_total",'1990'!$C$2:$AC$2,0),0)</f>
        <v>49.680832194876707</v>
      </c>
      <c r="F33" s="157">
        <f ca="1">VLOOKUP($C33,INDIRECT("'"&amp;F$3&amp;"'!$C$7:$AC$42"),MATCH("grand_total",'1990'!$C$2:$AC$2,0),0)</f>
        <v>52.877597944411221</v>
      </c>
      <c r="G33" s="157">
        <f ca="1">VLOOKUP($C33,INDIRECT("'"&amp;G$3&amp;"'!$C$7:$AC$42"),MATCH("grand_total",'1990'!$C$2:$AC$2,0),0)</f>
        <v>53.345624266615005</v>
      </c>
      <c r="H33" s="157">
        <f ca="1">VLOOKUP($C33,INDIRECT("'"&amp;H$3&amp;"'!$C$7:$AC$42"),MATCH("grand_total",'1990'!$C$2:$AC$2,0),0)</f>
        <v>54.216161191727934</v>
      </c>
      <c r="I33" s="157">
        <f ca="1">VLOOKUP($C33,INDIRECT("'"&amp;I$3&amp;"'!$C$7:$AC$42"),MATCH("grand_total",'1990'!$C$2:$AC$2,0),0)</f>
        <v>51.890287713664918</v>
      </c>
      <c r="J33" s="157">
        <f ca="1">VLOOKUP($C33,INDIRECT("'"&amp;J$3&amp;"'!$C$7:$AC$42"),MATCH("grand_total",'1990'!$C$2:$AC$2,0),0)</f>
        <v>52.085370725681479</v>
      </c>
      <c r="K33" s="157">
        <f ca="1">VLOOKUP($C33,INDIRECT("'"&amp;K$3&amp;"'!$C$7:$AC$42"),MATCH("grand_total",'1990'!$C$2:$AC$2,0),0)</f>
        <v>53.008490119625399</v>
      </c>
      <c r="L33" s="157">
        <f ca="1">VLOOKUP($C33,INDIRECT("'"&amp;L$3&amp;"'!$C$7:$AC$42"),MATCH("grand_total",'1990'!$C$2:$AC$2,0),0)</f>
        <v>53.289944775766962</v>
      </c>
      <c r="M33" s="157">
        <f ca="1">VLOOKUP($C33,INDIRECT("'"&amp;M$3&amp;"'!$C$7:$AC$42"),MATCH("grand_total",'1990'!$C$2:$AC$2,0),0)</f>
        <v>56.588873960936361</v>
      </c>
      <c r="N33" s="157">
        <f ca="1">VLOOKUP($C33,INDIRECT("'"&amp;N$3&amp;"'!$C$7:$AC$42"),MATCH("grand_total",'1990'!$C$2:$AC$2,0),0)</f>
        <v>66.326950105693541</v>
      </c>
      <c r="O33" s="157">
        <f ca="1">VLOOKUP($C33,INDIRECT("'"&amp;O$3&amp;"'!$C$7:$AC$42"),MATCH("grand_total",'1990'!$C$2:$AC$2,0),0)</f>
        <v>71.998172352175374</v>
      </c>
      <c r="P33" s="157">
        <f ca="1">VLOOKUP($C33,INDIRECT("'"&amp;P$3&amp;"'!$C$7:$AC$42"),MATCH("grand_total",'1990'!$C$2:$AC$2,0),0)</f>
        <v>78.562862596172636</v>
      </c>
      <c r="Q33" s="157">
        <f ca="1">VLOOKUP($C33,INDIRECT("'"&amp;Q$3&amp;"'!$C$7:$AC$42"),MATCH("grand_total",'1990'!$C$2:$AC$2,0),0)</f>
        <v>83.46831689582018</v>
      </c>
      <c r="R33" s="157">
        <f ca="1">VLOOKUP($C33,INDIRECT("'"&amp;R$3&amp;"'!$C$7:$AC$42"),MATCH("grand_total",'1990'!$C$2:$AC$2,0),0)</f>
        <v>81.702817121815187</v>
      </c>
      <c r="S33" s="157">
        <f ca="1">VLOOKUP($C33,INDIRECT("'"&amp;S$3&amp;"'!$C$7:$AC$42"),MATCH("grand_total",'1990'!$C$2:$AC$2,0),0)</f>
        <v>78.691813836054337</v>
      </c>
      <c r="T33" s="157">
        <f ca="1">VLOOKUP($C33,INDIRECT("'"&amp;T$3&amp;"'!$C$7:$AC$42"),MATCH("grand_total",'1990'!$C$2:$AC$2,0),0)</f>
        <v>79.47424369791905</v>
      </c>
      <c r="U33" s="157">
        <f ca="1">VLOOKUP($C33,INDIRECT("'"&amp;U$3&amp;"'!$C$7:$AC$42"),MATCH("grand_total",'1990'!$C$2:$AC$2,0),0)</f>
        <v>80.010344606462738</v>
      </c>
      <c r="V33" s="157">
        <f ca="1">VLOOKUP($C33,INDIRECT("'"&amp;V$3&amp;"'!$C$7:$AC$42"),MATCH("grand_total",'1990'!$C$2:$AC$2,0),0)</f>
        <v>75.222776396599869</v>
      </c>
      <c r="W33" s="157">
        <f ca="1">VLOOKUP($C33,INDIRECT("'"&amp;W$3&amp;"'!$C$7:$AC$42"),MATCH("grand_total",'1990'!$C$2:$AC$2,0),0)</f>
        <v>66.579476515971223</v>
      </c>
      <c r="X33" s="157">
        <f ca="1">VLOOKUP($C33,INDIRECT("'"&amp;X$3&amp;"'!$C$7:$AC$42"),MATCH("grand_total",'1990'!$C$2:$AC$2,0),0)</f>
        <v>71.697273349560533</v>
      </c>
      <c r="Y33" s="157">
        <f ca="1">VLOOKUP($C33,INDIRECT("'"&amp;Y$3&amp;"'!$C$7:$AC$42"),MATCH("grand_total",'1990'!$C$2:$AC$2,0),0)</f>
        <v>68.797417345298896</v>
      </c>
      <c r="Z33" s="157">
        <f ca="1">VLOOKUP($C33,INDIRECT("'"&amp;Z$3&amp;"'!$C$7:$AC$42"),MATCH("grand_total",'1990'!$C$2:$AC$2,0),0)</f>
        <v>68.009823897217004</v>
      </c>
      <c r="AA33" s="157">
        <f ca="1">VLOOKUP($C33,INDIRECT("'"&amp;AA$3&amp;"'!$C$7:$AC$42"),MATCH("grand_total",'1990'!$C$2:$AC$2,0),0)</f>
        <v>66.880659251364904</v>
      </c>
      <c r="AB33" s="157">
        <f ca="1">VLOOKUP($C33,INDIRECT("'"&amp;AB$3&amp;"'!$C$7:$AC$42"),MATCH("grand_total",'1990'!$C$2:$AC$2,0),0)</f>
        <v>69.820033328081706</v>
      </c>
      <c r="AC33" s="157">
        <f ca="1">VLOOKUP($C33,INDIRECT("'"&amp;AC$3&amp;"'!$C$7:$AC$42"),MATCH("grand_total",'1990'!$C$2:$AC$2,0),0)</f>
        <v>68.812010251893028</v>
      </c>
      <c r="AD33" s="157">
        <f ca="1">VLOOKUP($C33,INDIRECT("'"&amp;AD$3&amp;"'!$C$7:$AC$42"),MATCH("grand_total",'1990'!$C$2:$AC$2,0),0)</f>
        <v>69.55395264627289</v>
      </c>
      <c r="AE33" s="157">
        <f ca="1">VLOOKUP($C33,INDIRECT("'"&amp;AE$3&amp;"'!$C$7:$AC$42"),MATCH("grand_total",'1990'!$C$2:$AC$2,0),0)</f>
        <v>70.581007846957021</v>
      </c>
      <c r="AF33" s="157">
        <f ca="1">VLOOKUP($C33,INDIRECT("'"&amp;AF$3&amp;"'!$C$7:$AC$42"),MATCH("grand_total",'1990'!$C$2:$AC$2,0),0)</f>
        <v>67.092433494263474</v>
      </c>
    </row>
    <row r="34" spans="1:32" ht="23.1" customHeight="1" x14ac:dyDescent="0.2">
      <c r="A34" s="220"/>
      <c r="B34" s="144" t="s">
        <v>59</v>
      </c>
      <c r="C34" s="145"/>
      <c r="D34" s="156">
        <f ca="1">VLOOKUP($B34,INDIRECT("'"&amp;D$3&amp;"'!$B$7:$AC$42"),MATCH("grand_total",'1990'!$B$2:$AC$2,0),0)</f>
        <v>34.853936594745136</v>
      </c>
      <c r="E34" s="157">
        <f ca="1">VLOOKUP($B34,INDIRECT("'"&amp;E$3&amp;"'!$B$7:$AC$42"),MATCH("grand_total",'1990'!$B$2:$AC$2,0),0)</f>
        <v>35.088878806809255</v>
      </c>
      <c r="F34" s="157">
        <f ca="1">VLOOKUP($B34,INDIRECT("'"&amp;F$3&amp;"'!$B$7:$AC$42"),MATCH("grand_total",'1990'!$B$2:$AC$2,0),0)</f>
        <v>36.953989976227803</v>
      </c>
      <c r="G34" s="157">
        <f ca="1">VLOOKUP($B34,INDIRECT("'"&amp;G$3&amp;"'!$B$7:$AC$42"),MATCH("grand_total",'1990'!$B$2:$AC$2,0),0)</f>
        <v>32.957314786455925</v>
      </c>
      <c r="H34" s="157">
        <f ca="1">VLOOKUP($B34,INDIRECT("'"&amp;H$3&amp;"'!$B$7:$AC$42"),MATCH("grand_total",'1990'!$B$2:$AC$2,0),0)</f>
        <v>37.130760220088426</v>
      </c>
      <c r="I34" s="157">
        <f ca="1">VLOOKUP($B34,INDIRECT("'"&amp;I$3&amp;"'!$B$7:$AC$42"),MATCH("grand_total",'1990'!$B$2:$AC$2,0),0)</f>
        <v>36.635827067765717</v>
      </c>
      <c r="J34" s="157">
        <f ca="1">VLOOKUP($B34,INDIRECT("'"&amp;J$3&amp;"'!$B$7:$AC$42"),MATCH("grand_total",'1990'!$B$2:$AC$2,0),0)</f>
        <v>35.735612335906872</v>
      </c>
      <c r="K34" s="157">
        <f ca="1">VLOOKUP($B34,INDIRECT("'"&amp;K$3&amp;"'!$B$7:$AC$42"),MATCH("grand_total",'1990'!$B$2:$AC$2,0),0)</f>
        <v>37.061576535928943</v>
      </c>
      <c r="L34" s="157">
        <f ca="1">VLOOKUP($B34,INDIRECT("'"&amp;L$3&amp;"'!$B$7:$AC$42"),MATCH("grand_total",'1990'!$B$2:$AC$2,0),0)</f>
        <v>37.650604951421812</v>
      </c>
      <c r="M34" s="157">
        <f ca="1">VLOOKUP($B34,INDIRECT("'"&amp;M$3&amp;"'!$B$7:$AC$42"),MATCH("grand_total",'1990'!$B$2:$AC$2,0),0)</f>
        <v>38.856596481064187</v>
      </c>
      <c r="N34" s="157">
        <f ca="1">VLOOKUP($B34,INDIRECT("'"&amp;N$3&amp;"'!$B$7:$AC$42"),MATCH("grand_total",'1990'!$B$2:$AC$2,0),0)</f>
        <v>39.716038014255538</v>
      </c>
      <c r="O34" s="157">
        <f ca="1">VLOOKUP($B34,INDIRECT("'"&amp;O$3&amp;"'!$B$7:$AC$42"),MATCH("grand_total",'1990'!$B$2:$AC$2,0),0)</f>
        <v>40.035886931710081</v>
      </c>
      <c r="P34" s="157">
        <f ca="1">VLOOKUP($B34,INDIRECT("'"&amp;P$3&amp;"'!$B$7:$AC$42"),MATCH("grand_total",'1990'!$B$2:$AC$2,0),0)</f>
        <v>41.078442115153834</v>
      </c>
      <c r="Q34" s="157">
        <f ca="1">VLOOKUP($B34,INDIRECT("'"&amp;Q$3&amp;"'!$B$7:$AC$42"),MATCH("grand_total",'1990'!$B$2:$AC$2,0),0)</f>
        <v>43.894604300535704</v>
      </c>
      <c r="R34" s="157">
        <f ca="1">VLOOKUP($B34,INDIRECT("'"&amp;R$3&amp;"'!$B$7:$AC$42"),MATCH("grand_total",'1990'!$B$2:$AC$2,0),0)</f>
        <v>47.517742119174599</v>
      </c>
      <c r="S34" s="157">
        <f ca="1">VLOOKUP($B34,INDIRECT("'"&amp;S$3&amp;"'!$B$7:$AC$42"),MATCH("grand_total",'1990'!$B$2:$AC$2,0),0)</f>
        <v>48.261834485176522</v>
      </c>
      <c r="T34" s="157">
        <f ca="1">VLOOKUP($B34,INDIRECT("'"&amp;T$3&amp;"'!$B$7:$AC$42"),MATCH("grand_total",'1990'!$B$2:$AC$2,0),0)</f>
        <v>49.002837576484481</v>
      </c>
      <c r="U34" s="157">
        <f ca="1">VLOOKUP($B34,INDIRECT("'"&amp;U$3&amp;"'!$B$7:$AC$42"),MATCH("grand_total",'1990'!$B$2:$AC$2,0),0)</f>
        <v>49.131946045005286</v>
      </c>
      <c r="V34" s="157">
        <f ca="1">VLOOKUP($B34,INDIRECT("'"&amp;V$3&amp;"'!$B$7:$AC$42"),MATCH("grand_total",'1990'!$B$2:$AC$2,0),0)</f>
        <v>48.669935504816493</v>
      </c>
      <c r="W34" s="157">
        <f ca="1">VLOOKUP($B34,INDIRECT("'"&amp;W$3&amp;"'!$B$7:$AC$42"),MATCH("grand_total",'1990'!$B$2:$AC$2,0),0)</f>
        <v>48.169861936577661</v>
      </c>
      <c r="X34" s="157">
        <f ca="1">VLOOKUP($B34,INDIRECT("'"&amp;X$3&amp;"'!$B$7:$AC$42"),MATCH("grand_total",'1990'!$B$2:$AC$2,0),0)</f>
        <v>49.059311165890087</v>
      </c>
      <c r="Y34" s="157">
        <f ca="1">VLOOKUP($B34,INDIRECT("'"&amp;Y$3&amp;"'!$B$7:$AC$42"),MATCH("grand_total",'1990'!$B$2:$AC$2,0),0)</f>
        <v>48.112215348399204</v>
      </c>
      <c r="Z34" s="157">
        <f ca="1">VLOOKUP($B34,INDIRECT("'"&amp;Z$3&amp;"'!$B$7:$AC$42"),MATCH("grand_total",'1990'!$B$2:$AC$2,0),0)</f>
        <v>51.193022250657378</v>
      </c>
      <c r="AA34" s="157">
        <f ca="1">VLOOKUP($B34,INDIRECT("'"&amp;AA$3&amp;"'!$B$7:$AC$42"),MATCH("grand_total",'1990'!$B$2:$AC$2,0),0)</f>
        <v>50.812130265806744</v>
      </c>
      <c r="AB34" s="157">
        <f ca="1">VLOOKUP($B34,INDIRECT("'"&amp;AB$3&amp;"'!$B$7:$AC$42"),MATCH("grand_total",'1990'!$B$2:$AC$2,0),0)</f>
        <v>52.058740992837464</v>
      </c>
      <c r="AC34" s="157">
        <f ca="1">VLOOKUP($B34,INDIRECT("'"&amp;AC$3&amp;"'!$B$7:$AC$42"),MATCH("grand_total",'1990'!$B$2:$AC$2,0),0)</f>
        <v>53.172693111770784</v>
      </c>
      <c r="AD34" s="157">
        <f ca="1">VLOOKUP($B34,INDIRECT("'"&amp;AD$3&amp;"'!$B$7:$AC$42"),MATCH("grand_total",'1990'!$B$2:$AC$2,0),0)</f>
        <v>52.734350961681002</v>
      </c>
      <c r="AE34" s="157">
        <f ca="1">VLOOKUP($B34,INDIRECT("'"&amp;AE$3&amp;"'!$B$7:$AC$42"),MATCH("grand_total",'1990'!$B$2:$AC$2,0),0)</f>
        <v>53.868354164498868</v>
      </c>
      <c r="AF34" s="157">
        <f ca="1">VLOOKUP($B34,INDIRECT("'"&amp;AF$3&amp;"'!$B$7:$AC$42"),MATCH("grand_total",'1990'!$B$2:$AC$2,0),0)</f>
        <v>52.463855420174198</v>
      </c>
    </row>
    <row r="35" spans="1:32" ht="23.1" customHeight="1" x14ac:dyDescent="0.2">
      <c r="A35" s="220"/>
      <c r="B35" s="144" t="s">
        <v>60</v>
      </c>
      <c r="C35" s="135"/>
      <c r="D35" s="156">
        <f ca="1">VLOOKUP($B35,INDIRECT("'"&amp;D$3&amp;"'!$B$7:$AC$42"),MATCH("grand_total",'1990'!$B$2:$AC$2,0),0)</f>
        <v>129.2093550910007</v>
      </c>
      <c r="E35" s="157">
        <f ca="1">VLOOKUP($B35,INDIRECT("'"&amp;E$3&amp;"'!$B$7:$AC$42"),MATCH("grand_total",'1990'!$B$2:$AC$2,0),0)</f>
        <v>128.80815428302148</v>
      </c>
      <c r="F35" s="157">
        <f ca="1">VLOOKUP($B35,INDIRECT("'"&amp;F$3&amp;"'!$B$7:$AC$42"),MATCH("grand_total",'1990'!$B$2:$AC$2,0),0)</f>
        <v>134.10375064263496</v>
      </c>
      <c r="G35" s="157">
        <f ca="1">VLOOKUP($B35,INDIRECT("'"&amp;G$3&amp;"'!$B$7:$AC$42"),MATCH("grand_total",'1990'!$B$2:$AC$2,0),0)</f>
        <v>140.56954713515083</v>
      </c>
      <c r="H35" s="157">
        <f ca="1">VLOOKUP($B35,INDIRECT("'"&amp;H$3&amp;"'!$B$7:$AC$42"),MATCH("grand_total",'1990'!$B$2:$AC$2,0),0)</f>
        <v>150.20605008611301</v>
      </c>
      <c r="I35" s="157">
        <f ca="1">VLOOKUP($B35,INDIRECT("'"&amp;I$3&amp;"'!$B$7:$AC$42"),MATCH("grand_total",'1990'!$B$2:$AC$2,0),0)</f>
        <v>159.51369696289333</v>
      </c>
      <c r="J35" s="157">
        <f ca="1">VLOOKUP($B35,INDIRECT("'"&amp;J$3&amp;"'!$B$7:$AC$42"),MATCH("grand_total",'1990'!$B$2:$AC$2,0),0)</f>
        <v>161.21800535869534</v>
      </c>
      <c r="K35" s="157">
        <f ca="1">VLOOKUP($B35,INDIRECT("'"&amp;K$3&amp;"'!$B$7:$AC$42"),MATCH("grand_total",'1990'!$B$2:$AC$2,0),0)</f>
        <v>164.81810735355532</v>
      </c>
      <c r="L35" s="157">
        <f ca="1">VLOOKUP($B35,INDIRECT("'"&amp;L$3&amp;"'!$B$7:$AC$42"),MATCH("grand_total",'1990'!$B$2:$AC$2,0),0)</f>
        <v>167.80730648167403</v>
      </c>
      <c r="M35" s="157">
        <f ca="1">VLOOKUP($B35,INDIRECT("'"&amp;M$3&amp;"'!$B$7:$AC$42"),MATCH("grand_total",'1990'!$B$2:$AC$2,0),0)</f>
        <v>171.86835505294152</v>
      </c>
      <c r="N35" s="157">
        <f ca="1">VLOOKUP($B35,INDIRECT("'"&amp;N$3&amp;"'!$B$7:$AC$42"),MATCH("grand_total",'1990'!$B$2:$AC$2,0),0)</f>
        <v>179.48234811387516</v>
      </c>
      <c r="O35" s="157">
        <f ca="1">VLOOKUP($B35,INDIRECT("'"&amp;O$3&amp;"'!$B$7:$AC$42"),MATCH("grand_total",'1990'!$B$2:$AC$2,0),0)</f>
        <v>181.00359376837773</v>
      </c>
      <c r="P35" s="157">
        <f ca="1">VLOOKUP($B35,INDIRECT("'"&amp;P$3&amp;"'!$B$7:$AC$42"),MATCH("grand_total",'1990'!$B$2:$AC$2,0),0)</f>
        <v>187.71862828192911</v>
      </c>
      <c r="Q35" s="157">
        <f ca="1">VLOOKUP($B35,INDIRECT("'"&amp;Q$3&amp;"'!$B$7:$AC$42"),MATCH("grand_total",'1990'!$B$2:$AC$2,0),0)</f>
        <v>195.34798571509427</v>
      </c>
      <c r="R35" s="157">
        <f ca="1">VLOOKUP($B35,INDIRECT("'"&amp;R$3&amp;"'!$B$7:$AC$42"),MATCH("grand_total",'1990'!$B$2:$AC$2,0),0)</f>
        <v>199.89763501370382</v>
      </c>
      <c r="S35" s="157">
        <f ca="1">VLOOKUP($B35,INDIRECT("'"&amp;S$3&amp;"'!$B$7:$AC$42"),MATCH("grand_total",'1990'!$B$2:$AC$2,0),0)</f>
        <v>201.22893609000607</v>
      </c>
      <c r="T35" s="157">
        <f ca="1">VLOOKUP($B35,INDIRECT("'"&amp;T$3&amp;"'!$B$7:$AC$42"),MATCH("grand_total",'1990'!$B$2:$AC$2,0),0)</f>
        <v>203.38634149173504</v>
      </c>
      <c r="U35" s="157">
        <f ca="1">VLOOKUP($B35,INDIRECT("'"&amp;U$3&amp;"'!$B$7:$AC$42"),MATCH("grand_total",'1990'!$B$2:$AC$2,0),0)</f>
        <v>205.05595908321686</v>
      </c>
      <c r="V35" s="157">
        <f ca="1">VLOOKUP($B35,INDIRECT("'"&amp;V$3&amp;"'!$B$7:$AC$42"),MATCH("grand_total",'1990'!$B$2:$AC$2,0),0)</f>
        <v>205.13687397164978</v>
      </c>
      <c r="W35" s="157">
        <f ca="1">VLOOKUP($B35,INDIRECT("'"&amp;W$3&amp;"'!$B$7:$AC$42"),MATCH("grand_total",'1990'!$B$2:$AC$2,0),0)</f>
        <v>202.4659216255655</v>
      </c>
      <c r="X35" s="157">
        <f ca="1">VLOOKUP($B35,INDIRECT("'"&amp;X$3&amp;"'!$B$7:$AC$42"),MATCH("grand_total",'1990'!$B$2:$AC$2,0),0)</f>
        <v>204.77043103721533</v>
      </c>
      <c r="Y35" s="157">
        <f ca="1">VLOOKUP($B35,INDIRECT("'"&amp;Y$3&amp;"'!$B$7:$AC$42"),MATCH("grand_total",'1990'!$B$2:$AC$2,0),0)</f>
        <v>204.94815308840779</v>
      </c>
      <c r="Z35" s="157">
        <f ca="1">VLOOKUP($B35,INDIRECT("'"&amp;Z$3&amp;"'!$B$7:$AC$42"),MATCH("grand_total",'1990'!$B$2:$AC$2,0),0)</f>
        <v>201.24868001816239</v>
      </c>
      <c r="AA35" s="157">
        <f ca="1">VLOOKUP($B35,INDIRECT("'"&amp;AA$3&amp;"'!$B$7:$AC$42"),MATCH("grand_total",'1990'!$B$2:$AC$2,0),0)</f>
        <v>204.60424330266554</v>
      </c>
      <c r="AB35" s="157">
        <f ca="1">VLOOKUP($B35,INDIRECT("'"&amp;AB$3&amp;"'!$B$7:$AC$42"),MATCH("grand_total",'1990'!$B$2:$AC$2,0),0)</f>
        <v>205.50716148722293</v>
      </c>
      <c r="AC35" s="157">
        <f ca="1">VLOOKUP($B35,INDIRECT("'"&amp;AC$3&amp;"'!$B$7:$AC$42"),MATCH("grand_total",'1990'!$B$2:$AC$2,0),0)</f>
        <v>213.84372219755275</v>
      </c>
      <c r="AD35" s="157">
        <f ca="1">VLOOKUP($B35,INDIRECT("'"&amp;AD$3&amp;"'!$B$7:$AC$42"),MATCH("grand_total",'1990'!$B$2:$AC$2,0),0)</f>
        <v>217.97553561335241</v>
      </c>
      <c r="AE35" s="157">
        <f ca="1">VLOOKUP($B35,INDIRECT("'"&amp;AE$3&amp;"'!$B$7:$AC$42"),MATCH("grand_total",'1990'!$B$2:$AC$2,0),0)</f>
        <v>231.62753225566166</v>
      </c>
      <c r="AF35" s="157">
        <f ca="1">VLOOKUP($B35,INDIRECT("'"&amp;AF$3&amp;"'!$B$7:$AC$42"),MATCH("grand_total",'1990'!$B$2:$AC$2,0),0)</f>
        <v>239.10506455703441</v>
      </c>
    </row>
    <row r="36" spans="1:32" ht="23.1" customHeight="1" thickBot="1" x14ac:dyDescent="0.25">
      <c r="A36" s="220"/>
      <c r="B36" s="147" t="s">
        <v>61</v>
      </c>
      <c r="C36" s="145"/>
      <c r="D36" s="158">
        <f ca="1">VLOOKUP($B36,INDIRECT("'"&amp;D$3&amp;"'!$B$7:$AC$42"),MATCH("grand_total",'1990'!$B$2:$AC$2,0),0)</f>
        <v>55.259535896845691</v>
      </c>
      <c r="E36" s="159">
        <f ca="1">VLOOKUP($B36,INDIRECT("'"&amp;E$3&amp;"'!$B$7:$AC$42"),MATCH("grand_total",'1990'!$B$2:$AC$2,0),0)</f>
        <v>55.285995975643708</v>
      </c>
      <c r="F36" s="159">
        <f ca="1">VLOOKUP($B36,INDIRECT("'"&amp;F$3&amp;"'!$B$7:$AC$42"),MATCH("grand_total",'1990'!$B$2:$AC$2,0),0)</f>
        <v>54.032444913960411</v>
      </c>
      <c r="G36" s="159">
        <f ca="1">VLOOKUP($B36,INDIRECT("'"&amp;G$3&amp;"'!$B$7:$AC$42"),MATCH("grand_total",'1990'!$B$2:$AC$2,0),0)</f>
        <v>53.894068144630722</v>
      </c>
      <c r="H36" s="159">
        <f ca="1">VLOOKUP($B36,INDIRECT("'"&amp;H$3&amp;"'!$B$7:$AC$42"),MATCH("grand_total",'1990'!$B$2:$AC$2,0),0)</f>
        <v>54.618135768249978</v>
      </c>
      <c r="I36" s="159">
        <f ca="1">VLOOKUP($B36,INDIRECT("'"&amp;I$3&amp;"'!$B$7:$AC$42"),MATCH("grand_total",'1990'!$B$2:$AC$2,0),0)</f>
        <v>54.748217415072602</v>
      </c>
      <c r="J36" s="159">
        <f ca="1">VLOOKUP($B36,INDIRECT("'"&amp;J$3&amp;"'!$B$7:$AC$42"),MATCH("grand_total",'1990'!$B$2:$AC$2,0),0)</f>
        <v>56.144746696335609</v>
      </c>
      <c r="K36" s="159">
        <f ca="1">VLOOKUP($B36,INDIRECT("'"&amp;K$3&amp;"'!$B$7:$AC$42"),MATCH("grand_total",'1990'!$B$2:$AC$2,0),0)</f>
        <v>55.997483594358791</v>
      </c>
      <c r="L36" s="159">
        <f ca="1">VLOOKUP($B36,INDIRECT("'"&amp;L$3&amp;"'!$B$7:$AC$42"),MATCH("grand_total",'1990'!$B$2:$AC$2,0),0)</f>
        <v>57.222996254904196</v>
      </c>
      <c r="M36" s="159">
        <f ca="1">VLOOKUP($B36,INDIRECT("'"&amp;M$3&amp;"'!$B$7:$AC$42"),MATCH("grand_total",'1990'!$B$2:$AC$2,0),0)</f>
        <v>57.899530586815182</v>
      </c>
      <c r="N36" s="159">
        <f ca="1">VLOOKUP($B36,INDIRECT("'"&amp;N$3&amp;"'!$B$7:$AC$42"),MATCH("grand_total",'1990'!$B$2:$AC$2,0),0)</f>
        <v>60.524291215617978</v>
      </c>
      <c r="O36" s="159">
        <f ca="1">VLOOKUP($B36,INDIRECT("'"&amp;O$3&amp;"'!$B$7:$AC$42"),MATCH("grand_total",'1990'!$B$2:$AC$2,0),0)</f>
        <v>62.049809566970978</v>
      </c>
      <c r="P36" s="159">
        <f ca="1">VLOOKUP($B36,INDIRECT("'"&amp;P$3&amp;"'!$B$7:$AC$42"),MATCH("grand_total",'1990'!$B$2:$AC$2,0),0)</f>
        <v>62.344110200313096</v>
      </c>
      <c r="Q36" s="159">
        <f ca="1">VLOOKUP($B36,INDIRECT("'"&amp;Q$3&amp;"'!$B$7:$AC$42"),MATCH("grand_total",'1990'!$B$2:$AC$2,0),0)</f>
        <v>64.100902470115045</v>
      </c>
      <c r="R36" s="159">
        <f ca="1">VLOOKUP($B36,INDIRECT("'"&amp;R$3&amp;"'!$B$7:$AC$42"),MATCH("grand_total",'1990'!$B$2:$AC$2,0),0)</f>
        <v>65.732172207110466</v>
      </c>
      <c r="S36" s="159">
        <f ca="1">VLOOKUP($B36,INDIRECT("'"&amp;S$3&amp;"'!$B$7:$AC$42"),MATCH("grand_total",'1990'!$B$2:$AC$2,0),0)</f>
        <v>64.60732614910485</v>
      </c>
      <c r="T36" s="159">
        <f ca="1">VLOOKUP($B36,INDIRECT("'"&amp;T$3&amp;"'!$B$7:$AC$42"),MATCH("grand_total",'1990'!$B$2:$AC$2,0),0)</f>
        <v>67.03919903904719</v>
      </c>
      <c r="U36" s="159">
        <f ca="1">VLOOKUP($B36,INDIRECT("'"&amp;U$3&amp;"'!$B$7:$AC$42"),MATCH("grand_total",'1990'!$B$2:$AC$2,0),0)</f>
        <v>64.877584910914109</v>
      </c>
      <c r="V36" s="159">
        <f ca="1">VLOOKUP($B36,INDIRECT("'"&amp;V$3&amp;"'!$B$7:$AC$42"),MATCH("grand_total",'1990'!$B$2:$AC$2,0),0)</f>
        <v>63.757125652547444</v>
      </c>
      <c r="W36" s="159">
        <f ca="1">VLOOKUP($B36,INDIRECT("'"&amp;W$3&amp;"'!$B$7:$AC$42"),MATCH("grand_total",'1990'!$B$2:$AC$2,0),0)</f>
        <v>66.272363779763666</v>
      </c>
      <c r="X36" s="159">
        <f ca="1">VLOOKUP($B36,INDIRECT("'"&amp;X$3&amp;"'!$B$7:$AC$42"),MATCH("grand_total",'1990'!$B$2:$AC$2,0),0)</f>
        <v>64.502932469315766</v>
      </c>
      <c r="Y36" s="159">
        <f ca="1">VLOOKUP($B36,INDIRECT("'"&amp;Y$3&amp;"'!$B$7:$AC$42"),MATCH("grand_total",'1990'!$B$2:$AC$2,0),0)</f>
        <v>63.829391587654392</v>
      </c>
      <c r="Z36" s="159">
        <f ca="1">VLOOKUP($B36,INDIRECT("'"&amp;Z$3&amp;"'!$B$7:$AC$42"),MATCH("grand_total",'1990'!$B$2:$AC$2,0),0)</f>
        <v>63.964584915658868</v>
      </c>
      <c r="AA36" s="159">
        <f ca="1">VLOOKUP($B36,INDIRECT("'"&amp;AA$3&amp;"'!$B$7:$AC$42"),MATCH("grand_total",'1990'!$B$2:$AC$2,0),0)</f>
        <v>63.194447147922254</v>
      </c>
      <c r="AB36" s="159">
        <f ca="1">VLOOKUP($B36,INDIRECT("'"&amp;AB$3&amp;"'!$B$7:$AC$42"),MATCH("grand_total",'1990'!$B$2:$AC$2,0),0)</f>
        <v>63.335316171247001</v>
      </c>
      <c r="AC36" s="159">
        <f ca="1">VLOOKUP($B36,INDIRECT("'"&amp;AC$3&amp;"'!$B$7:$AC$42"),MATCH("grand_total",'1990'!$B$2:$AC$2,0),0)</f>
        <v>64.710191373786472</v>
      </c>
      <c r="AD36" s="159">
        <f ca="1">VLOOKUP($B36,INDIRECT("'"&amp;AD$3&amp;"'!$B$7:$AC$42"),MATCH("grand_total",'1990'!$B$2:$AC$2,0),0)</f>
        <v>63.788247231664613</v>
      </c>
      <c r="AE36" s="159">
        <f ca="1">VLOOKUP($B36,INDIRECT("'"&amp;AE$3&amp;"'!$B$7:$AC$42"),MATCH("grand_total",'1990'!$B$2:$AC$2,0),0)</f>
        <v>64.954638029775225</v>
      </c>
      <c r="AF36" s="159">
        <f ca="1">VLOOKUP($B36,INDIRECT("'"&amp;AF$3&amp;"'!$B$7:$AC$42"),MATCH("grand_total",'1990'!$B$2:$AC$2,0),0)</f>
        <v>65.253112115210058</v>
      </c>
    </row>
    <row r="37" spans="1:32" ht="35.1" customHeight="1" thickBot="1" x14ac:dyDescent="0.25">
      <c r="A37" s="148" t="s">
        <v>62</v>
      </c>
      <c r="B37" s="149"/>
      <c r="C37" s="150"/>
      <c r="D37" s="160">
        <f ca="1">VLOOKUP($A37,INDIRECT("'"&amp;D$3&amp;"'!$A$7:$AC$42"),MATCH("grand_total",'1990'!$A$2:$AC$2,0),0)</f>
        <v>406.01819109674244</v>
      </c>
      <c r="E37" s="161">
        <f ca="1">VLOOKUP($A37,INDIRECT("'"&amp;E$3&amp;"'!$A$7:$AC$42"),MATCH("grand_total",'1990'!$A$2:$AC$2,0),0)</f>
        <v>408.09215457945663</v>
      </c>
      <c r="F37" s="161">
        <f ca="1">VLOOKUP($A37,INDIRECT("'"&amp;F$3&amp;"'!$A$7:$AC$42"),MATCH("grand_total",'1990'!$A$2:$AC$2,0),0)</f>
        <v>417.28194050917796</v>
      </c>
      <c r="G37" s="161">
        <f ca="1">VLOOKUP($A37,INDIRECT("'"&amp;G$3&amp;"'!$A$7:$AC$42"),MATCH("grand_total",'1990'!$A$2:$AC$2,0),0)</f>
        <v>427.23655350482511</v>
      </c>
      <c r="H37" s="161">
        <f ca="1">VLOOKUP($A37,INDIRECT("'"&amp;H$3&amp;"'!$A$7:$AC$42"),MATCH("grand_total",'1990'!$A$2:$AC$2,0),0)</f>
        <v>447.88656795937408</v>
      </c>
      <c r="I37" s="161">
        <f ca="1">VLOOKUP($A37,INDIRECT("'"&amp;I$3&amp;"'!$A$7:$AC$42"),MATCH("grand_total",'1990'!$A$2:$AC$2,0),0)</f>
        <v>455.55400769787485</v>
      </c>
      <c r="J37" s="161">
        <f ca="1">VLOOKUP($A37,INDIRECT("'"&amp;J$3&amp;"'!$A$7:$AC$42"),MATCH("grand_total",'1990'!$A$2:$AC$2,0),0)</f>
        <v>459.72290782408436</v>
      </c>
      <c r="K37" s="161">
        <f ca="1">VLOOKUP($A37,INDIRECT("'"&amp;K$3&amp;"'!$A$7:$AC$42"),MATCH("grand_total",'1990'!$A$2:$AC$2,0),0)</f>
        <v>464.91680613918351</v>
      </c>
      <c r="L37" s="161">
        <f ca="1">VLOOKUP($A37,INDIRECT("'"&amp;L$3&amp;"'!$A$7:$AC$42"),MATCH("grand_total",'1990'!$A$2:$AC$2,0),0)</f>
        <v>465.56015790902507</v>
      </c>
      <c r="M37" s="161">
        <f ca="1">VLOOKUP($A37,INDIRECT("'"&amp;M$3&amp;"'!$A$7:$AC$42"),MATCH("grand_total",'1990'!$A$2:$AC$2,0),0)</f>
        <v>479.4428229809734</v>
      </c>
      <c r="N37" s="161">
        <f ca="1">VLOOKUP($A37,INDIRECT("'"&amp;N$3&amp;"'!$A$7:$AC$42"),MATCH("grand_total",'1990'!$A$2:$AC$2,0),0)</f>
        <v>504.75095045667678</v>
      </c>
      <c r="O37" s="161">
        <f ca="1">VLOOKUP($A37,INDIRECT("'"&amp;O$3&amp;"'!$A$7:$AC$42"),MATCH("grand_total",'1990'!$A$2:$AC$2,0),0)</f>
        <v>513.08374676754693</v>
      </c>
      <c r="P37" s="161">
        <f ca="1">VLOOKUP($A37,INDIRECT("'"&amp;P$3&amp;"'!$A$7:$AC$42"),MATCH("grand_total",'1990'!$A$2:$AC$2,0),0)</f>
        <v>536.93146782919644</v>
      </c>
      <c r="Q37" s="161">
        <f ca="1">VLOOKUP($A37,INDIRECT("'"&amp;Q$3&amp;"'!$A$7:$AC$42"),MATCH("grand_total",'1990'!$A$2:$AC$2,0),0)</f>
        <v>535.93694833808274</v>
      </c>
      <c r="R37" s="161">
        <f ca="1">VLOOKUP($A37,INDIRECT("'"&amp;R$3&amp;"'!$A$7:$AC$42"),MATCH("grand_total",'1990'!$A$2:$AC$2,0),0)</f>
        <v>546.15730363873081</v>
      </c>
      <c r="S37" s="161">
        <f ca="1">VLOOKUP($A37,INDIRECT("'"&amp;S$3&amp;"'!$A$7:$AC$42"),MATCH("grand_total",'1990'!$A$2:$AC$2,0),0)</f>
        <v>537.16847573623829</v>
      </c>
      <c r="T37" s="161">
        <f ca="1">VLOOKUP($A37,INDIRECT("'"&amp;T$3&amp;"'!$A$7:$AC$42"),MATCH("grand_total",'1990'!$A$2:$AC$2,0),0)</f>
        <v>540.76183915418017</v>
      </c>
      <c r="U37" s="161">
        <f ca="1">VLOOKUP($A37,INDIRECT("'"&amp;U$3&amp;"'!$A$7:$AC$42"),MATCH("grand_total",'1990'!$A$2:$AC$2,0),0)</f>
        <v>543.84044385496315</v>
      </c>
      <c r="V37" s="161">
        <f ca="1">VLOOKUP($A37,INDIRECT("'"&amp;V$3&amp;"'!$A$7:$AC$42"),MATCH("grand_total",'1990'!$A$2:$AC$2,0),0)</f>
        <v>535.69017982958076</v>
      </c>
      <c r="W37" s="161">
        <f ca="1">VLOOKUP($A37,INDIRECT("'"&amp;W$3&amp;"'!$A$7:$AC$42"),MATCH("grand_total",'1990'!$A$2:$AC$2,0),0)</f>
        <v>526.26750688162588</v>
      </c>
      <c r="X37" s="161">
        <f ca="1">VLOOKUP($A37,INDIRECT("'"&amp;X$3&amp;"'!$A$7:$AC$42"),MATCH("grand_total",'1990'!$A$2:$AC$2,0),0)</f>
        <v>542.57607059567476</v>
      </c>
      <c r="Y37" s="161">
        <f ca="1">VLOOKUP($A37,INDIRECT("'"&amp;Y$3&amp;"'!$A$7:$AC$42"),MATCH("grand_total",'1990'!$A$2:$AC$2,0),0)</f>
        <v>538.91922727128667</v>
      </c>
      <c r="Z37" s="161">
        <f ca="1">VLOOKUP($A37,INDIRECT("'"&amp;Z$3&amp;"'!$A$7:$AC$42"),MATCH("grand_total",'1990'!$A$2:$AC$2,0),0)</f>
        <v>545.41755190960748</v>
      </c>
      <c r="AA37" s="161">
        <f ca="1">VLOOKUP($A37,INDIRECT("'"&amp;AA$3&amp;"'!$A$7:$AC$42"),MATCH("grand_total",'1990'!$A$2:$AC$2,0),0)</f>
        <v>552.68598416365296</v>
      </c>
      <c r="AB37" s="161">
        <f ca="1">VLOOKUP($A37,INDIRECT("'"&amp;AB$3&amp;"'!$A$7:$AC$42"),MATCH("grand_total",'1990'!$A$2:$AC$2,0),0)</f>
        <v>570.4870148476848</v>
      </c>
      <c r="AC37" s="161">
        <f ca="1">VLOOKUP($A37,INDIRECT("'"&amp;AC$3&amp;"'!$A$7:$AC$42"),MATCH("grand_total",'1990'!$A$2:$AC$2,0),0)</f>
        <v>575.02446333495664</v>
      </c>
      <c r="AD37" s="161">
        <f ca="1">VLOOKUP($A37,INDIRECT("'"&amp;AD$3&amp;"'!$A$7:$AC$42"),MATCH("grand_total",'1990'!$A$2:$AC$2,0),0)</f>
        <v>575.0303923691713</v>
      </c>
      <c r="AE37" s="161">
        <f ca="1">VLOOKUP($A37,INDIRECT("'"&amp;AE$3&amp;"'!$A$7:$AC$42"),MATCH("grand_total",'1990'!$A$2:$AC$2,0),0)</f>
        <v>592.70690757071907</v>
      </c>
      <c r="AF37" s="161">
        <f ca="1">VLOOKUP($A37,INDIRECT("'"&amp;AF$3&amp;"'!$A$7:$AC$42"),MATCH("grand_total",'1990'!$A$2:$AC$2,0),0)</f>
        <v>589.41532911870729</v>
      </c>
    </row>
    <row r="38" spans="1:32" ht="24.75" customHeight="1" thickBot="1" x14ac:dyDescent="0.25">
      <c r="A38" s="151"/>
      <c r="B38" s="144"/>
      <c r="C38" s="144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</row>
    <row r="39" spans="1:32" ht="19.5" customHeight="1" x14ac:dyDescent="0.2">
      <c r="A39" s="212" t="s">
        <v>63</v>
      </c>
      <c r="B39" s="213"/>
      <c r="C39" s="214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</row>
    <row r="40" spans="1:32" ht="22.5" customHeight="1" x14ac:dyDescent="0.2">
      <c r="A40" s="194"/>
      <c r="B40" s="211" t="s">
        <v>14</v>
      </c>
      <c r="C40" s="197"/>
      <c r="D40" s="157">
        <f ca="1">VLOOKUP($A$39,INDIRECT("'"&amp;D$3&amp;"'!$A$7:$AC$42"),MATCH($B$40,'1990'!$A$4:$AC$4,0),0)</f>
        <v>6.7633496900144223</v>
      </c>
      <c r="E40" s="157">
        <f ca="1">VLOOKUP($A$39,INDIRECT("'"&amp;E$3&amp;"'!$A$7:$AC$42"),MATCH($B$40,'1990'!$A$4:$AC$4,0),0)</f>
        <v>9.3576775167176152</v>
      </c>
      <c r="F40" s="157">
        <f ca="1">VLOOKUP($A$39,INDIRECT("'"&amp;F$3&amp;"'!$A$7:$AC$42"),MATCH($B$40,'1990'!$A$4:$AC$4,0),0)</f>
        <v>-4.2650685814215876</v>
      </c>
      <c r="G40" s="157">
        <f ca="1">VLOOKUP($A$39,INDIRECT("'"&amp;G$3&amp;"'!$A$7:$AC$42"),MATCH($B$40,'1990'!$A$4:$AC$4,0),0)</f>
        <v>24.186465176739944</v>
      </c>
      <c r="H40" s="157">
        <f ca="1">VLOOKUP($A$39,INDIRECT("'"&amp;H$3&amp;"'!$A$7:$AC$42"),MATCH($B$40,'1990'!$A$4:$AC$4,0),0)</f>
        <v>15.869960363419978</v>
      </c>
      <c r="I40" s="157">
        <f ca="1">VLOOKUP($A$39,INDIRECT("'"&amp;I$3&amp;"'!$A$7:$AC$42"),MATCH($B$40,'1990'!$A$4:$AC$4,0),0)</f>
        <v>7.9098211704081223</v>
      </c>
      <c r="J40" s="157">
        <f ca="1">VLOOKUP($A$39,INDIRECT("'"&amp;J$3&amp;"'!$A$7:$AC$42"),MATCH($B$40,'1990'!$A$4:$AC$4,0),0)</f>
        <v>-8.6106806060354302</v>
      </c>
      <c r="K40" s="157">
        <f ca="1">VLOOKUP($A$39,INDIRECT("'"&amp;K$3&amp;"'!$A$7:$AC$42"),MATCH($B$40,'1990'!$A$4:$AC$4,0),0)</f>
        <v>4.1324072250619679</v>
      </c>
      <c r="L40" s="157">
        <f ca="1">VLOOKUP($A$39,INDIRECT("'"&amp;L$3&amp;"'!$A$7:$AC$42"),MATCH($B$40,'1990'!$A$4:$AC$4,0),0)</f>
        <v>10.78242642886886</v>
      </c>
      <c r="M40" s="157">
        <f ca="1">VLOOKUP($A$39,INDIRECT("'"&amp;M$3&amp;"'!$A$7:$AC$42"),MATCH($B$40,'1990'!$A$4:$AC$4,0),0)</f>
        <v>11.489639169435065</v>
      </c>
      <c r="N40" s="157">
        <f ca="1">VLOOKUP($A$39,INDIRECT("'"&amp;N$3&amp;"'!$A$7:$AC$42"),MATCH($B$40,'1990'!$A$4:$AC$4,0),0)</f>
        <v>6.8029107986806707</v>
      </c>
      <c r="O40" s="157">
        <f ca="1">VLOOKUP($A$39,INDIRECT("'"&amp;O$3&amp;"'!$A$7:$AC$42"),MATCH($B$40,'1990'!$A$4:$AC$4,0),0)</f>
        <v>6.7071372527125277</v>
      </c>
      <c r="P40" s="157">
        <f ca="1">VLOOKUP($A$39,INDIRECT("'"&amp;P$3&amp;"'!$A$7:$AC$42"),MATCH($B$40,'1990'!$A$4:$AC$4,0),0)</f>
        <v>-0.66678663217737721</v>
      </c>
      <c r="Q40" s="157">
        <f ca="1">VLOOKUP($A$39,INDIRECT("'"&amp;Q$3&amp;"'!$A$7:$AC$42"),MATCH($B$40,'1990'!$A$4:$AC$4,0),0)</f>
        <v>7.6835963699066951</v>
      </c>
      <c r="R40" s="157">
        <f ca="1">VLOOKUP($A$39,INDIRECT("'"&amp;R$3&amp;"'!$A$7:$AC$42"),MATCH($B$40,'1990'!$A$4:$AC$4,0),0)</f>
        <v>12.206229033936211</v>
      </c>
      <c r="S40" s="157">
        <f ca="1">VLOOKUP($A$39,INDIRECT("'"&amp;S$3&amp;"'!$A$7:$AC$42"),MATCH($B$40,'1990'!$A$4:$AC$4,0),0)</f>
        <v>2.6409057664542388</v>
      </c>
      <c r="T40" s="157">
        <f ca="1">VLOOKUP($A$39,INDIRECT("'"&amp;T$3&amp;"'!$A$7:$AC$42"),MATCH($B$40,'1990'!$A$4:$AC$4,0),0)</f>
        <v>-5.6952251846072386</v>
      </c>
      <c r="U40" s="157">
        <f ca="1">VLOOKUP($A$39,INDIRECT("'"&amp;U$3&amp;"'!$A$7:$AC$42"),MATCH($B$40,'1990'!$A$4:$AC$4,0),0)</f>
        <v>7.7796617446753089</v>
      </c>
      <c r="V40" s="157">
        <f ca="1">VLOOKUP($A$39,INDIRECT("'"&amp;V$3&amp;"'!$A$7:$AC$42"),MATCH($B$40,'1990'!$A$4:$AC$4,0),0)</f>
        <v>-1.6378126676446527</v>
      </c>
      <c r="W40" s="157">
        <f ca="1">VLOOKUP($A$39,INDIRECT("'"&amp;W$3&amp;"'!$A$7:$AC$42"),MATCH($B$40,'1990'!$A$4:$AC$4,0),0)</f>
        <v>4.7384332388684243</v>
      </c>
      <c r="X40" s="157">
        <f ca="1">VLOOKUP($A$39,INDIRECT("'"&amp;X$3&amp;"'!$A$7:$AC$42"),MATCH($B$40,'1990'!$A$4:$AC$4,0),0)</f>
        <v>-5.5832423906035729</v>
      </c>
      <c r="Y40" s="157">
        <f ca="1">VLOOKUP($A$39,INDIRECT("'"&amp;Y$3&amp;"'!$A$7:$AC$42"),MATCH($B$40,'1990'!$A$4:$AC$4,0),0)</f>
        <v>5.1267084690745151</v>
      </c>
      <c r="Z40" s="157">
        <f ca="1">VLOOKUP($A$39,INDIRECT("'"&amp;Z$3&amp;"'!$A$7:$AC$42"),MATCH($B$40,'1990'!$A$4:$AC$4,0),0)</f>
        <v>1.7802335352033651</v>
      </c>
      <c r="AA40" s="157">
        <f ca="1">VLOOKUP($A$39,INDIRECT("'"&amp;AA$3&amp;"'!$A$7:$AC$42"),MATCH($B$40,'1990'!$A$4:$AC$4,0),0)</f>
        <v>-0.7112686419691272</v>
      </c>
      <c r="AB40" s="157">
        <f ca="1">VLOOKUP($A$39,INDIRECT("'"&amp;AB$3&amp;"'!$A$7:$AC$42"),MATCH($B$40,'1990'!$A$4:$AC$4,0),0)</f>
        <v>-4.5851673473446226</v>
      </c>
      <c r="AC40" s="157">
        <f ca="1">VLOOKUP($A$39,INDIRECT("'"&amp;AC$3&amp;"'!$A$7:$AC$42"),MATCH($B$40,'1990'!$A$4:$AC$4,0),0)</f>
        <v>-1.8977124643064371</v>
      </c>
      <c r="AD40" s="157">
        <f ca="1">VLOOKUP($A$39,INDIRECT("'"&amp;AD$3&amp;"'!$A$7:$AC$42"),MATCH($B$40,'1990'!$A$4:$AC$4,0),0)</f>
        <v>7.3346307833028277</v>
      </c>
      <c r="AE40" s="157">
        <f ca="1">VLOOKUP($A$39,INDIRECT("'"&amp;AE$3&amp;"'!$A$7:$AC$42"),MATCH($B$40,'1990'!$A$4:$AC$4,0),0)</f>
        <v>0.87420161667625962</v>
      </c>
      <c r="AF40" s="157">
        <f ca="1">VLOOKUP($A$39,INDIRECT("'"&amp;AF$3&amp;"'!$A$7:$AC$42"),MATCH($B$40,'1990'!$A$4:$AC$4,0),0)</f>
        <v>6.9480301162316209</v>
      </c>
    </row>
    <row r="41" spans="1:32" ht="22.5" customHeight="1" x14ac:dyDescent="0.2">
      <c r="A41" s="194"/>
      <c r="B41" s="193"/>
      <c r="C41" s="209" t="s">
        <v>3</v>
      </c>
      <c r="D41" s="157">
        <f ca="1">VLOOKUP($A$39,INDIRECT("'"&amp;D$3&amp;"'!$A$7:$AC$42"),MATCH($C41,'1990'!$A$3:$AC$3,0),0)</f>
        <v>2.074306737628973</v>
      </c>
      <c r="E41" s="157">
        <f ca="1">VLOOKUP($A$39,INDIRECT("'"&amp;E$3&amp;"'!$A$7:$AC$42"),MATCH($C41,'1990'!$A$3:$AC$3,0),0)</f>
        <v>-1.1039691753859771</v>
      </c>
      <c r="F41" s="157">
        <f ca="1">VLOOKUP($A$39,INDIRECT("'"&amp;F$3&amp;"'!$A$7:$AC$42"),MATCH($C41,'1990'!$A$3:$AC$3,0),0)</f>
        <v>-12.606883355393897</v>
      </c>
      <c r="G41" s="157">
        <f ca="1">VLOOKUP($A$39,INDIRECT("'"&amp;G$3&amp;"'!$A$7:$AC$42"),MATCH($C41,'1990'!$A$3:$AC$3,0),0)</f>
        <v>8.2160976891090662</v>
      </c>
      <c r="H41" s="157">
        <f ca="1">VLOOKUP($A$39,INDIRECT("'"&amp;H$3&amp;"'!$A$7:$AC$42"),MATCH($C41,'1990'!$A$3:$AC$3,0),0)</f>
        <v>5.8007718765313783</v>
      </c>
      <c r="I41" s="157">
        <f ca="1">VLOOKUP($A$39,INDIRECT("'"&amp;I$3&amp;"'!$A$7:$AC$42"),MATCH($C41,'1990'!$A$3:$AC$3,0),0)</f>
        <v>0.39129043940181418</v>
      </c>
      <c r="J41" s="157">
        <f ca="1">VLOOKUP($A$39,INDIRECT("'"&amp;J$3&amp;"'!$A$7:$AC$42"),MATCH($C41,'1990'!$A$3:$AC$3,0),0)</f>
        <v>-8.9572244783999615</v>
      </c>
      <c r="K41" s="157">
        <f ca="1">VLOOKUP($A$39,INDIRECT("'"&amp;K$3&amp;"'!$A$7:$AC$42"),MATCH($C41,'1990'!$A$3:$AC$3,0),0)</f>
        <v>-2.9971669831505778</v>
      </c>
      <c r="L41" s="157">
        <f ca="1">VLOOKUP($A$39,INDIRECT("'"&amp;L$3&amp;"'!$A$7:$AC$42"),MATCH($C41,'1990'!$A$3:$AC$3,0),0)</f>
        <v>1.0358643409622488</v>
      </c>
      <c r="M41" s="157">
        <f ca="1">VLOOKUP($A$39,INDIRECT("'"&amp;M$3&amp;"'!$A$7:$AC$42"),MATCH($C41,'1990'!$A$3:$AC$3,0),0)</f>
        <v>-0.69698376358268277</v>
      </c>
      <c r="N41" s="157">
        <f ca="1">VLOOKUP($A$39,INDIRECT("'"&amp;N$3&amp;"'!$A$7:$AC$42"),MATCH($C41,'1990'!$A$3:$AC$3,0),0)</f>
        <v>1.0194652669758639</v>
      </c>
      <c r="O41" s="157">
        <f ca="1">VLOOKUP($A$39,INDIRECT("'"&amp;O$3&amp;"'!$A$7:$AC$42"),MATCH($C41,'1990'!$A$3:$AC$3,0),0)</f>
        <v>2.1647978899358691</v>
      </c>
      <c r="P41" s="157">
        <f ca="1">VLOOKUP($A$39,INDIRECT("'"&amp;P$3&amp;"'!$A$7:$AC$42"),MATCH($C41,'1990'!$A$3:$AC$3,0),0)</f>
        <v>-8.4754233141141277</v>
      </c>
      <c r="Q41" s="157">
        <f ca="1">VLOOKUP($A$39,INDIRECT("'"&amp;Q$3&amp;"'!$A$7:$AC$42"),MATCH($C41,'1990'!$A$3:$AC$3,0),0)</f>
        <v>-0.75759158544410354</v>
      </c>
      <c r="R41" s="157">
        <f ca="1">VLOOKUP($A$39,INDIRECT("'"&amp;R$3&amp;"'!$A$7:$AC$42"),MATCH($C41,'1990'!$A$3:$AC$3,0),0)</f>
        <v>8.9256669718017214</v>
      </c>
      <c r="S41" s="157">
        <f ca="1">VLOOKUP($A$39,INDIRECT("'"&amp;S$3&amp;"'!$A$7:$AC$42"),MATCH($C41,'1990'!$A$3:$AC$3,0),0)</f>
        <v>1.6339104922058603</v>
      </c>
      <c r="T41" s="157">
        <f ca="1">VLOOKUP($A$39,INDIRECT("'"&amp;T$3&amp;"'!$A$7:$AC$42"),MATCH($C41,'1990'!$A$3:$AC$3,0),0)</f>
        <v>-8.2649551121178426</v>
      </c>
      <c r="U41" s="157">
        <f ca="1">VLOOKUP($A$39,INDIRECT("'"&amp;U$3&amp;"'!$A$7:$AC$42"),MATCH($C41,'1990'!$A$3:$AC$3,0),0)</f>
        <v>3.0622956519596727</v>
      </c>
      <c r="V41" s="157">
        <f ca="1">VLOOKUP($A$39,INDIRECT("'"&amp;V$3&amp;"'!$A$7:$AC$42"),MATCH($C41,'1990'!$A$3:$AC$3,0),0)</f>
        <v>-3.8421010390089023</v>
      </c>
      <c r="W41" s="157">
        <f ca="1">VLOOKUP($A$39,INDIRECT("'"&amp;W$3&amp;"'!$A$7:$AC$42"),MATCH($C41,'1990'!$A$3:$AC$3,0),0)</f>
        <v>-5.4287165453076192</v>
      </c>
      <c r="X41" s="157">
        <f ca="1">VLOOKUP($A$39,INDIRECT("'"&amp;X$3&amp;"'!$A$7:$AC$42"),MATCH($C41,'1990'!$A$3:$AC$3,0),0)</f>
        <v>0.67418377376103322</v>
      </c>
      <c r="Y41" s="157">
        <f ca="1">VLOOKUP($A$39,INDIRECT("'"&amp;Y$3&amp;"'!$A$7:$AC$42"),MATCH($C41,'1990'!$A$3:$AC$3,0),0)</f>
        <v>2.1207718833918889</v>
      </c>
      <c r="Z41" s="157">
        <f ca="1">VLOOKUP($A$39,INDIRECT("'"&amp;Z$3&amp;"'!$A$7:$AC$42"),MATCH($C41,'1990'!$A$3:$AC$3,0),0)</f>
        <v>-3.4736337777938502</v>
      </c>
      <c r="AA41" s="157">
        <f ca="1">VLOOKUP($A$39,INDIRECT("'"&amp;AA$3&amp;"'!$A$7:$AC$42"),MATCH($C41,'1990'!$A$3:$AC$3,0),0)</f>
        <v>-1.3126285038582068</v>
      </c>
      <c r="AB41" s="157">
        <f ca="1">VLOOKUP($A$39,INDIRECT("'"&amp;AB$3&amp;"'!$A$7:$AC$42"),MATCH($C41,'1990'!$A$3:$AC$3,0),0)</f>
        <v>1.9152658502987059</v>
      </c>
      <c r="AC41" s="157">
        <f ca="1">VLOOKUP($A$39,INDIRECT("'"&amp;AC$3&amp;"'!$A$7:$AC$42"),MATCH($C41,'1990'!$A$3:$AC$3,0),0)</f>
        <v>-0.16461312237412784</v>
      </c>
      <c r="AD41" s="157">
        <f ca="1">VLOOKUP($A$39,INDIRECT("'"&amp;AD$3&amp;"'!$A$7:$AC$42"),MATCH($C41,'1990'!$A$3:$AC$3,0),0)</f>
        <v>1.1942815065035468</v>
      </c>
      <c r="AE41" s="157">
        <f ca="1">VLOOKUP($A$39,INDIRECT("'"&amp;AE$3&amp;"'!$A$7:$AC$42"),MATCH($C41,'1990'!$A$3:$AC$3,0),0)</f>
        <v>-0.91211031783571528</v>
      </c>
      <c r="AF41" s="157">
        <f ca="1">VLOOKUP($A$39,INDIRECT("'"&amp;AF$3&amp;"'!$A$7:$AC$42"),MATCH($C41,'1990'!$A$3:$AC$3,0),0)</f>
        <v>-0.72026432301287002</v>
      </c>
    </row>
    <row r="42" spans="1:32" ht="22.5" customHeight="1" x14ac:dyDescent="0.2">
      <c r="A42" s="194"/>
      <c r="B42" s="193"/>
      <c r="C42" s="209" t="s">
        <v>4</v>
      </c>
      <c r="D42" s="157">
        <f ca="1">VLOOKUP($A$39,INDIRECT("'"&amp;D$3&amp;"'!$A$7:$AC$42"),MATCH($C42,'1990'!$A$3:$AC$3,0),0)</f>
        <v>1.0109466445055091</v>
      </c>
      <c r="E42" s="157">
        <f ca="1">VLOOKUP($A$39,INDIRECT("'"&amp;E$3&amp;"'!$A$7:$AC$42"),MATCH($C42,'1990'!$A$3:$AC$3,0),0)</f>
        <v>4.4510331046362523</v>
      </c>
      <c r="F42" s="157">
        <f ca="1">VLOOKUP($A$39,INDIRECT("'"&amp;F$3&amp;"'!$A$7:$AC$42"),MATCH($C42,'1990'!$A$3:$AC$3,0),0)</f>
        <v>2.2266094053736083</v>
      </c>
      <c r="G42" s="157">
        <f ca="1">VLOOKUP($A$39,INDIRECT("'"&amp;G$3&amp;"'!$A$7:$AC$42"),MATCH($C42,'1990'!$A$3:$AC$3,0),0)</f>
        <v>9.9637064500772965</v>
      </c>
      <c r="H42" s="157">
        <f ca="1">VLOOKUP($A$39,INDIRECT("'"&amp;H$3&amp;"'!$A$7:$AC$42"),MATCH($C42,'1990'!$A$3:$AC$3,0),0)</f>
        <v>5.0010001621327262</v>
      </c>
      <c r="I42" s="157">
        <f ca="1">VLOOKUP($A$39,INDIRECT("'"&amp;I$3&amp;"'!$A$7:$AC$42"),MATCH($C42,'1990'!$A$3:$AC$3,0),0)</f>
        <v>2.4839201667591055</v>
      </c>
      <c r="J42" s="157">
        <f ca="1">VLOOKUP($A$39,INDIRECT("'"&amp;J$3&amp;"'!$A$7:$AC$42"),MATCH($C42,'1990'!$A$3:$AC$3,0),0)</f>
        <v>-2.9548546025944518</v>
      </c>
      <c r="K42" s="157">
        <f ca="1">VLOOKUP($A$39,INDIRECT("'"&amp;K$3&amp;"'!$A$7:$AC$42"),MATCH($C42,'1990'!$A$3:$AC$3,0),0)</f>
        <v>7.712500247336294</v>
      </c>
      <c r="L42" s="157">
        <f ca="1">VLOOKUP($A$39,INDIRECT("'"&amp;L$3&amp;"'!$A$7:$AC$42"),MATCH($C42,'1990'!$A$3:$AC$3,0),0)</f>
        <v>7.1957878521367604</v>
      </c>
      <c r="M42" s="157">
        <f ca="1">VLOOKUP($A$39,INDIRECT("'"&amp;M$3&amp;"'!$A$7:$AC$42"),MATCH($C42,'1990'!$A$3:$AC$3,0),0)</f>
        <v>9.2180339500033028</v>
      </c>
      <c r="N42" s="157">
        <f ca="1">VLOOKUP($A$39,INDIRECT("'"&amp;N$3&amp;"'!$A$7:$AC$42"),MATCH($C42,'1990'!$A$3:$AC$3,0),0)</f>
        <v>3.7227351756766325</v>
      </c>
      <c r="O42" s="157">
        <f ca="1">VLOOKUP($A$39,INDIRECT("'"&amp;O$3&amp;"'!$A$7:$AC$42"),MATCH($C42,'1990'!$A$3:$AC$3,0),0)</f>
        <v>4.8662576791986965</v>
      </c>
      <c r="P42" s="157">
        <f ca="1">VLOOKUP($A$39,INDIRECT("'"&amp;P$3&amp;"'!$A$7:$AC$42"),MATCH($C42,'1990'!$A$3:$AC$3,0),0)</f>
        <v>7.7670528780293182</v>
      </c>
      <c r="Q42" s="157">
        <f ca="1">VLOOKUP($A$39,INDIRECT("'"&amp;Q$3&amp;"'!$A$7:$AC$42"),MATCH($C42,'1990'!$A$3:$AC$3,0),0)</f>
        <v>6.1010156700645268</v>
      </c>
      <c r="R42" s="157">
        <f ca="1">VLOOKUP($A$39,INDIRECT("'"&amp;R$3&amp;"'!$A$7:$AC$42"),MATCH($C42,'1990'!$A$3:$AC$3,0),0)</f>
        <v>2.1215181800441485</v>
      </c>
      <c r="S42" s="157">
        <f ca="1">VLOOKUP($A$39,INDIRECT("'"&amp;S$3&amp;"'!$A$7:$AC$42"),MATCH($C42,'1990'!$A$3:$AC$3,0),0)</f>
        <v>0.48909712206381073</v>
      </c>
      <c r="T42" s="157">
        <f ca="1">VLOOKUP($A$39,INDIRECT("'"&amp;T$3&amp;"'!$A$7:$AC$42"),MATCH($C42,'1990'!$A$3:$AC$3,0),0)</f>
        <v>1.4320227310000178</v>
      </c>
      <c r="U42" s="157">
        <f ca="1">VLOOKUP($A$39,INDIRECT("'"&amp;U$3&amp;"'!$A$7:$AC$42"),MATCH($C42,'1990'!$A$3:$AC$3,0),0)</f>
        <v>4.0486055623902644</v>
      </c>
      <c r="V42" s="157">
        <f ca="1">VLOOKUP($A$39,INDIRECT("'"&amp;V$3&amp;"'!$A$7:$AC$42"),MATCH($C42,'1990'!$A$3:$AC$3,0),0)</f>
        <v>-0.6226109739523622</v>
      </c>
      <c r="W42" s="157">
        <f ca="1">VLOOKUP($A$39,INDIRECT("'"&amp;W$3&amp;"'!$A$7:$AC$42"),MATCH($C42,'1990'!$A$3:$AC$3,0),0)</f>
        <v>7.9859557741922913</v>
      </c>
      <c r="X42" s="157">
        <f ca="1">VLOOKUP($A$39,INDIRECT("'"&amp;X$3&amp;"'!$A$7:$AC$42"),MATCH($C42,'1990'!$A$3:$AC$3,0),0)</f>
        <v>-2.8867445218706109</v>
      </c>
      <c r="Y42" s="157">
        <f ca="1">VLOOKUP($A$39,INDIRECT("'"&amp;Y$3&amp;"'!$A$7:$AC$42"),MATCH($C42,'1990'!$A$3:$AC$3,0),0)</f>
        <v>4.8343972786604468</v>
      </c>
      <c r="Z42" s="157">
        <f ca="1">VLOOKUP($A$39,INDIRECT("'"&amp;Z$3&amp;"'!$A$7:$AC$42"),MATCH($C42,'1990'!$A$3:$AC$3,0),0)</f>
        <v>4.6967758714957881</v>
      </c>
      <c r="AA42" s="157">
        <f ca="1">VLOOKUP($A$39,INDIRECT("'"&amp;AA$3&amp;"'!$A$7:$AC$42"),MATCH($C42,'1990'!$A$3:$AC$3,0),0)</f>
        <v>5.9746956403733975</v>
      </c>
      <c r="AB42" s="157">
        <f ca="1">VLOOKUP($A$39,INDIRECT("'"&amp;AB$3&amp;"'!$A$7:$AC$42"),MATCH($C42,'1990'!$A$3:$AC$3,0),0)</f>
        <v>0.25195417593650404</v>
      </c>
      <c r="AC42" s="157">
        <f ca="1">VLOOKUP($A$39,INDIRECT("'"&amp;AC$3&amp;"'!$A$7:$AC$42"),MATCH($C42,'1990'!$A$3:$AC$3,0),0)</f>
        <v>1.9088868045757863</v>
      </c>
      <c r="AD42" s="157">
        <f ca="1">VLOOKUP($A$39,INDIRECT("'"&amp;AD$3&amp;"'!$A$7:$AC$42"),MATCH($C42,'1990'!$A$3:$AC$3,0),0)</f>
        <v>4.1666560052690329</v>
      </c>
      <c r="AE42" s="157">
        <f ca="1">VLOOKUP($A$39,INDIRECT("'"&amp;AE$3&amp;"'!$A$7:$AC$42"),MATCH($C42,'1990'!$A$3:$AC$3,0),0)</f>
        <v>2.8328443461265351</v>
      </c>
      <c r="AF42" s="157">
        <f ca="1">VLOOKUP($A$39,INDIRECT("'"&amp;AF$3&amp;"'!$A$7:$AC$42"),MATCH($C42,'1990'!$A$3:$AC$3,0),0)</f>
        <v>6.3373653842758699</v>
      </c>
    </row>
    <row r="43" spans="1:32" ht="22.5" customHeight="1" x14ac:dyDescent="0.2">
      <c r="A43" s="194"/>
      <c r="B43" s="193"/>
      <c r="C43" s="209" t="s">
        <v>5</v>
      </c>
      <c r="D43" s="157">
        <f ca="1">VLOOKUP($A$39,INDIRECT("'"&amp;D$3&amp;"'!$A$7:$AC$42"),MATCH($C43,'1990'!$A$3:$AC$3,0),0)</f>
        <v>3.0233694350459785</v>
      </c>
      <c r="E43" s="157">
        <f ca="1">VLOOKUP($A$39,INDIRECT("'"&amp;E$3&amp;"'!$A$7:$AC$42"),MATCH($C43,'1990'!$A$3:$AC$3,0),0)</f>
        <v>3.5281520066753131</v>
      </c>
      <c r="F43" s="157">
        <f ca="1">VLOOKUP($A$39,INDIRECT("'"&amp;F$3&amp;"'!$A$7:$AC$42"),MATCH($C43,'1990'!$A$3:$AC$3,0),0)</f>
        <v>3.3770823505311256</v>
      </c>
      <c r="G43" s="157">
        <f ca="1">VLOOKUP($A$39,INDIRECT("'"&amp;G$3&amp;"'!$A$7:$AC$42"),MATCH($C43,'1990'!$A$3:$AC$3,0),0)</f>
        <v>2.5330420529738262</v>
      </c>
      <c r="H43" s="157">
        <f ca="1">VLOOKUP($A$39,INDIRECT("'"&amp;H$3&amp;"'!$A$7:$AC$42"),MATCH($C43,'1990'!$A$3:$AC$3,0),0)</f>
        <v>1.5544678414450317</v>
      </c>
      <c r="I43" s="157">
        <f ca="1">VLOOKUP($A$39,INDIRECT("'"&amp;I$3&amp;"'!$A$7:$AC$42"),MATCH($C43,'1990'!$A$3:$AC$3,0),0)</f>
        <v>-0.34006940241083328</v>
      </c>
      <c r="J43" s="157">
        <f ca="1">VLOOKUP($A$39,INDIRECT("'"&amp;J$3&amp;"'!$A$7:$AC$42"),MATCH($C43,'1990'!$A$3:$AC$3,0),0)</f>
        <v>-9.252860508321703E-2</v>
      </c>
      <c r="K43" s="157">
        <f ca="1">VLOOKUP($A$39,INDIRECT("'"&amp;K$3&amp;"'!$A$7:$AC$42"),MATCH($C43,'1990'!$A$3:$AC$3,0),0)</f>
        <v>-1.3539547922507182</v>
      </c>
      <c r="L43" s="157">
        <f ca="1">VLOOKUP($A$39,INDIRECT("'"&amp;L$3&amp;"'!$A$7:$AC$42"),MATCH($C43,'1990'!$A$3:$AC$3,0),0)</f>
        <v>0.4554104134865895</v>
      </c>
      <c r="M43" s="157">
        <f ca="1">VLOOKUP($A$39,INDIRECT("'"&amp;M$3&amp;"'!$A$7:$AC$42"),MATCH($C43,'1990'!$A$3:$AC$3,0),0)</f>
        <v>3.1682674992123907</v>
      </c>
      <c r="N43" s="157">
        <f ca="1">VLOOKUP($A$39,INDIRECT("'"&amp;N$3&amp;"'!$A$7:$AC$42"),MATCH($C43,'1990'!$A$3:$AC$3,0),0)</f>
        <v>0.87949042886249629</v>
      </c>
      <c r="O43" s="157">
        <f ca="1">VLOOKUP($A$39,INDIRECT("'"&amp;O$3&amp;"'!$A$7:$AC$42"),MATCH($C43,'1990'!$A$3:$AC$3,0),0)</f>
        <v>0.34787862011063453</v>
      </c>
      <c r="P43" s="157">
        <f ca="1">VLOOKUP($A$39,INDIRECT("'"&amp;P$3&amp;"'!$A$7:$AC$42"),MATCH($C43,'1990'!$A$3:$AC$3,0),0)</f>
        <v>-0.59497163491843708</v>
      </c>
      <c r="Q43" s="157">
        <f ca="1">VLOOKUP($A$39,INDIRECT("'"&amp;Q$3&amp;"'!$A$7:$AC$42"),MATCH($C43,'1990'!$A$3:$AC$3,0),0)</f>
        <v>1.7053821364871808</v>
      </c>
      <c r="R43" s="157">
        <f ca="1">VLOOKUP($A$39,INDIRECT("'"&amp;R$3&amp;"'!$A$7:$AC$42"),MATCH($C43,'1990'!$A$3:$AC$3,0),0)</f>
        <v>-0.93226681381727161</v>
      </c>
      <c r="S43" s="157">
        <f ca="1">VLOOKUP($A$39,INDIRECT("'"&amp;S$3&amp;"'!$A$7:$AC$42"),MATCH($C43,'1990'!$A$3:$AC$3,0),0)</f>
        <v>0.3310755031953363</v>
      </c>
      <c r="T43" s="157">
        <f ca="1">VLOOKUP($A$39,INDIRECT("'"&amp;T$3&amp;"'!$A$7:$AC$42"),MATCH($C43,'1990'!$A$3:$AC$3,0),0)</f>
        <v>2.2034761651036376</v>
      </c>
      <c r="U43" s="157">
        <f ca="1">VLOOKUP($A$39,INDIRECT("'"&amp;U$3&amp;"'!$A$7:$AC$42"),MATCH($C43,'1990'!$A$3:$AC$3,0),0)</f>
        <v>1.6041340451447539</v>
      </c>
      <c r="V43" s="157">
        <f ca="1">VLOOKUP($A$39,INDIRECT("'"&amp;V$3&amp;"'!$A$7:$AC$42"),MATCH($C43,'1990'!$A$3:$AC$3,0),0)</f>
        <v>2.9089389638367393</v>
      </c>
      <c r="W43" s="157">
        <f ca="1">VLOOKUP($A$39,INDIRECT("'"&amp;W$3&amp;"'!$A$7:$AC$42"),MATCH($C43,'1990'!$A$3:$AC$3,0),0)</f>
        <v>2.915092976080679</v>
      </c>
      <c r="X43" s="157">
        <f ca="1">VLOOKUP($A$39,INDIRECT("'"&amp;X$3&amp;"'!$A$7:$AC$42"),MATCH($C43,'1990'!$A$3:$AC$3,0),0)</f>
        <v>-2.1123232241999048</v>
      </c>
      <c r="Y43" s="157">
        <f ca="1">VLOOKUP($A$39,INDIRECT("'"&amp;Y$3&amp;"'!$A$7:$AC$42"),MATCH($C43,'1990'!$A$3:$AC$3,0),0)</f>
        <v>-0.80635855087459163</v>
      </c>
      <c r="Z43" s="157">
        <f ca="1">VLOOKUP($A$39,INDIRECT("'"&amp;Z$3&amp;"'!$A$7:$AC$42"),MATCH($C43,'1990'!$A$3:$AC$3,0),0)</f>
        <v>0.85235774126469721</v>
      </c>
      <c r="AA43" s="157">
        <f ca="1">VLOOKUP($A$39,INDIRECT("'"&amp;AA$3&amp;"'!$A$7:$AC$42"),MATCH($C43,'1990'!$A$3:$AC$3,0),0)</f>
        <v>-3.4763140039591036</v>
      </c>
      <c r="AB43" s="157">
        <f ca="1">VLOOKUP($A$39,INDIRECT("'"&amp;AB$3&amp;"'!$A$7:$AC$42"),MATCH($C43,'1990'!$A$3:$AC$3,0),0)</f>
        <v>-4.960348143349421</v>
      </c>
      <c r="AC43" s="157">
        <f ca="1">VLOOKUP($A$39,INDIRECT("'"&amp;AC$3&amp;"'!$A$7:$AC$42"),MATCH($C43,'1990'!$A$3:$AC$3,0),0)</f>
        <v>-1.9699033387259846</v>
      </c>
      <c r="AD43" s="157">
        <f ca="1">VLOOKUP($A$39,INDIRECT("'"&amp;AD$3&amp;"'!$A$7:$AC$42"),MATCH($C43,'1990'!$A$3:$AC$3,0),0)</f>
        <v>3.0846703760153815</v>
      </c>
      <c r="AE43" s="157">
        <f ca="1">VLOOKUP($A$39,INDIRECT("'"&amp;AE$3&amp;"'!$A$7:$AC$42"),MATCH($C43,'1990'!$A$3:$AC$3,0),0)</f>
        <v>-2.0513960351202485</v>
      </c>
      <c r="AF43" s="157">
        <f ca="1">VLOOKUP($A$39,INDIRECT("'"&amp;AF$3&amp;"'!$A$7:$AC$42"),MATCH($C43,'1990'!$A$3:$AC$3,0),0)</f>
        <v>-3.7502500533904026E-2</v>
      </c>
    </row>
    <row r="44" spans="1:32" ht="22.5" customHeight="1" thickBot="1" x14ac:dyDescent="0.25">
      <c r="A44" s="195"/>
      <c r="B44" s="196"/>
      <c r="C44" s="210" t="s">
        <v>7</v>
      </c>
      <c r="D44" s="159">
        <f ca="1">VLOOKUP($A$39,INDIRECT("'"&amp;D$3&amp;"'!$A$7:$AC$42"),MATCH($C44,'1990'!$A$3:$AC$3,0),0)</f>
        <v>0.65472687283406117</v>
      </c>
      <c r="E44" s="159">
        <f ca="1">VLOOKUP($A$39,INDIRECT("'"&amp;E$3&amp;"'!$A$7:$AC$42"),MATCH($C44,'1990'!$A$3:$AC$3,0),0)</f>
        <v>2.4824615807921191</v>
      </c>
      <c r="F44" s="159">
        <f ca="1">VLOOKUP($A$39,INDIRECT("'"&amp;F$3&amp;"'!$A$7:$AC$42"),MATCH($C44,'1990'!$A$3:$AC$3,0),0)</f>
        <v>2.7381230180676539</v>
      </c>
      <c r="G44" s="159">
        <f ca="1">VLOOKUP($A$39,INDIRECT("'"&amp;G$3&amp;"'!$A$7:$AC$42"),MATCH($C44,'1990'!$A$3:$AC$3,0),0)</f>
        <v>3.4736189845797441</v>
      </c>
      <c r="H44" s="159">
        <f ca="1">VLOOKUP($A$39,INDIRECT("'"&amp;H$3&amp;"'!$A$7:$AC$42"),MATCH($C44,'1990'!$A$3:$AC$3,0),0)</f>
        <v>3.5137204833108342</v>
      </c>
      <c r="I44" s="159">
        <f ca="1">VLOOKUP($A$39,INDIRECT("'"&amp;I$3&amp;"'!$A$7:$AC$42"),MATCH($C44,'1990'!$A$3:$AC$3,0),0)</f>
        <v>5.3746799666581637</v>
      </c>
      <c r="J44" s="159">
        <f ca="1">VLOOKUP($A$39,INDIRECT("'"&amp;J$3&amp;"'!$A$7:$AC$42"),MATCH($C44,'1990'!$A$3:$AC$3,0),0)</f>
        <v>3.3939270800422747</v>
      </c>
      <c r="K44" s="159">
        <f ca="1">VLOOKUP($A$39,INDIRECT("'"&amp;K$3&amp;"'!$A$7:$AC$42"),MATCH($C44,'1990'!$A$3:$AC$3,0),0)</f>
        <v>0.77102875312702679</v>
      </c>
      <c r="L44" s="159">
        <f ca="1">VLOOKUP($A$39,INDIRECT("'"&amp;L$3&amp;"'!$A$7:$AC$42"),MATCH($C44,'1990'!$A$3:$AC$3,0),0)</f>
        <v>2.0953638222832183</v>
      </c>
      <c r="M44" s="159">
        <f ca="1">VLOOKUP($A$39,INDIRECT("'"&amp;M$3&amp;"'!$A$7:$AC$42"),MATCH($C44,'1990'!$A$3:$AC$3,0),0)</f>
        <v>-0.19967851619783517</v>
      </c>
      <c r="N44" s="159">
        <f ca="1">VLOOKUP($A$39,INDIRECT("'"&amp;N$3&amp;"'!$A$7:$AC$42"),MATCH($C44,'1990'!$A$3:$AC$3,0),0)</f>
        <v>1.1812199271658415</v>
      </c>
      <c r="O44" s="159">
        <f ca="1">VLOOKUP($A$39,INDIRECT("'"&amp;O$3&amp;"'!$A$7:$AC$42"),MATCH($C44,'1990'!$A$3:$AC$3,0),0)</f>
        <v>-0.67179693653274342</v>
      </c>
      <c r="P44" s="159">
        <f ca="1">VLOOKUP($A$39,INDIRECT("'"&amp;P$3&amp;"'!$A$7:$AC$42"),MATCH($C44,'1990'!$A$3:$AC$3,0),0)</f>
        <v>0.63655543882589427</v>
      </c>
      <c r="Q44" s="159">
        <f ca="1">VLOOKUP($A$39,INDIRECT("'"&amp;Q$3&amp;"'!$A$7:$AC$42"),MATCH($C44,'1990'!$A$3:$AC$3,0),0)</f>
        <v>0.63479014879908391</v>
      </c>
      <c r="R44" s="159">
        <f ca="1">VLOOKUP($A$39,INDIRECT("'"&amp;R$3&amp;"'!$A$7:$AC$42"),MATCH($C44,'1990'!$A$3:$AC$3,0),0)</f>
        <v>2.0913106959076799</v>
      </c>
      <c r="S44" s="159">
        <f ca="1">VLOOKUP($A$39,INDIRECT("'"&amp;S$3&amp;"'!$A$7:$AC$42"),MATCH($C44,'1990'!$A$3:$AC$3,0),0)</f>
        <v>0.18682264898910717</v>
      </c>
      <c r="T44" s="159">
        <f ca="1">VLOOKUP($A$39,INDIRECT("'"&amp;T$3&amp;"'!$A$7:$AC$42"),MATCH($C44,'1990'!$A$3:$AC$3,0),0)</f>
        <v>-1.0657689685931757</v>
      </c>
      <c r="U44" s="159">
        <f ca="1">VLOOKUP($A$39,INDIRECT("'"&amp;U$3&amp;"'!$A$7:$AC$42"),MATCH($C44,'1990'!$A$3:$AC$3,0),0)</f>
        <v>-0.93537351481947439</v>
      </c>
      <c r="V44" s="159">
        <f ca="1">VLOOKUP($A$39,INDIRECT("'"&amp;V$3&amp;"'!$A$7:$AC$42"),MATCH($C44,'1990'!$A$3:$AC$3,0),0)</f>
        <v>-8.2039618520042268E-2</v>
      </c>
      <c r="W44" s="159">
        <f ca="1">VLOOKUP($A$39,INDIRECT("'"&amp;W$3&amp;"'!$A$7:$AC$42"),MATCH($C44,'1990'!$A$3:$AC$3,0),0)</f>
        <v>-0.73389896609705829</v>
      </c>
      <c r="X44" s="159">
        <f ca="1">VLOOKUP($A$39,INDIRECT("'"&amp;X$3&amp;"'!$A$7:$AC$42"),MATCH($C44,'1990'!$A$3:$AC$3,0),0)</f>
        <v>-1.2583584182941365</v>
      </c>
      <c r="Y44" s="159">
        <f ca="1">VLOOKUP($A$39,INDIRECT("'"&amp;Y$3&amp;"'!$A$7:$AC$42"),MATCH($C44,'1990'!$A$3:$AC$3,0),0)</f>
        <v>-1.0221021421031367</v>
      </c>
      <c r="Z44" s="159">
        <f ca="1">VLOOKUP($A$39,INDIRECT("'"&amp;Z$3&amp;"'!$A$7:$AC$42"),MATCH($C44,'1990'!$A$3:$AC$3,0),0)</f>
        <v>-0.29526629976314211</v>
      </c>
      <c r="AA44" s="159">
        <f ca="1">VLOOKUP($A$39,INDIRECT("'"&amp;AA$3&amp;"'!$A$7:$AC$42"),MATCH($C44,'1990'!$A$3:$AC$3,0),0)</f>
        <v>-1.8970217745250579</v>
      </c>
      <c r="AB44" s="159">
        <f ca="1">VLOOKUP($A$39,INDIRECT("'"&amp;AB$3&amp;"'!$A$7:$AC$42"),MATCH($C44,'1990'!$A$3:$AC$3,0),0)</f>
        <v>-1.7920392302303583</v>
      </c>
      <c r="AC44" s="159">
        <f ca="1">VLOOKUP($A$39,INDIRECT("'"&amp;AC$3&amp;"'!$A$7:$AC$42"),MATCH($C44,'1990'!$A$3:$AC$3,0),0)</f>
        <v>-1.6720828077823739</v>
      </c>
      <c r="AD44" s="159">
        <f ca="1">VLOOKUP($A$39,INDIRECT("'"&amp;AD$3&amp;"'!$A$7:$AC$42"),MATCH($C44,'1990'!$A$3:$AC$3,0),0)</f>
        <v>-1.1109771044852437</v>
      </c>
      <c r="AE44" s="159">
        <f ca="1">VLOOKUP($A$39,INDIRECT("'"&amp;AE$3&amp;"'!$A$7:$AC$42"),MATCH($C44,'1990'!$A$3:$AC$3,0),0)</f>
        <v>1.0048636235057415</v>
      </c>
      <c r="AF44" s="159">
        <f ca="1">VLOOKUP($A$39,INDIRECT("'"&amp;AF$3&amp;"'!$A$7:$AC$42"),MATCH($C44,'1990'!$A$3:$AC$3,0),0)</f>
        <v>1.368431555502525</v>
      </c>
    </row>
    <row r="45" spans="1:32" x14ac:dyDescent="0.2"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</row>
    <row r="47" spans="1:32" x14ac:dyDescent="0.2"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  <c r="AE47" s="192"/>
      <c r="AF47" s="192"/>
    </row>
    <row r="48" spans="1:32" x14ac:dyDescent="0.2"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  <c r="AF48" s="217"/>
    </row>
  </sheetData>
  <mergeCells count="6">
    <mergeCell ref="A19:A36"/>
    <mergeCell ref="B20:B22"/>
    <mergeCell ref="B24:B33"/>
    <mergeCell ref="A1:C1"/>
    <mergeCell ref="A4:A15"/>
    <mergeCell ref="B11:B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  <pageSetUpPr fitToPage="1"/>
  </sheetPr>
  <dimension ref="A1:AO44"/>
  <sheetViews>
    <sheetView zoomScale="50" zoomScaleNormal="50" workbookViewId="0">
      <selection activeCell="AC4" sqref="AC4:AC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98"/>
      <c r="J2" s="199"/>
      <c r="K2" s="199"/>
      <c r="L2" s="199"/>
      <c r="M2" s="199"/>
      <c r="N2" s="199"/>
      <c r="O2" s="199"/>
      <c r="P2" s="199"/>
      <c r="Q2" s="200"/>
      <c r="R2" s="199"/>
      <c r="S2" s="201"/>
      <c r="T2" s="202"/>
      <c r="U2" s="202"/>
      <c r="V2" s="202"/>
      <c r="W2" s="202"/>
      <c r="X2" s="202"/>
      <c r="Y2" s="202"/>
      <c r="Z2" s="202"/>
      <c r="AA2" s="199"/>
      <c r="AB2" s="203"/>
      <c r="AC2" s="204" t="s">
        <v>66</v>
      </c>
      <c r="AD2" s="1"/>
    </row>
    <row r="3" spans="1:36" ht="24" thickBot="1" x14ac:dyDescent="0.25">
      <c r="A3" s="11"/>
      <c r="B3" s="229">
        <f ca="1">VALUE(RIGHT(CELL("Filename",A1),4))</f>
        <v>1990</v>
      </c>
      <c r="C3" s="230"/>
      <c r="D3" s="12"/>
      <c r="E3" s="13"/>
      <c r="F3" s="14"/>
      <c r="G3" s="15"/>
      <c r="H3" s="15"/>
      <c r="I3" s="205" t="s">
        <v>3</v>
      </c>
      <c r="J3" s="206"/>
      <c r="K3" s="206"/>
      <c r="L3" s="206"/>
      <c r="M3" s="207"/>
      <c r="N3" s="208"/>
      <c r="O3" s="208"/>
      <c r="P3" s="208"/>
      <c r="Q3" s="208" t="str">
        <f>J4</f>
        <v>Oil</v>
      </c>
      <c r="R3" s="208" t="str">
        <f>R4</f>
        <v>Natural Gas</v>
      </c>
      <c r="S3" s="208" t="str">
        <f>S4</f>
        <v>Renewables</v>
      </c>
      <c r="T3" s="208"/>
      <c r="U3" s="208"/>
      <c r="V3" s="208"/>
      <c r="W3" s="208"/>
      <c r="X3" s="208"/>
      <c r="Y3" s="208"/>
      <c r="Z3" s="208"/>
      <c r="AA3" s="208" t="str">
        <f>AA4</f>
        <v>Electricity</v>
      </c>
      <c r="AB3" s="208" t="str">
        <f>AB4</f>
        <v>Waste Heat</v>
      </c>
      <c r="AC3" s="204" t="s">
        <v>66</v>
      </c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20.79719555806512</v>
      </c>
      <c r="F7" s="48">
        <v>39.481566405898747</v>
      </c>
      <c r="G7" s="49">
        <v>60.278761963963873</v>
      </c>
      <c r="H7" s="48">
        <v>2.4466853035143767</v>
      </c>
      <c r="I7" s="181">
        <f>G7+H7</f>
        <v>62.725447267478252</v>
      </c>
      <c r="J7" s="50">
        <v>82.009451432622598</v>
      </c>
      <c r="K7" s="50">
        <v>6.0095589999999994</v>
      </c>
      <c r="L7" s="50"/>
      <c r="M7" s="50"/>
      <c r="N7" s="50"/>
      <c r="O7" s="50"/>
      <c r="P7" s="50"/>
      <c r="Q7" s="168">
        <f>SUM(J7:P7)</f>
        <v>88.019010432622593</v>
      </c>
      <c r="R7" s="175">
        <v>180.11757610768859</v>
      </c>
      <c r="S7" s="50">
        <v>83.458799999999997</v>
      </c>
      <c r="T7" s="50">
        <v>62.486240010047418</v>
      </c>
      <c r="U7" s="50">
        <v>0</v>
      </c>
      <c r="V7" s="50">
        <v>0</v>
      </c>
      <c r="W7" s="50">
        <v>0</v>
      </c>
      <c r="X7" s="50">
        <v>1.7757536751758793</v>
      </c>
      <c r="Y7" s="50">
        <v>38.324790574234832</v>
      </c>
      <c r="Z7" s="51">
        <f>SUM(S7:Y7)</f>
        <v>186.04558425945814</v>
      </c>
      <c r="AA7" s="52"/>
      <c r="AB7" s="53">
        <v>1.609853</v>
      </c>
      <c r="AC7" s="187">
        <f>SUM(I7,Q7,R7,Z7,AA7,AB7)</f>
        <v>518.51747106724758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1.8307610264132003E-2</v>
      </c>
      <c r="F8" s="48">
        <v>4.5859185325060694E-4</v>
      </c>
      <c r="G8" s="49">
        <v>1.876620211738261E-2</v>
      </c>
      <c r="H8" s="48">
        <v>6.1993118702383874E-5</v>
      </c>
      <c r="I8" s="181">
        <f>G8+H8</f>
        <v>1.8828195236084994E-2</v>
      </c>
      <c r="J8" s="50">
        <v>145.23260329042688</v>
      </c>
      <c r="K8" s="50">
        <v>0</v>
      </c>
      <c r="L8" s="50">
        <v>13.26041997297439</v>
      </c>
      <c r="M8" s="50">
        <v>0.43143019249923997</v>
      </c>
      <c r="N8" s="50">
        <v>0</v>
      </c>
      <c r="O8" s="50">
        <v>1.8294671195641401</v>
      </c>
      <c r="P8" s="50">
        <v>8.6961024623455607</v>
      </c>
      <c r="Q8" s="168">
        <f>SUM(J8:P8)</f>
        <v>169.45002303781018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169.46885123304628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10.526413768818832</v>
      </c>
      <c r="F9" s="48">
        <v>1.7534394388993794E-3</v>
      </c>
      <c r="G9" s="49">
        <v>10.528167208257731</v>
      </c>
      <c r="H9" s="48">
        <v>0</v>
      </c>
      <c r="I9" s="181">
        <f>G9+H9</f>
        <v>10.528167208257731</v>
      </c>
      <c r="J9" s="50">
        <v>40.238020186080931</v>
      </c>
      <c r="K9" s="50">
        <v>0.53493201732635498</v>
      </c>
      <c r="L9" s="50">
        <v>5.5814883113184299</v>
      </c>
      <c r="M9" s="50">
        <v>10.786996272056559</v>
      </c>
      <c r="N9" s="50">
        <v>0.69891765488535007</v>
      </c>
      <c r="O9" s="50">
        <v>4.8300366090182107</v>
      </c>
      <c r="P9" s="50">
        <v>0</v>
      </c>
      <c r="Q9" s="168">
        <f>SUM(J9:P9)</f>
        <v>62.670391050685836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73.198558258943564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0</v>
      </c>
      <c r="H10" s="48">
        <v>0</v>
      </c>
      <c r="I10" s="181">
        <f>G10+H10</f>
        <v>0</v>
      </c>
      <c r="J10" s="50">
        <v>-1.6475769816312464</v>
      </c>
      <c r="K10" s="50">
        <v>-1.6490583999999996E-2</v>
      </c>
      <c r="L10" s="50">
        <v>2.8220824591474871</v>
      </c>
      <c r="M10" s="50">
        <v>-0.40041352699546096</v>
      </c>
      <c r="N10" s="50">
        <v>-1.03430381599361</v>
      </c>
      <c r="O10" s="50">
        <v>-2.0105990431319443E-2</v>
      </c>
      <c r="P10" s="50">
        <v>0.74010420138744393</v>
      </c>
      <c r="Q10" s="168">
        <f>SUM(J10:P10)</f>
        <v>0.44329576148329419</v>
      </c>
      <c r="R10" s="175">
        <v>-1.9019999999999985E-2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0.42427576148329421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1.4192484606849999E-2</v>
      </c>
      <c r="M11" s="50">
        <v>5.9595169179359591</v>
      </c>
      <c r="N11" s="50">
        <v>8.5755716263498698</v>
      </c>
      <c r="O11" s="50">
        <v>19.452362327334605</v>
      </c>
      <c r="P11" s="50">
        <v>4.9192E-2</v>
      </c>
      <c r="Q11" s="168">
        <f>SUM(J11:P11)</f>
        <v>34.050835356227282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34.050835356227282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10.289089399510418</v>
      </c>
      <c r="F12" s="61">
        <f t="shared" ref="F12:Z12" si="0">SUM(F$7:F$8)-SUM(F$9:F$11)</f>
        <v>39.480271558313099</v>
      </c>
      <c r="G12" s="62">
        <f t="shared" si="0"/>
        <v>49.769360957823523</v>
      </c>
      <c r="H12" s="63">
        <f t="shared" si="0"/>
        <v>2.4467472966330792</v>
      </c>
      <c r="I12" s="182">
        <f>SUM(I$7:I$8)-SUM(I$9:I$11)</f>
        <v>52.2161082544566</v>
      </c>
      <c r="J12" s="64">
        <f>SUM(J$7:J$8)-SUM(J$9:J$11)</f>
        <v>188.65161151859979</v>
      </c>
      <c r="K12" s="64">
        <f t="shared" si="0"/>
        <v>5.491117566673644</v>
      </c>
      <c r="L12" s="64">
        <f t="shared" si="0"/>
        <v>4.8426567179016224</v>
      </c>
      <c r="M12" s="64">
        <f t="shared" si="0"/>
        <v>-15.914669470497815</v>
      </c>
      <c r="N12" s="64">
        <f t="shared" si="0"/>
        <v>-8.2401854652416091</v>
      </c>
      <c r="O12" s="64">
        <f t="shared" si="0"/>
        <v>-22.432825826357355</v>
      </c>
      <c r="P12" s="64">
        <f t="shared" si="0"/>
        <v>7.9068062609581169</v>
      </c>
      <c r="Q12" s="169">
        <f t="shared" si="0"/>
        <v>160.30451130203639</v>
      </c>
      <c r="R12" s="176">
        <f t="shared" si="0"/>
        <v>180.1365961076886</v>
      </c>
      <c r="S12" s="64">
        <f t="shared" si="0"/>
        <v>83.458799999999997</v>
      </c>
      <c r="T12" s="64">
        <f t="shared" si="0"/>
        <v>62.486240010047418</v>
      </c>
      <c r="U12" s="64">
        <f t="shared" si="0"/>
        <v>0</v>
      </c>
      <c r="V12" s="64">
        <f t="shared" si="0"/>
        <v>0</v>
      </c>
      <c r="W12" s="64">
        <f t="shared" si="0"/>
        <v>0</v>
      </c>
      <c r="X12" s="64">
        <f t="shared" si="0"/>
        <v>1.7757536751758793</v>
      </c>
      <c r="Y12" s="64">
        <f t="shared" si="0"/>
        <v>38.324790574234832</v>
      </c>
      <c r="Z12" s="65">
        <f t="shared" si="0"/>
        <v>186.04558425945814</v>
      </c>
      <c r="AA12" s="66"/>
      <c r="AB12" s="67">
        <f>SUM(AB$7:AB$8)-SUM(AB$9:AB$11)</f>
        <v>1.609853</v>
      </c>
      <c r="AC12" s="188">
        <f>SUM(AC$7:AC$8)-SUM(AC$9:AC$11)</f>
        <v>580.31265292363969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-20.260391480000003</v>
      </c>
      <c r="G13" s="71">
        <f t="shared" si="1"/>
        <v>-20.670441505234137</v>
      </c>
      <c r="H13" s="70">
        <f t="shared" si="1"/>
        <v>-0.20544000000000001</v>
      </c>
      <c r="I13" s="183">
        <f t="shared" si="1"/>
        <v>-20.875881505234133</v>
      </c>
      <c r="J13" s="72">
        <f t="shared" si="1"/>
        <v>-188.23279106909064</v>
      </c>
      <c r="K13" s="72">
        <f t="shared" ref="K13:U13" si="2">SUM(K$14:K$18)</f>
        <v>0</v>
      </c>
      <c r="L13" s="72">
        <f t="shared" si="2"/>
        <v>85.62779012698914</v>
      </c>
      <c r="M13" s="72">
        <f t="shared" si="2"/>
        <v>62.062240457347748</v>
      </c>
      <c r="N13" s="72">
        <f t="shared" si="2"/>
        <v>16.774391495428894</v>
      </c>
      <c r="O13" s="72">
        <f t="shared" si="2"/>
        <v>36.347442100032353</v>
      </c>
      <c r="P13" s="72">
        <f t="shared" si="2"/>
        <v>6.0705139394492047</v>
      </c>
      <c r="Q13" s="168">
        <f t="shared" si="2"/>
        <v>18.6495870501567</v>
      </c>
      <c r="R13" s="177">
        <f t="shared" si="2"/>
        <v>-95.477395055307213</v>
      </c>
      <c r="S13" s="72">
        <f t="shared" si="2"/>
        <v>-83.458799999999997</v>
      </c>
      <c r="T13" s="72">
        <f t="shared" si="2"/>
        <v>-54.713259999999998</v>
      </c>
      <c r="U13" s="72">
        <f t="shared" si="2"/>
        <v>0</v>
      </c>
      <c r="V13" s="72">
        <f t="shared" ref="V13:AC13" si="3">SUM(V$14:V$18)</f>
        <v>0</v>
      </c>
      <c r="W13" s="72">
        <f t="shared" si="3"/>
        <v>0</v>
      </c>
      <c r="X13" s="72">
        <f t="shared" si="3"/>
        <v>-1.6790849999999999</v>
      </c>
      <c r="Y13" s="72">
        <f t="shared" si="3"/>
        <v>-5.1838800000000003</v>
      </c>
      <c r="Z13" s="51">
        <f t="shared" si="3"/>
        <v>-145.03502499999999</v>
      </c>
      <c r="AA13" s="73">
        <f t="shared" si="3"/>
        <v>104.58849511455037</v>
      </c>
      <c r="AB13" s="74">
        <f t="shared" si="3"/>
        <v>-1.609853</v>
      </c>
      <c r="AC13" s="189">
        <f t="shared" si="3"/>
        <v>-139.76007239583427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-5.2056709999999997</v>
      </c>
      <c r="G14" s="49">
        <f>F14+E14</f>
        <v>-5.2056709999999997</v>
      </c>
      <c r="H14" s="48">
        <v>0</v>
      </c>
      <c r="I14" s="181">
        <f>SUM(G14:H14)</f>
        <v>-5.2056709999999997</v>
      </c>
      <c r="J14" s="50"/>
      <c r="K14" s="50"/>
      <c r="L14" s="50"/>
      <c r="M14" s="50">
        <v>-1.6563599999999998E-2</v>
      </c>
      <c r="N14" s="50">
        <v>-0.12839729999999999</v>
      </c>
      <c r="O14" s="50"/>
      <c r="P14" s="50"/>
      <c r="Q14" s="168">
        <f>SUM(J14:P14)</f>
        <v>-0.1449609</v>
      </c>
      <c r="R14" s="175">
        <v>-56.982799999999997</v>
      </c>
      <c r="S14" s="50">
        <v>-83.458799999999997</v>
      </c>
      <c r="T14" s="50">
        <v>-53.339500000000001</v>
      </c>
      <c r="U14" s="50">
        <v>0</v>
      </c>
      <c r="V14" s="50">
        <v>0</v>
      </c>
      <c r="W14" s="50"/>
      <c r="X14" s="50">
        <v>-0.31894500000000003</v>
      </c>
      <c r="Y14" s="50"/>
      <c r="Z14" s="51">
        <f>SUM(S14:Y14)</f>
        <v>-137.117245</v>
      </c>
      <c r="AA14" s="52">
        <v>113.075226376812</v>
      </c>
      <c r="AB14" s="58"/>
      <c r="AC14" s="191">
        <f t="shared" ref="AC14:AC19" si="4">SUM(I14,Q14,R14,Z14,AA14,AB14)</f>
        <v>-86.375450523187993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-2.162436</v>
      </c>
      <c r="G15" s="49">
        <f>F15+E15</f>
        <v>-2.162436</v>
      </c>
      <c r="H15" s="48">
        <v>-0.20544000000000001</v>
      </c>
      <c r="I15" s="181">
        <f>SUM(G15:H15)</f>
        <v>-2.3678759999999999</v>
      </c>
      <c r="J15" s="50"/>
      <c r="K15" s="50"/>
      <c r="L15" s="50"/>
      <c r="M15" s="50"/>
      <c r="N15" s="50"/>
      <c r="O15" s="50"/>
      <c r="P15" s="50"/>
      <c r="Q15" s="168"/>
      <c r="R15" s="175">
        <v>-0.71400200000000003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3.0761140859999996</v>
      </c>
      <c r="AB15" s="53">
        <v>-1.609853</v>
      </c>
      <c r="AC15" s="191">
        <f t="shared" si="4"/>
        <v>-9.5333969140000008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-188.23279106909064</v>
      </c>
      <c r="K16" s="50"/>
      <c r="L16" s="50">
        <v>85.438915199880853</v>
      </c>
      <c r="M16" s="50">
        <v>62.110852145734903</v>
      </c>
      <c r="N16" s="50">
        <v>17.202436647163971</v>
      </c>
      <c r="O16" s="50">
        <v>36.575312728910724</v>
      </c>
      <c r="P16" s="50">
        <v>12.498415711274124</v>
      </c>
      <c r="Q16" s="168">
        <f>SUM(J16:P16)</f>
        <v>25.593141363873936</v>
      </c>
      <c r="R16" s="175">
        <v>-34.824220132376226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-9.2310787685022895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-12.892284480000001</v>
      </c>
      <c r="G17" s="49">
        <f>F17+E17</f>
        <v>-12.892284480000001</v>
      </c>
      <c r="H17" s="48">
        <v>0</v>
      </c>
      <c r="I17" s="181">
        <f>SUM(G17:H17)</f>
        <v>-12.892284480000001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-12.892284480000001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0.18887492710828996</v>
      </c>
      <c r="M18" s="50">
        <v>-3.204808838715998E-2</v>
      </c>
      <c r="N18" s="50">
        <v>-0.29964785173507591</v>
      </c>
      <c r="O18" s="50">
        <v>-0.22787062887836998</v>
      </c>
      <c r="P18" s="50">
        <v>-6.427901771824919</v>
      </c>
      <c r="Q18" s="168">
        <f>SUM(J18:P18)</f>
        <v>-6.798593413717235</v>
      </c>
      <c r="R18" s="175">
        <v>-2.9563729229309752</v>
      </c>
      <c r="S18" s="50"/>
      <c r="T18" s="50"/>
      <c r="U18" s="50"/>
      <c r="V18" s="50"/>
      <c r="W18" s="50"/>
      <c r="X18" s="50"/>
      <c r="Y18" s="50"/>
      <c r="Z18" s="51"/>
      <c r="AA18" s="52">
        <v>-11.562845348261639</v>
      </c>
      <c r="AB18" s="58"/>
      <c r="AC18" s="191">
        <f t="shared" si="4"/>
        <v>-21.727861710143983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-13.97732020040732</v>
      </c>
      <c r="Q19" s="170">
        <f>SUM(J19:P19)</f>
        <v>-13.97732020040732</v>
      </c>
      <c r="R19" s="178">
        <v>-13.793719540641181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-27.771039741048501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10.289089399510418</v>
      </c>
      <c r="F20" s="82">
        <f t="shared" si="5"/>
        <v>19.219880078313096</v>
      </c>
      <c r="G20" s="83">
        <f t="shared" si="5"/>
        <v>29.098919452589385</v>
      </c>
      <c r="H20" s="82">
        <f t="shared" si="5"/>
        <v>2.2413072966330794</v>
      </c>
      <c r="I20" s="185">
        <f t="shared" si="5"/>
        <v>31.340226749222467</v>
      </c>
      <c r="J20" s="85">
        <f>SUM(J$12,J$13,J$19)</f>
        <v>0.41882044950915542</v>
      </c>
      <c r="K20" s="85">
        <f t="shared" si="5"/>
        <v>5.491117566673644</v>
      </c>
      <c r="L20" s="85">
        <f t="shared" si="5"/>
        <v>90.470446844890759</v>
      </c>
      <c r="M20" s="85">
        <f t="shared" si="5"/>
        <v>46.147570986849935</v>
      </c>
      <c r="N20" s="85">
        <f t="shared" si="5"/>
        <v>8.5342060301872849</v>
      </c>
      <c r="O20" s="85">
        <f>SUM(O$12,O$13,O$19)</f>
        <v>13.914616273674998</v>
      </c>
      <c r="P20" s="85">
        <f t="shared" si="5"/>
        <v>0</v>
      </c>
      <c r="Q20" s="170">
        <f t="shared" si="5"/>
        <v>164.97677815178577</v>
      </c>
      <c r="R20" s="178">
        <f t="shared" si="5"/>
        <v>70.865481511740214</v>
      </c>
      <c r="S20" s="85"/>
      <c r="T20" s="85">
        <f t="shared" ref="T20:AB20" si="6">SUM(T$12,T$13,T$19)</f>
        <v>7.7729800100474193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9.6668675175879404E-2</v>
      </c>
      <c r="Y20" s="85">
        <f t="shared" si="6"/>
        <v>33.14091057423483</v>
      </c>
      <c r="Z20" s="86">
        <f t="shared" si="6"/>
        <v>41.010559259458148</v>
      </c>
      <c r="AA20" s="87">
        <f t="shared" si="6"/>
        <v>104.58849511455037</v>
      </c>
      <c r="AB20" s="88">
        <f t="shared" si="6"/>
        <v>0</v>
      </c>
      <c r="AC20" s="190">
        <f>SUM(AC$12,AC$13,AC$19)</f>
        <v>412.78154078675686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0.23276240667545015</v>
      </c>
      <c r="F22" s="63">
        <v>0.15868626922039383</v>
      </c>
      <c r="G22" s="62">
        <f>SUM(E22:F22)</f>
        <v>0.39144867589584398</v>
      </c>
      <c r="H22" s="63">
        <v>0</v>
      </c>
      <c r="I22" s="181">
        <f>SUM(G22:H22)</f>
        <v>0.39144867589584398</v>
      </c>
      <c r="J22" s="92"/>
      <c r="K22" s="92">
        <f>SUM(K23:K25)</f>
        <v>2.5106532828698368E-2</v>
      </c>
      <c r="L22" s="92">
        <f>SUM(L23:L25)</f>
        <v>3.6437797117481665</v>
      </c>
      <c r="M22" s="92">
        <f>SUM(M23:M25)</f>
        <v>10.85460053243022</v>
      </c>
      <c r="N22" s="92">
        <f>SUM(N23:N25)</f>
        <v>1.0969803014755826</v>
      </c>
      <c r="O22" s="92">
        <f>SUM(O23:O25)</f>
        <v>0</v>
      </c>
      <c r="P22" s="92"/>
      <c r="Q22" s="168">
        <f>SUM(J22:P22)</f>
        <v>15.620467078482669</v>
      </c>
      <c r="R22" s="175">
        <f>SUM(R23:R25)</f>
        <v>1.9979607797652672</v>
      </c>
      <c r="S22" s="50"/>
      <c r="T22" s="92">
        <v>0.31001200000000001</v>
      </c>
      <c r="U22" s="92"/>
      <c r="V22" s="92"/>
      <c r="W22" s="92"/>
      <c r="X22" s="92"/>
      <c r="Y22" s="92"/>
      <c r="Z22" s="51">
        <f>SUM(S22:Y22)</f>
        <v>0.31001200000000001</v>
      </c>
      <c r="AA22" s="52">
        <f>SUM(AA23:AA25)</f>
        <v>2.4543520831593004</v>
      </c>
      <c r="AB22" s="93"/>
      <c r="AC22" s="187">
        <f>SUM(I22,Q22,R22,Z22,AA22,AB22)</f>
        <v>20.774240617303082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0.23276240667545015</v>
      </c>
      <c r="F23" s="48">
        <v>0.15868626922039383</v>
      </c>
      <c r="G23" s="49">
        <f t="shared" ref="G23:G39" si="7">SUM(E23:F23)</f>
        <v>0.39144867589584398</v>
      </c>
      <c r="H23" s="48">
        <v>0</v>
      </c>
      <c r="I23" s="186">
        <f t="shared" ref="I23:I39" si="8">SUM(G23:H23)</f>
        <v>0.39144867589584398</v>
      </c>
      <c r="J23" s="50"/>
      <c r="K23" s="50">
        <v>2.5106532828698368E-2</v>
      </c>
      <c r="L23" s="50">
        <v>3.5465379644748438</v>
      </c>
      <c r="M23" s="57">
        <v>5.5003893707335294</v>
      </c>
      <c r="N23" s="57">
        <v>0.10728495976861832</v>
      </c>
      <c r="O23" s="57">
        <v>0</v>
      </c>
      <c r="P23" s="57"/>
      <c r="Q23" s="171">
        <f>SUM(J23:P23)</f>
        <v>9.1793188278056892</v>
      </c>
      <c r="R23" s="179">
        <v>1.9605627837594375</v>
      </c>
      <c r="S23" s="50"/>
      <c r="T23" s="50">
        <v>0.31001200000000001</v>
      </c>
      <c r="U23" s="50"/>
      <c r="V23" s="50"/>
      <c r="W23" s="50"/>
      <c r="X23" s="50"/>
      <c r="Y23" s="50"/>
      <c r="Z23" s="94">
        <f>SUM(S23:Y23)</f>
        <v>0.31001200000000001</v>
      </c>
      <c r="AA23" s="95">
        <v>2.3640999567651431</v>
      </c>
      <c r="AB23" s="96"/>
      <c r="AC23" s="191">
        <f>SUM(I23,Q23,R23,Z23,AA23,AB23)</f>
        <v>14.205442244226115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6.7470530758763303E-2</v>
      </c>
      <c r="M24" s="57">
        <v>0.50180456085092429</v>
      </c>
      <c r="N24" s="57">
        <v>9.1084414356588234E-3</v>
      </c>
      <c r="O24" s="57">
        <v>0</v>
      </c>
      <c r="P24" s="57"/>
      <c r="Q24" s="171">
        <f>SUM(J24:P24)</f>
        <v>0.5783835330453464</v>
      </c>
      <c r="R24" s="179">
        <v>3.7397996005829728E-2</v>
      </c>
      <c r="S24" s="50"/>
      <c r="T24" s="50"/>
      <c r="U24" s="50"/>
      <c r="V24" s="50"/>
      <c r="W24" s="50"/>
      <c r="X24" s="50"/>
      <c r="Y24" s="50"/>
      <c r="Z24" s="94"/>
      <c r="AA24" s="95">
        <v>0</v>
      </c>
      <c r="AB24" s="96"/>
      <c r="AC24" s="191">
        <f>SUM(I24,Q24,R24,Z24,AA24,AB24)</f>
        <v>0.61578152905117611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2.9771216514559492E-2</v>
      </c>
      <c r="M25" s="57">
        <v>4.8524066008457662</v>
      </c>
      <c r="N25" s="57">
        <v>0.98058690027130535</v>
      </c>
      <c r="O25" s="57">
        <v>0</v>
      </c>
      <c r="P25" s="57"/>
      <c r="Q25" s="171">
        <f>SUM(J25:P25)</f>
        <v>5.8627647176316309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9.0252126394157389E-2</v>
      </c>
      <c r="AB25" s="96"/>
      <c r="AC25" s="191">
        <f>SUM(I25,Q25,R25,Z25,AA25,AB25)</f>
        <v>5.9530168440257887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5.0982822008908961</v>
      </c>
      <c r="F26" s="63">
        <v>16.231525843172374</v>
      </c>
      <c r="G26" s="62">
        <f t="shared" si="7"/>
        <v>21.32980804406327</v>
      </c>
      <c r="H26" s="63">
        <v>2.0725677721798967</v>
      </c>
      <c r="I26" s="181">
        <f>SUM(G26:H26)</f>
        <v>23.402375816243168</v>
      </c>
      <c r="J26" s="50"/>
      <c r="K26" s="100">
        <f>SUM(K27:K36)</f>
        <v>0.84591817058598096</v>
      </c>
      <c r="L26" s="100">
        <f>SUM(L27:L36)</f>
        <v>0.8179254012705901</v>
      </c>
      <c r="M26" s="100">
        <f>SUM(M27:M36)</f>
        <v>8.2439428851977006</v>
      </c>
      <c r="N26" s="100">
        <f>SUM(N27:N36)</f>
        <v>2.158971729348071</v>
      </c>
      <c r="O26" s="100">
        <f>SUM(O27:O36)</f>
        <v>0</v>
      </c>
      <c r="P26" s="100"/>
      <c r="Q26" s="168">
        <f>SUM(Q27:Q36)</f>
        <v>12.066758186402343</v>
      </c>
      <c r="R26" s="175">
        <f>SUM(R27:R36)</f>
        <v>55.310137550570438</v>
      </c>
      <c r="S26" s="50"/>
      <c r="T26" s="92">
        <f>SUM(T27:T36)</f>
        <v>4.6668480100474214</v>
      </c>
      <c r="U26" s="101"/>
      <c r="V26" s="101"/>
      <c r="W26" s="101"/>
      <c r="X26" s="92">
        <f>SUM(X27:X36)</f>
        <v>5.026164000000001E-2</v>
      </c>
      <c r="Y26" s="92">
        <f>SUM(Y27:Y36)</f>
        <v>25.072833469014899</v>
      </c>
      <c r="Z26" s="51">
        <f>SUM(S26:Y26)</f>
        <v>29.789943119062322</v>
      </c>
      <c r="AA26" s="52">
        <f>SUM(AA27:AA36)</f>
        <v>45.351908224569549</v>
      </c>
      <c r="AB26" s="93"/>
      <c r="AC26" s="187">
        <f t="shared" ref="AC26:AC39" si="9">SUM(I26,Q26,R26,Z26,AA26,AB26)</f>
        <v>165.92112289684781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1.1114455977397571E-2</v>
      </c>
      <c r="M27" s="57">
        <v>1.3417222803503437</v>
      </c>
      <c r="N27" s="57">
        <v>8.6061431531643615E-3</v>
      </c>
      <c r="O27" s="57">
        <v>0</v>
      </c>
      <c r="P27" s="50"/>
      <c r="Q27" s="171">
        <f>SUM(K27:P27)</f>
        <v>1.3614428794809055</v>
      </c>
      <c r="R27" s="179">
        <v>0.15434967669002128</v>
      </c>
      <c r="S27" s="50"/>
      <c r="T27" s="50"/>
      <c r="U27" s="50"/>
      <c r="V27" s="50"/>
      <c r="W27" s="50"/>
      <c r="X27" s="50"/>
      <c r="Y27" s="50"/>
      <c r="Z27" s="51"/>
      <c r="AA27" s="95">
        <v>0.68999762123043396</v>
      </c>
      <c r="AB27" s="96"/>
      <c r="AC27" s="191">
        <f t="shared" si="9"/>
        <v>2.3399599975039176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7.3528953783549102</v>
      </c>
      <c r="G28" s="49">
        <f t="shared" si="7"/>
        <v>7.3528953783549102</v>
      </c>
      <c r="H28" s="48">
        <v>2.013113320451009</v>
      </c>
      <c r="I28" s="186">
        <f t="shared" si="8"/>
        <v>9.3660086988059188</v>
      </c>
      <c r="J28" s="50"/>
      <c r="K28" s="57"/>
      <c r="L28" s="50">
        <v>0.10269248486204208</v>
      </c>
      <c r="M28" s="57">
        <v>0.82472069493465172</v>
      </c>
      <c r="N28" s="57">
        <v>0.51785488696942283</v>
      </c>
      <c r="O28" s="57">
        <v>0</v>
      </c>
      <c r="P28" s="57"/>
      <c r="Q28" s="171">
        <f>SUM(K28:P28)</f>
        <v>1.4452680667661166</v>
      </c>
      <c r="R28" s="179">
        <v>8.2235272158853263</v>
      </c>
      <c r="S28" s="50"/>
      <c r="T28" s="102"/>
      <c r="U28" s="102"/>
      <c r="V28" s="102"/>
      <c r="W28" s="102"/>
      <c r="X28" s="50"/>
      <c r="Y28" s="50"/>
      <c r="Z28" s="51"/>
      <c r="AA28" s="95">
        <v>5.4566444060906196</v>
      </c>
      <c r="AB28" s="96"/>
      <c r="AC28" s="191">
        <f t="shared" si="9"/>
        <v>24.491448387547983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0.25164565652749055</v>
      </c>
      <c r="G29" s="49">
        <f t="shared" si="7"/>
        <v>0.25164565652749055</v>
      </c>
      <c r="H29" s="48">
        <v>0</v>
      </c>
      <c r="I29" s="186">
        <f t="shared" si="8"/>
        <v>0.25164565652749055</v>
      </c>
      <c r="J29" s="50"/>
      <c r="K29" s="57"/>
      <c r="L29" s="57"/>
      <c r="M29" s="57"/>
      <c r="N29" s="57"/>
      <c r="O29" s="57"/>
      <c r="P29" s="57"/>
      <c r="Q29" s="171"/>
      <c r="R29" s="179">
        <v>1.1130794621848739</v>
      </c>
      <c r="S29" s="50"/>
      <c r="T29" s="102"/>
      <c r="U29" s="102"/>
      <c r="V29" s="102"/>
      <c r="W29" s="102"/>
      <c r="X29" s="50"/>
      <c r="Y29" s="50"/>
      <c r="Z29" s="51"/>
      <c r="AA29" s="95">
        <v>0.857776993262794</v>
      </c>
      <c r="AB29" s="96"/>
      <c r="AC29" s="191">
        <f t="shared" si="9"/>
        <v>2.2225021119751585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1.200171372635956</v>
      </c>
      <c r="G30" s="49">
        <f t="shared" si="7"/>
        <v>1.200171372635956</v>
      </c>
      <c r="H30" s="48">
        <v>0</v>
      </c>
      <c r="I30" s="186">
        <f t="shared" si="8"/>
        <v>1.200171372635956</v>
      </c>
      <c r="J30" s="50"/>
      <c r="K30" s="57"/>
      <c r="L30" s="57"/>
      <c r="M30" s="57"/>
      <c r="N30" s="57"/>
      <c r="O30" s="57"/>
      <c r="P30" s="57"/>
      <c r="Q30" s="171"/>
      <c r="R30" s="179">
        <v>6.0591654697035402</v>
      </c>
      <c r="S30" s="50"/>
      <c r="T30" s="102"/>
      <c r="U30" s="102"/>
      <c r="V30" s="102"/>
      <c r="W30" s="102"/>
      <c r="X30" s="50"/>
      <c r="Y30" s="50"/>
      <c r="Z30" s="51"/>
      <c r="AA30" s="95">
        <v>9.9235567532559585</v>
      </c>
      <c r="AB30" s="96"/>
      <c r="AC30" s="191">
        <f t="shared" si="9"/>
        <v>17.182893595595456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34.826729803524302</v>
      </c>
      <c r="S31" s="50"/>
      <c r="T31" s="50"/>
      <c r="U31" s="50"/>
      <c r="V31" s="50"/>
      <c r="W31" s="50"/>
      <c r="X31" s="50"/>
      <c r="Y31" s="50"/>
      <c r="Z31" s="51"/>
      <c r="AA31" s="95">
        <v>2.554742841795143</v>
      </c>
      <c r="AB31" s="96"/>
      <c r="AC31" s="191">
        <f t="shared" si="9"/>
        <v>37.381472645319448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4.3121055791771123</v>
      </c>
      <c r="F32" s="48">
        <v>0</v>
      </c>
      <c r="G32" s="49">
        <f t="shared" si="7"/>
        <v>4.3121055791771123</v>
      </c>
      <c r="H32" s="48">
        <v>0</v>
      </c>
      <c r="I32" s="186">
        <f t="shared" si="8"/>
        <v>4.3121055791771123</v>
      </c>
      <c r="J32" s="50"/>
      <c r="K32" s="57"/>
      <c r="L32" s="57"/>
      <c r="M32" s="57"/>
      <c r="N32" s="57"/>
      <c r="O32" s="57"/>
      <c r="P32" s="57"/>
      <c r="Q32" s="171"/>
      <c r="R32" s="179">
        <v>1.2106027508771928</v>
      </c>
      <c r="S32" s="50"/>
      <c r="T32" s="50"/>
      <c r="U32" s="50"/>
      <c r="V32" s="50"/>
      <c r="W32" s="50"/>
      <c r="X32" s="50"/>
      <c r="Y32" s="50"/>
      <c r="Z32" s="51"/>
      <c r="AA32" s="95">
        <v>0.73725263036472799</v>
      </c>
      <c r="AB32" s="96"/>
      <c r="AC32" s="191">
        <f t="shared" si="9"/>
        <v>6.2599609604190336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3.6272836787020798E-2</v>
      </c>
      <c r="M33" s="57">
        <v>0.28712316769507434</v>
      </c>
      <c r="N33" s="57">
        <v>9.2787242720599877E-2</v>
      </c>
      <c r="O33" s="57">
        <v>0</v>
      </c>
      <c r="P33" s="57"/>
      <c r="Q33" s="171">
        <f>SUM(K33:P33)</f>
        <v>0.41618324720269506</v>
      </c>
      <c r="R33" s="179">
        <v>2.6185528923863419</v>
      </c>
      <c r="S33" s="50"/>
      <c r="T33" s="50"/>
      <c r="U33" s="50"/>
      <c r="V33" s="50"/>
      <c r="W33" s="50"/>
      <c r="X33" s="50"/>
      <c r="Y33" s="50"/>
      <c r="Z33" s="51"/>
      <c r="AA33" s="95">
        <v>19.676561061819207</v>
      </c>
      <c r="AB33" s="96"/>
      <c r="AC33" s="191">
        <f t="shared" si="9"/>
        <v>22.711297201408243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0.78860170992366396</v>
      </c>
      <c r="S34" s="50"/>
      <c r="T34" s="50"/>
      <c r="U34" s="50"/>
      <c r="V34" s="50"/>
      <c r="W34" s="50"/>
      <c r="X34" s="50"/>
      <c r="Y34" s="50"/>
      <c r="Z34" s="51"/>
      <c r="AA34" s="95">
        <v>1.121710464966275</v>
      </c>
      <c r="AB34" s="96"/>
      <c r="AC34" s="191">
        <f t="shared" si="9"/>
        <v>1.930312174889939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0.24187086659680274</v>
      </c>
      <c r="M35" s="57">
        <v>3.1666605325920654</v>
      </c>
      <c r="N35" s="57">
        <v>3.4163579286944669E-2</v>
      </c>
      <c r="O35" s="57">
        <v>0</v>
      </c>
      <c r="P35" s="57"/>
      <c r="Q35" s="171">
        <f>SUM(K35:P35)</f>
        <v>3.4426949784758127</v>
      </c>
      <c r="R35" s="179">
        <v>4.7731609896249007E-2</v>
      </c>
      <c r="S35" s="50"/>
      <c r="T35" s="50"/>
      <c r="U35" s="50"/>
      <c r="V35" s="50"/>
      <c r="W35" s="50"/>
      <c r="X35" s="50"/>
      <c r="Y35" s="50"/>
      <c r="Z35" s="51"/>
      <c r="AA35" s="95">
        <v>0.31201691356576672</v>
      </c>
      <c r="AB35" s="96"/>
      <c r="AC35" s="191">
        <f t="shared" si="9"/>
        <v>3.8865558670438918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0.786176621713784</v>
      </c>
      <c r="F36" s="48">
        <v>7.1885312504453989</v>
      </c>
      <c r="G36" s="49">
        <f t="shared" si="7"/>
        <v>7.9747078721591826</v>
      </c>
      <c r="H36" s="48">
        <v>5.9454451728887636E-2</v>
      </c>
      <c r="I36" s="186">
        <f>SUM(G36:H36)</f>
        <v>8.0341623238880704</v>
      </c>
      <c r="J36" s="50"/>
      <c r="K36" s="50">
        <v>0.84591817058598096</v>
      </c>
      <c r="L36" s="50">
        <v>0.42597475704732685</v>
      </c>
      <c r="M36" s="50">
        <v>2.6237162096255657</v>
      </c>
      <c r="N36" s="50">
        <v>1.505559877217939</v>
      </c>
      <c r="O36" s="50">
        <v>0</v>
      </c>
      <c r="P36" s="50"/>
      <c r="Q36" s="171">
        <f>SUM(K36:P36)</f>
        <v>5.4011690144768121</v>
      </c>
      <c r="R36" s="179">
        <v>0.267796959498937</v>
      </c>
      <c r="S36" s="50"/>
      <c r="T36" s="50">
        <v>4.6668480100474214</v>
      </c>
      <c r="U36" s="50"/>
      <c r="V36" s="50"/>
      <c r="W36" s="50"/>
      <c r="X36" s="50">
        <v>5.026164000000001E-2</v>
      </c>
      <c r="Y36" s="50">
        <v>25.072833469014899</v>
      </c>
      <c r="Z36" s="94">
        <f>SUM(S36:Y36)</f>
        <v>29.789943119062322</v>
      </c>
      <c r="AA36" s="95">
        <v>4.0216485382186224</v>
      </c>
      <c r="AB36" s="96"/>
      <c r="AC36" s="191">
        <f t="shared" si="9"/>
        <v>47.514719955144763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0.32541313758705059</v>
      </c>
      <c r="F37" s="63">
        <v>0.9244857476845606</v>
      </c>
      <c r="G37" s="62">
        <f t="shared" si="7"/>
        <v>1.2498988852716111</v>
      </c>
      <c r="H37" s="63">
        <v>0.30476747972474805</v>
      </c>
      <c r="I37" s="181">
        <f>SUM(G37:H37)</f>
        <v>1.554666364996359</v>
      </c>
      <c r="J37" s="92"/>
      <c r="K37" s="92">
        <v>0.34196951022725658</v>
      </c>
      <c r="L37" s="92">
        <v>1.0879346380956381</v>
      </c>
      <c r="M37" s="92">
        <v>4.9209692110423244</v>
      </c>
      <c r="N37" s="92">
        <v>0.92990149586982496</v>
      </c>
      <c r="O37" s="92">
        <v>0</v>
      </c>
      <c r="P37" s="92"/>
      <c r="Q37" s="168">
        <f>SUM(K37:P37)</f>
        <v>7.2807748552350446</v>
      </c>
      <c r="R37" s="175">
        <v>4.3920137463585309</v>
      </c>
      <c r="S37" s="92"/>
      <c r="T37" s="92">
        <v>2.3795600000000001</v>
      </c>
      <c r="U37" s="92"/>
      <c r="V37" s="92"/>
      <c r="W37" s="92"/>
      <c r="X37" s="92">
        <v>4.6407035175879401E-2</v>
      </c>
      <c r="Y37" s="92"/>
      <c r="Z37" s="51">
        <f>SUM(S37:Y37)</f>
        <v>2.4259670351758795</v>
      </c>
      <c r="AA37" s="52">
        <v>19.200514592979321</v>
      </c>
      <c r="AB37" s="93"/>
      <c r="AC37" s="187">
        <f t="shared" si="9"/>
        <v>34.853936594745136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1.6925386233088882</v>
      </c>
      <c r="L38" s="92">
        <v>85.577298483247787</v>
      </c>
      <c r="M38" s="92">
        <v>21.90937161370849</v>
      </c>
      <c r="N38" s="92">
        <v>3.1970991119928307</v>
      </c>
      <c r="O38" s="92">
        <v>13.87374193914671</v>
      </c>
      <c r="P38" s="92"/>
      <c r="Q38" s="168">
        <f>SUM(K38:P38)</f>
        <v>126.2500497714047</v>
      </c>
      <c r="R38" s="175">
        <v>2.6500000000000004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0.22930531959600001</v>
      </c>
      <c r="AB38" s="93"/>
      <c r="AC38" s="187">
        <f t="shared" si="9"/>
        <v>129.2093550910007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3.1016688625384274</v>
      </c>
      <c r="F39" s="63">
        <v>0.13598147648592754</v>
      </c>
      <c r="G39" s="62">
        <f t="shared" si="7"/>
        <v>3.2376503390243552</v>
      </c>
      <c r="H39" s="63">
        <v>0.59977881543376754</v>
      </c>
      <c r="I39" s="181">
        <f t="shared" si="8"/>
        <v>3.8374291544581229</v>
      </c>
      <c r="J39" s="50"/>
      <c r="K39" s="92">
        <v>2.5855847297228203</v>
      </c>
      <c r="L39" s="92">
        <v>1.19038764635504E-2</v>
      </c>
      <c r="M39" s="92">
        <v>0.15020476682758993</v>
      </c>
      <c r="N39" s="92">
        <v>8.8242741531716469E-5</v>
      </c>
      <c r="O39" s="92">
        <v>0</v>
      </c>
      <c r="P39" s="92"/>
      <c r="Q39" s="168">
        <f>SUM(K39:P39)</f>
        <v>2.7477816157554922</v>
      </c>
      <c r="R39" s="175">
        <v>3.492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36.697688021412141</v>
      </c>
      <c r="AB39" s="93"/>
      <c r="AC39" s="187">
        <f t="shared" si="9"/>
        <v>55.259535896845691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8.7581266076918247</v>
      </c>
      <c r="F40" s="82">
        <f>SUM(F$22,F$26,F$37,F$39)+F38</f>
        <v>17.530679336563253</v>
      </c>
      <c r="G40" s="83">
        <f>SUM(G$22,G$26,G$37,G$39)+G38</f>
        <v>26.288805944255081</v>
      </c>
      <c r="H40" s="82">
        <f>SUM(H$22,H$26,H$37,H$39)+H38</f>
        <v>2.9771140673384124</v>
      </c>
      <c r="I40" s="185">
        <f>SUM(I$22,I$26,I$37,I$39)+I38</f>
        <v>29.265920011593494</v>
      </c>
      <c r="J40" s="85">
        <f t="shared" ref="J40:AB40" si="10">SUM(J$22,J$26,J$37,J$39,J$38)</f>
        <v>0</v>
      </c>
      <c r="K40" s="85">
        <f t="shared" si="10"/>
        <v>5.491117566673644</v>
      </c>
      <c r="L40" s="85">
        <f t="shared" si="10"/>
        <v>91.138842110825735</v>
      </c>
      <c r="M40" s="85">
        <f t="shared" si="10"/>
        <v>46.079089009206328</v>
      </c>
      <c r="N40" s="85">
        <f t="shared" si="10"/>
        <v>7.3830408814278412</v>
      </c>
      <c r="O40" s="85">
        <f t="shared" si="10"/>
        <v>13.87374193914671</v>
      </c>
      <c r="P40" s="109">
        <f t="shared" si="10"/>
        <v>0</v>
      </c>
      <c r="Q40" s="172">
        <f>SUM(Q$22,Q$26,Q$37,Q$39,Q$38)</f>
        <v>163.96583150728026</v>
      </c>
      <c r="R40" s="178">
        <f t="shared" si="10"/>
        <v>67.842112076694235</v>
      </c>
      <c r="S40" s="85">
        <f t="shared" si="10"/>
        <v>0</v>
      </c>
      <c r="T40" s="85">
        <f t="shared" si="10"/>
        <v>7.772980010047422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9.6668675175879404E-2</v>
      </c>
      <c r="Y40" s="109">
        <f>SUM(Y$22,Y$26,Y$37,Y$39,Y$38)</f>
        <v>33.14091057423483</v>
      </c>
      <c r="Z40" s="110">
        <f t="shared" si="10"/>
        <v>41.010559259458134</v>
      </c>
      <c r="AA40" s="87">
        <f t="shared" si="10"/>
        <v>103.93376824171631</v>
      </c>
      <c r="AB40" s="111">
        <f t="shared" si="10"/>
        <v>0</v>
      </c>
      <c r="AC40" s="190">
        <f>SUM(AC$22,AC$26,AC$37,AC$39,AC$38)</f>
        <v>406.01819109674244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2.8101135083343038</v>
      </c>
      <c r="H42" s="82">
        <f>H$20-H$40</f>
        <v>-0.73580677070533307</v>
      </c>
      <c r="I42" s="185">
        <f>I$20-I$40</f>
        <v>2.074306737628973</v>
      </c>
      <c r="J42" s="85">
        <f t="shared" ref="J42:R42" si="11">J$20-J$40</f>
        <v>0.41882044950915542</v>
      </c>
      <c r="K42" s="85">
        <f t="shared" si="11"/>
        <v>0</v>
      </c>
      <c r="L42" s="85">
        <f t="shared" si="11"/>
        <v>-0.66839526593497567</v>
      </c>
      <c r="M42" s="85">
        <f t="shared" si="11"/>
        <v>6.8481977643607195E-2</v>
      </c>
      <c r="N42" s="85">
        <f t="shared" si="11"/>
        <v>1.1511651487594436</v>
      </c>
      <c r="O42" s="85">
        <f t="shared" si="11"/>
        <v>4.0874334528288259E-2</v>
      </c>
      <c r="P42" s="85">
        <f t="shared" si="11"/>
        <v>0</v>
      </c>
      <c r="Q42" s="170">
        <f t="shared" si="11"/>
        <v>1.0109466445055091</v>
      </c>
      <c r="R42" s="178">
        <f t="shared" si="11"/>
        <v>3.0233694350459785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0.65472687283406117</v>
      </c>
      <c r="AB42" s="88">
        <f t="shared" si="12"/>
        <v>0</v>
      </c>
      <c r="AC42" s="190">
        <f t="shared" si="12"/>
        <v>6.7633496900144223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7:A18"/>
    <mergeCell ref="B14:B18"/>
    <mergeCell ref="AC4:AC5"/>
    <mergeCell ref="A1:I1"/>
    <mergeCell ref="B2:C2"/>
    <mergeCell ref="B3:C3"/>
    <mergeCell ref="B4:C5"/>
    <mergeCell ref="E4:I4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AO44"/>
  <sheetViews>
    <sheetView zoomScale="50" zoomScaleNormal="50" workbookViewId="0">
      <selection activeCell="G50" sqref="G50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1991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23.182131877784052</v>
      </c>
      <c r="F7" s="48">
        <v>40.004248718640412</v>
      </c>
      <c r="G7" s="49">
        <v>63.186380596424456</v>
      </c>
      <c r="H7" s="48">
        <v>2.6185180634062419</v>
      </c>
      <c r="I7" s="181">
        <f>G7+H7</f>
        <v>65.804898659830698</v>
      </c>
      <c r="J7" s="50">
        <v>85.989419092405527</v>
      </c>
      <c r="K7" s="50">
        <v>7.076047</v>
      </c>
      <c r="L7" s="50"/>
      <c r="M7" s="50"/>
      <c r="N7" s="50"/>
      <c r="O7" s="50"/>
      <c r="P7" s="50"/>
      <c r="Q7" s="168">
        <f>SUM(J7:P7)</f>
        <v>93.065466092405529</v>
      </c>
      <c r="R7" s="175">
        <v>195.79624050595976</v>
      </c>
      <c r="S7" s="50">
        <v>82.411799999999999</v>
      </c>
      <c r="T7" s="50">
        <v>65.601343906695803</v>
      </c>
      <c r="U7" s="50">
        <v>0</v>
      </c>
      <c r="V7" s="50">
        <v>0</v>
      </c>
      <c r="W7" s="50">
        <v>0</v>
      </c>
      <c r="X7" s="50">
        <v>2.0551052798659963</v>
      </c>
      <c r="Y7" s="50">
        <v>39.024588014390559</v>
      </c>
      <c r="Z7" s="51">
        <f>SUM(S7:Y7)</f>
        <v>189.09283720095235</v>
      </c>
      <c r="AA7" s="52"/>
      <c r="AB7" s="53">
        <v>1.6088770000000001</v>
      </c>
      <c r="AC7" s="187">
        <f>SUM(I7,Q7,R7,Z7,AA7,AB7)</f>
        <v>545.36831945914832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1.8243302591128677E-2</v>
      </c>
      <c r="F8" s="48">
        <v>1.5061595180289542E-4</v>
      </c>
      <c r="G8" s="49">
        <v>1.8393918542931573E-2</v>
      </c>
      <c r="H8" s="48">
        <v>8.1638608994839034E-5</v>
      </c>
      <c r="I8" s="181">
        <f>G8+H8</f>
        <v>1.8475557151926413E-2</v>
      </c>
      <c r="J8" s="50">
        <v>149.40163657219097</v>
      </c>
      <c r="K8" s="50">
        <v>0</v>
      </c>
      <c r="L8" s="50">
        <v>14.119389659591567</v>
      </c>
      <c r="M8" s="50">
        <v>0.18203297710608998</v>
      </c>
      <c r="N8" s="50">
        <v>0.39037140942139997</v>
      </c>
      <c r="O8" s="50">
        <v>0.82308504924423009</v>
      </c>
      <c r="P8" s="50">
        <v>7.3772089999999997</v>
      </c>
      <c r="Q8" s="168">
        <f>SUM(J8:P8)</f>
        <v>172.29372466755427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172.3122002247062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19.117385030428508</v>
      </c>
      <c r="F9" s="48">
        <v>0</v>
      </c>
      <c r="G9" s="49">
        <v>19.117385030428508</v>
      </c>
      <c r="H9" s="48">
        <v>0</v>
      </c>
      <c r="I9" s="181">
        <f>G9+H9</f>
        <v>19.117385030428508</v>
      </c>
      <c r="J9" s="50">
        <v>45.092603018044578</v>
      </c>
      <c r="K9" s="50">
        <v>0.88899707174231324</v>
      </c>
      <c r="L9" s="50">
        <v>3.8293304154423899</v>
      </c>
      <c r="M9" s="50">
        <v>14.0475748973042</v>
      </c>
      <c r="N9" s="50">
        <v>1.0583647433082899</v>
      </c>
      <c r="O9" s="50">
        <v>2.4693407403785104</v>
      </c>
      <c r="P9" s="50">
        <v>0</v>
      </c>
      <c r="Q9" s="168">
        <f>SUM(J9:P9)</f>
        <v>67.386210886220297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86.503595916648806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0</v>
      </c>
      <c r="H10" s="48">
        <v>0</v>
      </c>
      <c r="I10" s="181">
        <f>G10+H10</f>
        <v>0</v>
      </c>
      <c r="J10" s="50">
        <v>-0.91033671649845882</v>
      </c>
      <c r="K10" s="50">
        <v>4.1198797999999981E-2</v>
      </c>
      <c r="L10" s="50">
        <v>-1.0448775332827076</v>
      </c>
      <c r="M10" s="50">
        <v>-1.0343503469527819</v>
      </c>
      <c r="N10" s="50">
        <v>0.4657737180996403</v>
      </c>
      <c r="O10" s="50">
        <v>1.1870485195424409</v>
      </c>
      <c r="P10" s="50">
        <v>-0.530069723411004</v>
      </c>
      <c r="Q10" s="168">
        <f>SUM(J10:P10)</f>
        <v>-1.8256132845028712</v>
      </c>
      <c r="R10" s="175">
        <v>4.2000000000007309E-4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-1.8251932845028711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0.25325822092244998</v>
      </c>
      <c r="M11" s="50">
        <v>6.63022177320744</v>
      </c>
      <c r="N11" s="50">
        <v>6.3164004833464906</v>
      </c>
      <c r="O11" s="50">
        <v>18.883710021117427</v>
      </c>
      <c r="P11" s="50">
        <v>7.8561000000000006E-2</v>
      </c>
      <c r="Q11" s="168">
        <f>SUM(J11:P11)</f>
        <v>32.162151498593808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32.162151498593808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4.0829901499466708</v>
      </c>
      <c r="F12" s="61">
        <f t="shared" ref="F12:Z12" si="0">SUM(F$7:F$8)-SUM(F$9:F$11)</f>
        <v>40.004399334592215</v>
      </c>
      <c r="G12" s="62">
        <f t="shared" si="0"/>
        <v>44.087389484538882</v>
      </c>
      <c r="H12" s="63">
        <f t="shared" si="0"/>
        <v>2.6185997020152367</v>
      </c>
      <c r="I12" s="182">
        <f>SUM(I$7:I$8)-SUM(I$9:I$11)</f>
        <v>46.70598918655412</v>
      </c>
      <c r="J12" s="64">
        <f>SUM(J$7:J$8)-SUM(J$9:J$11)</f>
        <v>191.20878936305036</v>
      </c>
      <c r="K12" s="64">
        <f t="shared" si="0"/>
        <v>6.1458511302576868</v>
      </c>
      <c r="L12" s="64">
        <f t="shared" si="0"/>
        <v>11.081678556509434</v>
      </c>
      <c r="M12" s="64">
        <f t="shared" si="0"/>
        <v>-19.461413346452765</v>
      </c>
      <c r="N12" s="64">
        <f t="shared" si="0"/>
        <v>-7.450167535333021</v>
      </c>
      <c r="O12" s="64">
        <f t="shared" si="0"/>
        <v>-21.717014231794149</v>
      </c>
      <c r="P12" s="64">
        <f t="shared" si="0"/>
        <v>7.8287177234110032</v>
      </c>
      <c r="Q12" s="169">
        <f t="shared" si="0"/>
        <v>167.63644165964857</v>
      </c>
      <c r="R12" s="176">
        <f t="shared" si="0"/>
        <v>195.79582050595977</v>
      </c>
      <c r="S12" s="64">
        <f t="shared" si="0"/>
        <v>82.411799999999999</v>
      </c>
      <c r="T12" s="64">
        <f t="shared" si="0"/>
        <v>65.601343906695803</v>
      </c>
      <c r="U12" s="64">
        <f t="shared" si="0"/>
        <v>0</v>
      </c>
      <c r="V12" s="64">
        <f t="shared" si="0"/>
        <v>0</v>
      </c>
      <c r="W12" s="64">
        <f t="shared" si="0"/>
        <v>0</v>
      </c>
      <c r="X12" s="64">
        <f t="shared" si="0"/>
        <v>2.0551052798659963</v>
      </c>
      <c r="Y12" s="64">
        <f t="shared" si="0"/>
        <v>39.024588014390559</v>
      </c>
      <c r="Z12" s="65">
        <f t="shared" si="0"/>
        <v>189.09283720095235</v>
      </c>
      <c r="AA12" s="66"/>
      <c r="AB12" s="67">
        <f>SUM(AB$7:AB$8)-SUM(AB$9:AB$11)</f>
        <v>1.6088770000000001</v>
      </c>
      <c r="AC12" s="188">
        <f>SUM(AC$7:AC$8)-SUM(AC$9:AC$11)</f>
        <v>600.83996555311478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-18.302875719999996</v>
      </c>
      <c r="G13" s="71">
        <f t="shared" si="1"/>
        <v>-18.712925745234131</v>
      </c>
      <c r="H13" s="70">
        <f t="shared" si="1"/>
        <v>-0.20544000000000001</v>
      </c>
      <c r="I13" s="183">
        <f t="shared" si="1"/>
        <v>-18.918365745234134</v>
      </c>
      <c r="J13" s="72">
        <f t="shared" si="1"/>
        <v>-190.75757025962508</v>
      </c>
      <c r="K13" s="72">
        <f t="shared" ref="K13:U13" si="2">SUM(K$14:K$18)</f>
        <v>0</v>
      </c>
      <c r="L13" s="72">
        <f t="shared" si="2"/>
        <v>81.129300679935739</v>
      </c>
      <c r="M13" s="72">
        <f t="shared" si="2"/>
        <v>67.301995594888794</v>
      </c>
      <c r="N13" s="72">
        <f t="shared" si="2"/>
        <v>15.94465812681435</v>
      </c>
      <c r="O13" s="72">
        <f t="shared" si="2"/>
        <v>32.933964737205976</v>
      </c>
      <c r="P13" s="72">
        <f t="shared" si="2"/>
        <v>4.833482756585596</v>
      </c>
      <c r="Q13" s="168">
        <f t="shared" si="2"/>
        <v>11.385831635805371</v>
      </c>
      <c r="R13" s="177">
        <f t="shared" si="2"/>
        <v>-101.89493212615221</v>
      </c>
      <c r="S13" s="72">
        <f t="shared" si="2"/>
        <v>-82.411799999999999</v>
      </c>
      <c r="T13" s="72">
        <f t="shared" si="2"/>
        <v>-57.824859999999994</v>
      </c>
      <c r="U13" s="72">
        <f t="shared" si="2"/>
        <v>0</v>
      </c>
      <c r="V13" s="72">
        <f t="shared" ref="V13:AC13" si="3">SUM(V$14:V$18)</f>
        <v>0</v>
      </c>
      <c r="W13" s="72">
        <f t="shared" si="3"/>
        <v>0</v>
      </c>
      <c r="X13" s="72">
        <f t="shared" si="3"/>
        <v>-1.944874</v>
      </c>
      <c r="Y13" s="72">
        <f t="shared" si="3"/>
        <v>-5.1838800000000003</v>
      </c>
      <c r="Z13" s="51">
        <f t="shared" si="3"/>
        <v>-147.36541399999999</v>
      </c>
      <c r="AA13" s="73">
        <f t="shared" si="3"/>
        <v>108.02535725756705</v>
      </c>
      <c r="AB13" s="74">
        <f t="shared" si="3"/>
        <v>-1.6088770000000001</v>
      </c>
      <c r="AC13" s="189">
        <f t="shared" si="3"/>
        <v>-150.37639997801392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-2.4238369999999998</v>
      </c>
      <c r="G14" s="49">
        <f>F14+E14</f>
        <v>-2.4238369999999998</v>
      </c>
      <c r="H14" s="48">
        <v>0</v>
      </c>
      <c r="I14" s="181">
        <f>SUM(G14:H14)</f>
        <v>-2.4238369999999998</v>
      </c>
      <c r="J14" s="50"/>
      <c r="K14" s="50"/>
      <c r="L14" s="50"/>
      <c r="M14" s="50">
        <v>-9.1164000000000002E-3</v>
      </c>
      <c r="N14" s="50">
        <v>-0.29939399999999999</v>
      </c>
      <c r="O14" s="50"/>
      <c r="P14" s="50"/>
      <c r="Q14" s="168">
        <f>SUM(J14:P14)</f>
        <v>-0.30851040000000002</v>
      </c>
      <c r="R14" s="175">
        <v>-69.476900000000001</v>
      </c>
      <c r="S14" s="50">
        <v>-82.411799999999999</v>
      </c>
      <c r="T14" s="50">
        <v>-56.451099999999997</v>
      </c>
      <c r="U14" s="50">
        <v>0</v>
      </c>
      <c r="V14" s="50">
        <v>0</v>
      </c>
      <c r="W14" s="50"/>
      <c r="X14" s="50">
        <v>-0.58473399999999998</v>
      </c>
      <c r="Y14" s="50"/>
      <c r="Z14" s="51">
        <f>SUM(S14:Y14)</f>
        <v>-139.44763399999999</v>
      </c>
      <c r="AA14" s="52">
        <v>116.616812406444</v>
      </c>
      <c r="AB14" s="58"/>
      <c r="AC14" s="191">
        <f t="shared" ref="AC14:AC19" si="4">SUM(I14,Q14,R14,Z14,AA14,AB14)</f>
        <v>-95.040068993555977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-2.6610999999999998</v>
      </c>
      <c r="G15" s="49">
        <f>F15+E15</f>
        <v>-2.6610999999999998</v>
      </c>
      <c r="H15" s="48">
        <v>-0.20544000000000001</v>
      </c>
      <c r="I15" s="181">
        <f>SUM(G15:H15)</f>
        <v>-2.8665399999999996</v>
      </c>
      <c r="J15" s="50"/>
      <c r="K15" s="50"/>
      <c r="L15" s="50"/>
      <c r="M15" s="50"/>
      <c r="N15" s="50"/>
      <c r="O15" s="50"/>
      <c r="P15" s="50"/>
      <c r="Q15" s="168"/>
      <c r="R15" s="175">
        <v>-0.802597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3.2521458635999996</v>
      </c>
      <c r="AB15" s="53">
        <v>-1.6088770000000001</v>
      </c>
      <c r="AC15" s="191">
        <f t="shared" si="4"/>
        <v>-9.9436481364000002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-190.75757025962508</v>
      </c>
      <c r="K16" s="50"/>
      <c r="L16" s="50">
        <v>81.368058414396046</v>
      </c>
      <c r="M16" s="50">
        <v>65.835335214484132</v>
      </c>
      <c r="N16" s="50">
        <v>16.806076011788839</v>
      </c>
      <c r="O16" s="50">
        <v>33.189037591900487</v>
      </c>
      <c r="P16" s="50">
        <v>11.876225122115676</v>
      </c>
      <c r="Q16" s="168">
        <f>SUM(J16:P16)</f>
        <v>18.317162095060098</v>
      </c>
      <c r="R16" s="175">
        <v>-28.984978051927072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-10.667815956866974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-13.217938719999998</v>
      </c>
      <c r="G17" s="49">
        <f>F17+E17</f>
        <v>-13.217938719999998</v>
      </c>
      <c r="H17" s="48">
        <v>0</v>
      </c>
      <c r="I17" s="181">
        <f>SUM(G17:H17)</f>
        <v>-13.217938719999998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-13.217938719999998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-0.23875773446030982</v>
      </c>
      <c r="M18" s="50">
        <v>1.47577678040466</v>
      </c>
      <c r="N18" s="50">
        <v>-0.56202388497448996</v>
      </c>
      <c r="O18" s="50">
        <v>-0.25507285469451008</v>
      </c>
      <c r="P18" s="50">
        <v>-7.0427423655300796</v>
      </c>
      <c r="Q18" s="168">
        <f>SUM(J18:P18)</f>
        <v>-6.6228200592547291</v>
      </c>
      <c r="R18" s="175">
        <v>-2.6304570742251352</v>
      </c>
      <c r="S18" s="50"/>
      <c r="T18" s="50"/>
      <c r="U18" s="50"/>
      <c r="V18" s="50"/>
      <c r="W18" s="50"/>
      <c r="X18" s="50"/>
      <c r="Y18" s="50"/>
      <c r="Z18" s="51"/>
      <c r="AA18" s="52">
        <v>-11.843601012476954</v>
      </c>
      <c r="AB18" s="58"/>
      <c r="AC18" s="191">
        <f t="shared" si="4"/>
        <v>-21.50692817119095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-12.662200479996603</v>
      </c>
      <c r="Q19" s="170">
        <f>SUM(J19:P19)</f>
        <v>-12.662200479996603</v>
      </c>
      <c r="R19" s="178">
        <v>-20.351532998929994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-33.013733478926596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4.0829901499466708</v>
      </c>
      <c r="F20" s="82">
        <f t="shared" si="5"/>
        <v>21.701523614592219</v>
      </c>
      <c r="G20" s="83">
        <f t="shared" si="5"/>
        <v>25.374463739304751</v>
      </c>
      <c r="H20" s="82">
        <f t="shared" si="5"/>
        <v>2.4131597020152369</v>
      </c>
      <c r="I20" s="185">
        <f t="shared" si="5"/>
        <v>27.787623441319987</v>
      </c>
      <c r="J20" s="85">
        <f>SUM(J$12,J$13,J$19)</f>
        <v>0.45121910342527372</v>
      </c>
      <c r="K20" s="85">
        <f t="shared" si="5"/>
        <v>6.1458511302576868</v>
      </c>
      <c r="L20" s="85">
        <f t="shared" si="5"/>
        <v>92.210979236445169</v>
      </c>
      <c r="M20" s="85">
        <f t="shared" si="5"/>
        <v>47.840582248436029</v>
      </c>
      <c r="N20" s="85">
        <f t="shared" si="5"/>
        <v>8.4944905914813287</v>
      </c>
      <c r="O20" s="85">
        <f>SUM(O$12,O$13,O$19)</f>
        <v>11.216950505411827</v>
      </c>
      <c r="P20" s="85">
        <f t="shared" si="5"/>
        <v>0</v>
      </c>
      <c r="Q20" s="170">
        <f t="shared" si="5"/>
        <v>166.36007281545733</v>
      </c>
      <c r="R20" s="178">
        <f t="shared" si="5"/>
        <v>73.549355380877557</v>
      </c>
      <c r="S20" s="85"/>
      <c r="T20" s="85">
        <f t="shared" ref="T20:AB20" si="6">SUM(T$12,T$13,T$19)</f>
        <v>7.7764839066958089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0.11023127986599635</v>
      </c>
      <c r="Y20" s="85">
        <f t="shared" si="6"/>
        <v>33.840708014390557</v>
      </c>
      <c r="Z20" s="86">
        <f t="shared" si="6"/>
        <v>41.727423200952359</v>
      </c>
      <c r="AA20" s="87">
        <f t="shared" si="6"/>
        <v>108.02535725756705</v>
      </c>
      <c r="AB20" s="88">
        <f t="shared" si="6"/>
        <v>0</v>
      </c>
      <c r="AC20" s="190">
        <f>SUM(AC$12,AC$13,AC$19)</f>
        <v>417.44983209617425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0.14621368969195056</v>
      </c>
      <c r="F22" s="63">
        <v>0.23314000539519825</v>
      </c>
      <c r="G22" s="62">
        <f>SUM(E22:F22)</f>
        <v>0.37935369508714878</v>
      </c>
      <c r="H22" s="63">
        <v>1.182723027770951E-3</v>
      </c>
      <c r="I22" s="181">
        <f>SUM(G22:H22)</f>
        <v>0.38053641811491973</v>
      </c>
      <c r="J22" s="92"/>
      <c r="K22" s="92">
        <f>SUM(K23:K25)</f>
        <v>2.656795787395096E-2</v>
      </c>
      <c r="L22" s="92">
        <f>SUM(L23:L25)</f>
        <v>3.370494648928374</v>
      </c>
      <c r="M22" s="92">
        <f>SUM(M23:M25)</f>
        <v>9.7540688614432867</v>
      </c>
      <c r="N22" s="92">
        <f>SUM(N23:N25)</f>
        <v>0.78799859478501899</v>
      </c>
      <c r="O22" s="92">
        <f>SUM(O23:O25)</f>
        <v>0</v>
      </c>
      <c r="P22" s="92"/>
      <c r="Q22" s="168">
        <f>SUM(J22:P22)</f>
        <v>13.939130063030632</v>
      </c>
      <c r="R22" s="175">
        <f>SUM(R23:R25)</f>
        <v>2.0094510564389374</v>
      </c>
      <c r="S22" s="50"/>
      <c r="T22" s="92">
        <v>0.31152800000000003</v>
      </c>
      <c r="U22" s="92"/>
      <c r="V22" s="92"/>
      <c r="W22" s="92"/>
      <c r="X22" s="92"/>
      <c r="Y22" s="92"/>
      <c r="Z22" s="51">
        <f>SUM(S22:Y22)</f>
        <v>0.31152800000000003</v>
      </c>
      <c r="AA22" s="52">
        <f>SUM(AA23:AA25)</f>
        <v>2.5396562507392249</v>
      </c>
      <c r="AB22" s="93"/>
      <c r="AC22" s="187">
        <f>SUM(I22,Q22,R22,Z22,AA22,AB22)</f>
        <v>19.18030178832371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0.14621368969195056</v>
      </c>
      <c r="F23" s="48">
        <v>0.23314000539519825</v>
      </c>
      <c r="G23" s="49">
        <f t="shared" ref="G23:G39" si="7">SUM(E23:F23)</f>
        <v>0.37935369508714878</v>
      </c>
      <c r="H23" s="48">
        <v>1.182723027770951E-3</v>
      </c>
      <c r="I23" s="186">
        <f t="shared" ref="I23:I39" si="8">SUM(G23:H23)</f>
        <v>0.38053641811491973</v>
      </c>
      <c r="J23" s="50"/>
      <c r="K23" s="50">
        <v>2.656795787395096E-2</v>
      </c>
      <c r="L23" s="50">
        <v>3.2779251388829684</v>
      </c>
      <c r="M23" s="57">
        <v>5.627806897040986</v>
      </c>
      <c r="N23" s="57">
        <v>9.2996071755045123E-2</v>
      </c>
      <c r="O23" s="57">
        <v>0</v>
      </c>
      <c r="P23" s="57"/>
      <c r="Q23" s="171">
        <f>SUM(J23:P23)</f>
        <v>9.0252960655529506</v>
      </c>
      <c r="R23" s="179">
        <v>1.9711525066831346</v>
      </c>
      <c r="S23" s="50"/>
      <c r="T23" s="50">
        <v>0.31152800000000003</v>
      </c>
      <c r="U23" s="50"/>
      <c r="V23" s="50"/>
      <c r="W23" s="50"/>
      <c r="X23" s="50"/>
      <c r="Y23" s="50"/>
      <c r="Z23" s="94">
        <f>SUM(S23:Y23)</f>
        <v>0.31152800000000003</v>
      </c>
      <c r="AA23" s="95">
        <v>2.4153682429201382</v>
      </c>
      <c r="AB23" s="96"/>
      <c r="AC23" s="191">
        <f>SUM(I23,Q23,R23,Z23,AA23,AB23)</f>
        <v>14.103881233271142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6.850292642856759E-2</v>
      </c>
      <c r="M24" s="57">
        <v>0.49069216972009605</v>
      </c>
      <c r="N24" s="57">
        <v>1.2409044374117708E-2</v>
      </c>
      <c r="O24" s="57">
        <v>0</v>
      </c>
      <c r="P24" s="57"/>
      <c r="Q24" s="171">
        <f>SUM(J24:P24)</f>
        <v>0.5716041405227813</v>
      </c>
      <c r="R24" s="179">
        <v>3.829854975580288E-2</v>
      </c>
      <c r="S24" s="50"/>
      <c r="T24" s="50"/>
      <c r="U24" s="50"/>
      <c r="V24" s="50"/>
      <c r="W24" s="50"/>
      <c r="X24" s="50"/>
      <c r="Y24" s="50"/>
      <c r="Z24" s="94"/>
      <c r="AA24" s="95">
        <v>1.7446372413173761E-2</v>
      </c>
      <c r="AB24" s="96"/>
      <c r="AC24" s="191">
        <f>SUM(I24,Q24,R24,Z24,AA24,AB24)</f>
        <v>0.62734906269175794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2.4066583616838097E-2</v>
      </c>
      <c r="M25" s="57">
        <v>3.6355697946822039</v>
      </c>
      <c r="N25" s="57">
        <v>0.68259347865585618</v>
      </c>
      <c r="O25" s="57">
        <v>0</v>
      </c>
      <c r="P25" s="57"/>
      <c r="Q25" s="171">
        <f>SUM(J25:P25)</f>
        <v>4.3422298569548978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0.10684163540591289</v>
      </c>
      <c r="AB25" s="96"/>
      <c r="AC25" s="191">
        <f>SUM(I25,Q25,R25,Z25,AA25,AB25)</f>
        <v>4.4490714923608108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3.4678367526193616</v>
      </c>
      <c r="F26" s="63">
        <v>18.726741792543834</v>
      </c>
      <c r="G26" s="62">
        <f t="shared" si="7"/>
        <v>22.194578545163196</v>
      </c>
      <c r="H26" s="63">
        <v>2.0082846252150404</v>
      </c>
      <c r="I26" s="181">
        <f>SUM(G26:H26)</f>
        <v>24.202863170378237</v>
      </c>
      <c r="J26" s="50"/>
      <c r="K26" s="100">
        <f>SUM(K27:K36)</f>
        <v>1.0168550078817866</v>
      </c>
      <c r="L26" s="100">
        <f>SUM(L27:L36)</f>
        <v>0.63885594311751193</v>
      </c>
      <c r="M26" s="100">
        <f>SUM(M27:M36)</f>
        <v>7.8806802283698127</v>
      </c>
      <c r="N26" s="100">
        <f>SUM(N27:N36)</f>
        <v>2.1895531933840924</v>
      </c>
      <c r="O26" s="100">
        <f>SUM(O27:O36)</f>
        <v>0</v>
      </c>
      <c r="P26" s="100"/>
      <c r="Q26" s="168">
        <f>SUM(Q27:Q36)</f>
        <v>11.725944372753204</v>
      </c>
      <c r="R26" s="175">
        <f>SUM(R27:R36)</f>
        <v>57.24072826209499</v>
      </c>
      <c r="S26" s="50"/>
      <c r="T26" s="92">
        <f>SUM(T27:T36)</f>
        <v>4.6688359066958229</v>
      </c>
      <c r="U26" s="101"/>
      <c r="V26" s="101"/>
      <c r="W26" s="101"/>
      <c r="X26" s="92">
        <f>SUM(X27:X36)</f>
        <v>5.026164000000001E-2</v>
      </c>
      <c r="Y26" s="92">
        <f>SUM(Y27:Y36)</f>
        <v>25.77263090917063</v>
      </c>
      <c r="Z26" s="51">
        <f>SUM(S26:Y26)</f>
        <v>30.491728455866454</v>
      </c>
      <c r="AA26" s="52">
        <f>SUM(AA27:AA36)</f>
        <v>46.067559464565562</v>
      </c>
      <c r="AB26" s="93"/>
      <c r="AC26" s="187">
        <f t="shared" ref="AC26:AC39" si="9">SUM(I26,Q26,R26,Z26,AA26,AB26)</f>
        <v>169.72882372565846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1.1284523058451406E-2</v>
      </c>
      <c r="M27" s="57">
        <v>1.3120100299417048</v>
      </c>
      <c r="N27" s="57">
        <v>1.1724729530513947E-2</v>
      </c>
      <c r="O27" s="57">
        <v>0</v>
      </c>
      <c r="P27" s="50"/>
      <c r="Q27" s="171">
        <f>SUM(K27:P27)</f>
        <v>1.3350192825306701</v>
      </c>
      <c r="R27" s="179">
        <v>0.1568295226920518</v>
      </c>
      <c r="S27" s="50"/>
      <c r="T27" s="50"/>
      <c r="U27" s="50"/>
      <c r="V27" s="50"/>
      <c r="W27" s="50"/>
      <c r="X27" s="50"/>
      <c r="Y27" s="50"/>
      <c r="Z27" s="51"/>
      <c r="AA27" s="95">
        <v>0.84233929791637308</v>
      </c>
      <c r="AB27" s="96"/>
      <c r="AC27" s="191">
        <f t="shared" si="9"/>
        <v>2.4683579232416522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7.4887573758509962</v>
      </c>
      <c r="G28" s="49">
        <f t="shared" si="7"/>
        <v>7.4887573758509962</v>
      </c>
      <c r="H28" s="48">
        <v>1.9287028026176938</v>
      </c>
      <c r="I28" s="186">
        <f t="shared" si="8"/>
        <v>9.4174601784686907</v>
      </c>
      <c r="J28" s="50"/>
      <c r="K28" s="57"/>
      <c r="L28" s="50">
        <v>8.92043427546136E-2</v>
      </c>
      <c r="M28" s="57">
        <v>0.88599976356695265</v>
      </c>
      <c r="N28" s="57">
        <v>0.50274016187289827</v>
      </c>
      <c r="O28" s="57">
        <v>0</v>
      </c>
      <c r="P28" s="57"/>
      <c r="Q28" s="171">
        <f>SUM(K28:P28)</f>
        <v>1.4779442681944646</v>
      </c>
      <c r="R28" s="179">
        <v>8.4473508249008002</v>
      </c>
      <c r="S28" s="50"/>
      <c r="T28" s="102"/>
      <c r="U28" s="102"/>
      <c r="V28" s="102"/>
      <c r="W28" s="102"/>
      <c r="X28" s="50"/>
      <c r="Y28" s="50"/>
      <c r="Z28" s="51"/>
      <c r="AA28" s="95">
        <v>5.3133427757000495</v>
      </c>
      <c r="AB28" s="96"/>
      <c r="AC28" s="191">
        <f t="shared" si="9"/>
        <v>24.656098047264006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0.25164565652749055</v>
      </c>
      <c r="G29" s="49">
        <f t="shared" si="7"/>
        <v>0.25164565652749055</v>
      </c>
      <c r="H29" s="48">
        <v>0</v>
      </c>
      <c r="I29" s="186">
        <f t="shared" si="8"/>
        <v>0.25164565652749055</v>
      </c>
      <c r="J29" s="50"/>
      <c r="K29" s="57"/>
      <c r="L29" s="57"/>
      <c r="M29" s="57"/>
      <c r="N29" s="57"/>
      <c r="O29" s="57"/>
      <c r="P29" s="57"/>
      <c r="Q29" s="171"/>
      <c r="R29" s="179">
        <v>1.1880471428571426</v>
      </c>
      <c r="S29" s="50"/>
      <c r="T29" s="102"/>
      <c r="U29" s="102"/>
      <c r="V29" s="102"/>
      <c r="W29" s="102"/>
      <c r="X29" s="50"/>
      <c r="Y29" s="50"/>
      <c r="Z29" s="51"/>
      <c r="AA29" s="95">
        <v>0.70201911381423088</v>
      </c>
      <c r="AB29" s="96"/>
      <c r="AC29" s="191">
        <f t="shared" si="9"/>
        <v>2.141711913198864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1.0629852259516106</v>
      </c>
      <c r="G30" s="49">
        <f t="shared" si="7"/>
        <v>1.0629852259516106</v>
      </c>
      <c r="H30" s="48">
        <v>0</v>
      </c>
      <c r="I30" s="186">
        <f t="shared" si="8"/>
        <v>1.0629852259516106</v>
      </c>
      <c r="J30" s="50"/>
      <c r="K30" s="57"/>
      <c r="L30" s="57"/>
      <c r="M30" s="57"/>
      <c r="N30" s="57"/>
      <c r="O30" s="57"/>
      <c r="P30" s="57"/>
      <c r="Q30" s="171"/>
      <c r="R30" s="179">
        <v>6.0096877573130758</v>
      </c>
      <c r="S30" s="50"/>
      <c r="T30" s="102"/>
      <c r="U30" s="102"/>
      <c r="V30" s="102"/>
      <c r="W30" s="102"/>
      <c r="X30" s="50"/>
      <c r="Y30" s="50"/>
      <c r="Z30" s="51"/>
      <c r="AA30" s="95">
        <v>10.557193730621989</v>
      </c>
      <c r="AB30" s="96"/>
      <c r="AC30" s="191">
        <f t="shared" si="9"/>
        <v>17.629866713886678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36.157758240782947</v>
      </c>
      <c r="S31" s="50"/>
      <c r="T31" s="50"/>
      <c r="U31" s="50"/>
      <c r="V31" s="50"/>
      <c r="W31" s="50"/>
      <c r="X31" s="50"/>
      <c r="Y31" s="50"/>
      <c r="Z31" s="51"/>
      <c r="AA31" s="95">
        <v>2.4936131567119451</v>
      </c>
      <c r="AB31" s="96"/>
      <c r="AC31" s="191">
        <f t="shared" si="9"/>
        <v>38.651371397494891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3.3115669392617164</v>
      </c>
      <c r="F32" s="48">
        <v>0</v>
      </c>
      <c r="G32" s="49">
        <f t="shared" si="7"/>
        <v>3.3115669392617164</v>
      </c>
      <c r="H32" s="48">
        <v>0</v>
      </c>
      <c r="I32" s="186">
        <f t="shared" si="8"/>
        <v>3.3115669392617164</v>
      </c>
      <c r="J32" s="50"/>
      <c r="K32" s="57"/>
      <c r="L32" s="57"/>
      <c r="M32" s="57"/>
      <c r="N32" s="57"/>
      <c r="O32" s="57"/>
      <c r="P32" s="57"/>
      <c r="Q32" s="171"/>
      <c r="R32" s="179">
        <v>1.0782306807017541</v>
      </c>
      <c r="S32" s="50"/>
      <c r="T32" s="50"/>
      <c r="U32" s="50"/>
      <c r="V32" s="50"/>
      <c r="W32" s="50"/>
      <c r="X32" s="50"/>
      <c r="Y32" s="50"/>
      <c r="Z32" s="51"/>
      <c r="AA32" s="95">
        <v>0.73185089654095303</v>
      </c>
      <c r="AB32" s="96"/>
      <c r="AC32" s="191">
        <f t="shared" si="9"/>
        <v>5.1216485165044237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1.6510607165474239E-2</v>
      </c>
      <c r="M33" s="57">
        <v>0.24852011541914196</v>
      </c>
      <c r="N33" s="57">
        <v>0.39943453525605016</v>
      </c>
      <c r="O33" s="57">
        <v>0</v>
      </c>
      <c r="P33" s="57"/>
      <c r="Q33" s="171">
        <f>SUM(K33:P33)</f>
        <v>0.66446525784066635</v>
      </c>
      <c r="R33" s="179">
        <v>3.1938212444369887</v>
      </c>
      <c r="S33" s="50"/>
      <c r="T33" s="50"/>
      <c r="U33" s="50"/>
      <c r="V33" s="50"/>
      <c r="W33" s="50"/>
      <c r="X33" s="50"/>
      <c r="Y33" s="50"/>
      <c r="Z33" s="51"/>
      <c r="AA33" s="95">
        <v>20.19565703448874</v>
      </c>
      <c r="AB33" s="96"/>
      <c r="AC33" s="191">
        <f t="shared" si="9"/>
        <v>24.053943536766393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0.70548927480916013</v>
      </c>
      <c r="S34" s="50"/>
      <c r="T34" s="50"/>
      <c r="U34" s="50"/>
      <c r="V34" s="50"/>
      <c r="W34" s="50"/>
      <c r="X34" s="50"/>
      <c r="Y34" s="50"/>
      <c r="Z34" s="51"/>
      <c r="AA34" s="95">
        <v>1.002894956189176</v>
      </c>
      <c r="AB34" s="96"/>
      <c r="AC34" s="191">
        <f t="shared" si="9"/>
        <v>1.7283842309983362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0.17931544624559312</v>
      </c>
      <c r="M35" s="57">
        <v>2.981354168583306</v>
      </c>
      <c r="N35" s="57">
        <v>2.6764186942791639E-2</v>
      </c>
      <c r="O35" s="57">
        <v>0</v>
      </c>
      <c r="P35" s="57"/>
      <c r="Q35" s="171">
        <f>SUM(K35:P35)</f>
        <v>3.1874338017716908</v>
      </c>
      <c r="R35" s="179">
        <v>3.9809851556264965E-2</v>
      </c>
      <c r="S35" s="50"/>
      <c r="T35" s="50"/>
      <c r="U35" s="50"/>
      <c r="V35" s="50"/>
      <c r="W35" s="50"/>
      <c r="X35" s="50"/>
      <c r="Y35" s="50"/>
      <c r="Z35" s="51"/>
      <c r="AA35" s="95">
        <v>0.28525323299247829</v>
      </c>
      <c r="AB35" s="96"/>
      <c r="AC35" s="191">
        <f t="shared" si="9"/>
        <v>3.5966092514264973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0.156269813357645</v>
      </c>
      <c r="F36" s="48">
        <v>9.685071349005117</v>
      </c>
      <c r="G36" s="49">
        <f t="shared" si="7"/>
        <v>9.8413411623627614</v>
      </c>
      <c r="H36" s="48">
        <v>7.9581822597346363E-2</v>
      </c>
      <c r="I36" s="186">
        <f>SUM(G36:H36)</f>
        <v>9.9209229849601073</v>
      </c>
      <c r="J36" s="50"/>
      <c r="K36" s="50">
        <v>1.0168550078817866</v>
      </c>
      <c r="L36" s="50">
        <v>0.34254102389337959</v>
      </c>
      <c r="M36" s="50">
        <v>2.4527961508587071</v>
      </c>
      <c r="N36" s="50">
        <v>1.2488895797818382</v>
      </c>
      <c r="O36" s="50">
        <v>0</v>
      </c>
      <c r="P36" s="50"/>
      <c r="Q36" s="171">
        <f>SUM(K36:P36)</f>
        <v>5.0610817624157116</v>
      </c>
      <c r="R36" s="179">
        <v>0.26370372204480785</v>
      </c>
      <c r="S36" s="50"/>
      <c r="T36" s="50">
        <v>4.6688359066958229</v>
      </c>
      <c r="U36" s="50"/>
      <c r="V36" s="50"/>
      <c r="W36" s="50"/>
      <c r="X36" s="50">
        <v>5.026164000000001E-2</v>
      </c>
      <c r="Y36" s="50">
        <v>25.77263090917063</v>
      </c>
      <c r="Z36" s="94">
        <f>SUM(S36:Y36)</f>
        <v>30.491728455866454</v>
      </c>
      <c r="AA36" s="95">
        <v>3.9433952695896322</v>
      </c>
      <c r="AB36" s="96"/>
      <c r="AC36" s="191">
        <f t="shared" si="9"/>
        <v>49.680832194876707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0.22130811217767737</v>
      </c>
      <c r="F37" s="63">
        <v>1.0646451757935438</v>
      </c>
      <c r="G37" s="62">
        <f t="shared" si="7"/>
        <v>1.2859532879712212</v>
      </c>
      <c r="H37" s="63">
        <v>0.29616724010813467</v>
      </c>
      <c r="I37" s="181">
        <f>SUM(G37:H37)</f>
        <v>1.582120528079356</v>
      </c>
      <c r="J37" s="92"/>
      <c r="K37" s="92">
        <v>0.4110721593515213</v>
      </c>
      <c r="L37" s="92">
        <v>0.91317486648678692</v>
      </c>
      <c r="M37" s="92">
        <v>5.2038286717488607</v>
      </c>
      <c r="N37" s="92">
        <v>0.81102877688916586</v>
      </c>
      <c r="O37" s="92">
        <v>0</v>
      </c>
      <c r="P37" s="92"/>
      <c r="Q37" s="168">
        <f>SUM(K37:P37)</f>
        <v>7.3391044744763345</v>
      </c>
      <c r="R37" s="175">
        <v>4.3420240556683174</v>
      </c>
      <c r="S37" s="92"/>
      <c r="T37" s="92">
        <v>2.3795600000000001</v>
      </c>
      <c r="U37" s="92"/>
      <c r="V37" s="92"/>
      <c r="W37" s="92"/>
      <c r="X37" s="92">
        <v>5.9969639865996655E-2</v>
      </c>
      <c r="Y37" s="92"/>
      <c r="Z37" s="51">
        <f>SUM(S37:Y37)</f>
        <v>2.4395296398659969</v>
      </c>
      <c r="AA37" s="52">
        <v>19.386100108719248</v>
      </c>
      <c r="AB37" s="93"/>
      <c r="AC37" s="187">
        <f t="shared" si="9"/>
        <v>35.088878806809255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1.8233849804172644</v>
      </c>
      <c r="L38" s="92">
        <v>85.576293316694944</v>
      </c>
      <c r="M38" s="92">
        <v>23.250730742851292</v>
      </c>
      <c r="N38" s="92">
        <v>3.1748786087971483</v>
      </c>
      <c r="O38" s="92">
        <v>12.032514127354037</v>
      </c>
      <c r="P38" s="92"/>
      <c r="Q38" s="168">
        <f>SUM(K38:P38)</f>
        <v>125.85780177611467</v>
      </c>
      <c r="R38" s="175">
        <v>2.6620000000000004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0.20835250690679999</v>
      </c>
      <c r="AB38" s="93"/>
      <c r="AC38" s="187">
        <f t="shared" si="9"/>
        <v>128.80815428302148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3.171466214944476E-2</v>
      </c>
      <c r="F39" s="63">
        <v>1.7690180739142165</v>
      </c>
      <c r="G39" s="62">
        <f t="shared" si="7"/>
        <v>1.8007327360636614</v>
      </c>
      <c r="H39" s="63">
        <v>0.84533976406979594</v>
      </c>
      <c r="I39" s="181">
        <f t="shared" si="8"/>
        <v>2.6460725001334575</v>
      </c>
      <c r="J39" s="50"/>
      <c r="K39" s="92">
        <v>2.8679710247331629</v>
      </c>
      <c r="L39" s="92">
        <v>1.1274346104005678E-2</v>
      </c>
      <c r="M39" s="92">
        <v>0.1663593542483475</v>
      </c>
      <c r="N39" s="92">
        <v>1.4542993607144718E-3</v>
      </c>
      <c r="O39" s="92">
        <v>0</v>
      </c>
      <c r="P39" s="92"/>
      <c r="Q39" s="168">
        <f>SUM(K39:P39)</f>
        <v>3.0470590244462303</v>
      </c>
      <c r="R39" s="175">
        <v>3.7669999999999999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37.341227345844089</v>
      </c>
      <c r="AB39" s="93"/>
      <c r="AC39" s="187">
        <f t="shared" si="9"/>
        <v>55.285995975643708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3.8670732166384343</v>
      </c>
      <c r="F40" s="82">
        <f>SUM(F$22,F$26,F$37,F$39)+F38</f>
        <v>21.873545047646793</v>
      </c>
      <c r="G40" s="83">
        <f>SUM(G$22,G$26,G$37,G$39)+G38</f>
        <v>25.740618264285224</v>
      </c>
      <c r="H40" s="82">
        <f>SUM(H$22,H$26,H$37,H$39)+H38</f>
        <v>3.1509743524207421</v>
      </c>
      <c r="I40" s="185">
        <f>SUM(I$22,I$26,I$37,I$39)+I38</f>
        <v>28.891592616705964</v>
      </c>
      <c r="J40" s="85">
        <f t="shared" ref="J40:AB40" si="10">SUM(J$22,J$26,J$37,J$39,J$38)</f>
        <v>0</v>
      </c>
      <c r="K40" s="85">
        <f t="shared" si="10"/>
        <v>6.1458511302576859</v>
      </c>
      <c r="L40" s="85">
        <f t="shared" si="10"/>
        <v>90.510093121331622</v>
      </c>
      <c r="M40" s="85">
        <f t="shared" si="10"/>
        <v>46.255667858661596</v>
      </c>
      <c r="N40" s="85">
        <f t="shared" si="10"/>
        <v>6.9649134732161393</v>
      </c>
      <c r="O40" s="85">
        <f t="shared" si="10"/>
        <v>12.032514127354037</v>
      </c>
      <c r="P40" s="109">
        <f t="shared" si="10"/>
        <v>0</v>
      </c>
      <c r="Q40" s="172">
        <f>SUM(Q$22,Q$26,Q$37,Q$39,Q$38)</f>
        <v>161.90903971082108</v>
      </c>
      <c r="R40" s="178">
        <f t="shared" si="10"/>
        <v>70.021203374202244</v>
      </c>
      <c r="S40" s="85">
        <f t="shared" si="10"/>
        <v>0</v>
      </c>
      <c r="T40" s="85">
        <f t="shared" si="10"/>
        <v>7.7764839066958222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0.11023127986599666</v>
      </c>
      <c r="Y40" s="109">
        <f>SUM(Y$22,Y$26,Y$37,Y$39,Y$38)</f>
        <v>33.840708014390565</v>
      </c>
      <c r="Z40" s="110">
        <f t="shared" si="10"/>
        <v>41.72742320095238</v>
      </c>
      <c r="AA40" s="87">
        <f t="shared" si="10"/>
        <v>105.54289567677493</v>
      </c>
      <c r="AB40" s="111">
        <f t="shared" si="10"/>
        <v>0</v>
      </c>
      <c r="AC40" s="190">
        <f>SUM(AC$22,AC$26,AC$37,AC$39,AC$38)</f>
        <v>408.09215457945663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-0.36615452498047318</v>
      </c>
      <c r="H42" s="82">
        <f>H$20-H$40</f>
        <v>-0.7378146504055052</v>
      </c>
      <c r="I42" s="185">
        <f>I$20-I$40</f>
        <v>-1.1039691753859771</v>
      </c>
      <c r="J42" s="85">
        <f t="shared" ref="J42:R42" si="11">J$20-J$40</f>
        <v>0.45121910342527372</v>
      </c>
      <c r="K42" s="85">
        <f t="shared" si="11"/>
        <v>0</v>
      </c>
      <c r="L42" s="85">
        <f t="shared" si="11"/>
        <v>1.7008861151135477</v>
      </c>
      <c r="M42" s="85">
        <f t="shared" si="11"/>
        <v>1.5849143897744327</v>
      </c>
      <c r="N42" s="85">
        <f t="shared" si="11"/>
        <v>1.5295771182651894</v>
      </c>
      <c r="O42" s="85">
        <f t="shared" si="11"/>
        <v>-0.81556362194221066</v>
      </c>
      <c r="P42" s="85">
        <f t="shared" si="11"/>
        <v>0</v>
      </c>
      <c r="Q42" s="170">
        <f t="shared" si="11"/>
        <v>4.4510331046362523</v>
      </c>
      <c r="R42" s="178">
        <f t="shared" si="11"/>
        <v>3.5281520066753131</v>
      </c>
      <c r="S42" s="85"/>
      <c r="T42" s="85">
        <f>T$20-T$40</f>
        <v>-1.3322676295501878E-14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-3.1918911957973251E-16</v>
      </c>
      <c r="Y42" s="85">
        <f t="shared" si="12"/>
        <v>0</v>
      </c>
      <c r="Z42" s="116">
        <f t="shared" si="12"/>
        <v>0</v>
      </c>
      <c r="AA42" s="117">
        <f>AA$20-AA$40</f>
        <v>2.4824615807921191</v>
      </c>
      <c r="AB42" s="88">
        <f t="shared" si="12"/>
        <v>0</v>
      </c>
      <c r="AC42" s="190">
        <f t="shared" si="12"/>
        <v>9.3576775167176152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7:A18"/>
    <mergeCell ref="B14:B18"/>
    <mergeCell ref="AC4:AC5"/>
    <mergeCell ref="A1:I1"/>
    <mergeCell ref="B2:C2"/>
    <mergeCell ref="B3:C3"/>
    <mergeCell ref="B4:C5"/>
    <mergeCell ref="E4:I4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/>
    <pageSetUpPr fitToPage="1"/>
  </sheetPr>
  <dimension ref="A1:AO44"/>
  <sheetViews>
    <sheetView zoomScale="50" zoomScaleNormal="50" workbookViewId="0">
      <selection activeCell="R44" sqref="R44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customWidth="1" outlineLevel="1"/>
    <col min="17" max="17" width="15.85546875" style="6" customWidth="1"/>
    <col min="18" max="18" width="16.85546875" style="6" customWidth="1"/>
    <col min="19" max="19" width="15.14062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1992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29.523495827843654</v>
      </c>
      <c r="F7" s="48">
        <v>42.650008991997126</v>
      </c>
      <c r="G7" s="49">
        <v>72.173504819840772</v>
      </c>
      <c r="H7" s="48">
        <v>2.7596768247726713</v>
      </c>
      <c r="I7" s="181">
        <f>G7+H7</f>
        <v>74.933181644613441</v>
      </c>
      <c r="J7" s="50">
        <v>81.151755729635084</v>
      </c>
      <c r="K7" s="50">
        <v>6.950956568151538</v>
      </c>
      <c r="L7" s="50"/>
      <c r="M7" s="50"/>
      <c r="N7" s="50"/>
      <c r="O7" s="50"/>
      <c r="P7" s="50"/>
      <c r="Q7" s="168">
        <f>SUM(J7:P7)</f>
        <v>88.102712297786624</v>
      </c>
      <c r="R7" s="175">
        <v>207.81259372752973</v>
      </c>
      <c r="S7" s="50">
        <v>75.926000000000002</v>
      </c>
      <c r="T7" s="50">
        <v>65.099246464581128</v>
      </c>
      <c r="U7" s="50">
        <v>0</v>
      </c>
      <c r="V7" s="50">
        <v>2.487024E-3</v>
      </c>
      <c r="W7" s="50">
        <v>0</v>
      </c>
      <c r="X7" s="50">
        <v>2.1097938493802344</v>
      </c>
      <c r="Y7" s="50">
        <v>38.99756335591001</v>
      </c>
      <c r="Z7" s="51">
        <f>SUM(S7:Y7)</f>
        <v>182.13509069387138</v>
      </c>
      <c r="AA7" s="52"/>
      <c r="AB7" s="53">
        <v>1.6107269999999998</v>
      </c>
      <c r="AC7" s="187">
        <f>SUM(I7,Q7,R7,Z7,AA7,AB7)</f>
        <v>554.59430536380114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1.8313884183449401E-2</v>
      </c>
      <c r="F8" s="48">
        <v>7.4228936246740395E-5</v>
      </c>
      <c r="G8" s="49">
        <v>1.8388113119696143E-2</v>
      </c>
      <c r="H8" s="48">
        <v>1.7250860162202014E-3</v>
      </c>
      <c r="I8" s="181">
        <f>G8+H8</f>
        <v>2.0113199135916346E-2</v>
      </c>
      <c r="J8" s="50">
        <v>145.14964606001942</v>
      </c>
      <c r="K8" s="50">
        <v>0</v>
      </c>
      <c r="L8" s="50">
        <v>10.59477324554498</v>
      </c>
      <c r="M8" s="50">
        <v>1.5362832347633602</v>
      </c>
      <c r="N8" s="50">
        <v>2.2805698834327197</v>
      </c>
      <c r="O8" s="50">
        <v>2.1519139716852802</v>
      </c>
      <c r="P8" s="50">
        <v>7.367305087673321</v>
      </c>
      <c r="Q8" s="168">
        <f>SUM(J8:P8)</f>
        <v>169.08049148311909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169.10060468225501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24.146293995859217</v>
      </c>
      <c r="F9" s="48">
        <v>0</v>
      </c>
      <c r="G9" s="49">
        <v>24.146293995859217</v>
      </c>
      <c r="H9" s="48">
        <v>0</v>
      </c>
      <c r="I9" s="181">
        <f>G9+H9</f>
        <v>24.146293995859217</v>
      </c>
      <c r="J9" s="50">
        <v>40.527795728468895</v>
      </c>
      <c r="K9" s="50">
        <v>1.209036017569546</v>
      </c>
      <c r="L9" s="50">
        <v>3.5009182907370899</v>
      </c>
      <c r="M9" s="50">
        <v>4.4274126863212002</v>
      </c>
      <c r="N9" s="50">
        <v>1.60886540049094</v>
      </c>
      <c r="O9" s="50">
        <v>1.5128207172337502</v>
      </c>
      <c r="P9" s="50">
        <v>1.1547300861880001E-2</v>
      </c>
      <c r="Q9" s="168">
        <f>SUM(J9:P9)</f>
        <v>52.798396141683298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76.944690137542523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10.768332896052513</v>
      </c>
      <c r="H10" s="48">
        <v>0</v>
      </c>
      <c r="I10" s="181">
        <f>G10+H10</f>
        <v>10.768332896052513</v>
      </c>
      <c r="J10" s="50">
        <v>-1.4375738515166117</v>
      </c>
      <c r="K10" s="50">
        <v>-2.7254419999999991E-2</v>
      </c>
      <c r="L10" s="50">
        <v>-0.35321883026922907</v>
      </c>
      <c r="M10" s="50">
        <v>3.0454399505096124</v>
      </c>
      <c r="N10" s="50">
        <v>-2.5774522383043799</v>
      </c>
      <c r="O10" s="50">
        <v>9.5164633346350502E-2</v>
      </c>
      <c r="P10" s="50">
        <v>1.02343892413744</v>
      </c>
      <c r="Q10" s="168">
        <f>SUM(J10:P10)</f>
        <v>-0.23145583209681764</v>
      </c>
      <c r="R10" s="175">
        <v>2.6999999999998553E-4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10.537147063955697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1.098122614991E-2</v>
      </c>
      <c r="M11" s="50">
        <v>4.8001724188791597</v>
      </c>
      <c r="N11" s="50">
        <v>7.3973049349468498</v>
      </c>
      <c r="O11" s="50">
        <v>18.551983948282064</v>
      </c>
      <c r="P11" s="50">
        <v>6.3424999999999995E-2</v>
      </c>
      <c r="Q11" s="168">
        <f>SUM(J11:P11)</f>
        <v>30.823867528257981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30.823867528257981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5.3955157161678855</v>
      </c>
      <c r="F12" s="61">
        <f t="shared" ref="F12:Z12" si="0">SUM(F$7:F$8)-SUM(F$9:F$11)</f>
        <v>42.650083220933375</v>
      </c>
      <c r="G12" s="62">
        <f t="shared" si="0"/>
        <v>37.27726604104874</v>
      </c>
      <c r="H12" s="63">
        <f t="shared" si="0"/>
        <v>2.7614019107888916</v>
      </c>
      <c r="I12" s="182">
        <f>SUM(I$7:I$8)-SUM(I$9:I$11)</f>
        <v>40.038667951837631</v>
      </c>
      <c r="J12" s="64">
        <f>SUM(J$7:J$8)-SUM(J$9:J$11)</f>
        <v>187.21117991270222</v>
      </c>
      <c r="K12" s="64">
        <f t="shared" si="0"/>
        <v>5.7691749705819921</v>
      </c>
      <c r="L12" s="64">
        <f t="shared" si="0"/>
        <v>7.4360925589272089</v>
      </c>
      <c r="M12" s="64">
        <f t="shared" si="0"/>
        <v>-10.736741820946612</v>
      </c>
      <c r="N12" s="64">
        <f t="shared" si="0"/>
        <v>-4.14814821370069</v>
      </c>
      <c r="O12" s="64">
        <f t="shared" si="0"/>
        <v>-18.008055327176884</v>
      </c>
      <c r="P12" s="64">
        <f t="shared" si="0"/>
        <v>6.2688938626740009</v>
      </c>
      <c r="Q12" s="169">
        <f t="shared" si="0"/>
        <v>173.79239594306125</v>
      </c>
      <c r="R12" s="176">
        <f t="shared" si="0"/>
        <v>207.81232372752973</v>
      </c>
      <c r="S12" s="64">
        <f t="shared" si="0"/>
        <v>75.926000000000002</v>
      </c>
      <c r="T12" s="64">
        <f t="shared" si="0"/>
        <v>65.099246464581128</v>
      </c>
      <c r="U12" s="64">
        <f t="shared" si="0"/>
        <v>0</v>
      </c>
      <c r="V12" s="64">
        <f t="shared" si="0"/>
        <v>2.487024E-3</v>
      </c>
      <c r="W12" s="64">
        <f t="shared" si="0"/>
        <v>0</v>
      </c>
      <c r="X12" s="64">
        <f t="shared" si="0"/>
        <v>2.1097938493802344</v>
      </c>
      <c r="Y12" s="64">
        <f t="shared" si="0"/>
        <v>38.99756335591001</v>
      </c>
      <c r="Z12" s="65">
        <f t="shared" si="0"/>
        <v>182.13509069387138</v>
      </c>
      <c r="AA12" s="66"/>
      <c r="AB12" s="67">
        <f>SUM(AB$7:AB$8)-SUM(AB$9:AB$11)</f>
        <v>1.6107269999999998</v>
      </c>
      <c r="AC12" s="188">
        <f>SUM(AC$7:AC$8)-SUM(AC$9:AC$11)</f>
        <v>605.38920531629992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-26.52609636</v>
      </c>
      <c r="G13" s="71">
        <f t="shared" si="1"/>
        <v>-26.936146385234135</v>
      </c>
      <c r="H13" s="70">
        <f t="shared" si="1"/>
        <v>-0.20544000000000001</v>
      </c>
      <c r="I13" s="183">
        <f t="shared" si="1"/>
        <v>-27.141586385234135</v>
      </c>
      <c r="J13" s="72">
        <f t="shared" si="1"/>
        <v>-187.92004720010897</v>
      </c>
      <c r="K13" s="72">
        <f t="shared" ref="K13:U13" si="2">SUM(K$14:K$18)</f>
        <v>0</v>
      </c>
      <c r="L13" s="72">
        <f t="shared" si="2"/>
        <v>85.271778842343224</v>
      </c>
      <c r="M13" s="72">
        <f t="shared" si="2"/>
        <v>65.681053181552258</v>
      </c>
      <c r="N13" s="72">
        <f t="shared" si="2"/>
        <v>14.625834835620342</v>
      </c>
      <c r="O13" s="72">
        <f t="shared" si="2"/>
        <v>31.7270681652777</v>
      </c>
      <c r="P13" s="72">
        <f t="shared" si="2"/>
        <v>6.6098392718929215</v>
      </c>
      <c r="Q13" s="168">
        <f t="shared" si="2"/>
        <v>15.995527096577471</v>
      </c>
      <c r="R13" s="177">
        <f t="shared" si="2"/>
        <v>-114.96711848283661</v>
      </c>
      <c r="S13" s="72">
        <f t="shared" si="2"/>
        <v>-75.926000000000002</v>
      </c>
      <c r="T13" s="72">
        <f t="shared" si="2"/>
        <v>-57.212559999999996</v>
      </c>
      <c r="U13" s="72">
        <f t="shared" si="2"/>
        <v>0</v>
      </c>
      <c r="V13" s="72">
        <f t="shared" ref="V13:AC13" si="3">SUM(V$14:V$18)</f>
        <v>-2.487024E-3</v>
      </c>
      <c r="W13" s="72">
        <f t="shared" si="3"/>
        <v>0</v>
      </c>
      <c r="X13" s="72">
        <f t="shared" si="3"/>
        <v>-1.9980319999999998</v>
      </c>
      <c r="Y13" s="72">
        <f t="shared" si="3"/>
        <v>-5.1838800000000003</v>
      </c>
      <c r="Z13" s="51">
        <f t="shared" si="3"/>
        <v>-140.322959024</v>
      </c>
      <c r="AA13" s="73">
        <f t="shared" si="3"/>
        <v>106.34811113871852</v>
      </c>
      <c r="AB13" s="74">
        <f t="shared" si="3"/>
        <v>-1.6107269999999998</v>
      </c>
      <c r="AC13" s="189">
        <f t="shared" si="3"/>
        <v>-161.69875265677476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-9.6801250000000003</v>
      </c>
      <c r="G14" s="49">
        <f>F14+E14</f>
        <v>-9.6801250000000003</v>
      </c>
      <c r="H14" s="48">
        <v>0</v>
      </c>
      <c r="I14" s="181">
        <f>SUM(G14:H14)</f>
        <v>-9.6801250000000003</v>
      </c>
      <c r="J14" s="50"/>
      <c r="K14" s="50"/>
      <c r="L14" s="50"/>
      <c r="M14" s="50">
        <v>-0.29852960000000001</v>
      </c>
      <c r="N14" s="50">
        <v>-2.2188964630000001</v>
      </c>
      <c r="O14" s="50"/>
      <c r="P14" s="50"/>
      <c r="Q14" s="168">
        <f>SUM(J14:P14)</f>
        <v>-2.5174260630000003</v>
      </c>
      <c r="R14" s="175">
        <v>-74.853669999999994</v>
      </c>
      <c r="S14" s="50">
        <v>-75.926000000000002</v>
      </c>
      <c r="T14" s="50">
        <v>-55.838799999999999</v>
      </c>
      <c r="U14" s="50">
        <v>0</v>
      </c>
      <c r="V14" s="50">
        <v>-2.487024E-3</v>
      </c>
      <c r="W14" s="50"/>
      <c r="X14" s="50">
        <v>-0.63789200000000001</v>
      </c>
      <c r="Y14" s="50"/>
      <c r="Z14" s="51">
        <f>SUM(S14:Y14)</f>
        <v>-132.40517902400001</v>
      </c>
      <c r="AA14" s="52">
        <v>115.1644885261848</v>
      </c>
      <c r="AB14" s="58"/>
      <c r="AC14" s="191">
        <f t="shared" ref="AC14:AC19" si="4">SUM(I14,Q14,R14,Z14,AA14,AB14)</f>
        <v>-104.29191156081522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-2.6688839999999998</v>
      </c>
      <c r="G15" s="49">
        <f>F15+E15</f>
        <v>-2.6688839999999998</v>
      </c>
      <c r="H15" s="48">
        <v>-0.20544000000000001</v>
      </c>
      <c r="I15" s="181">
        <f>SUM(G15:H15)</f>
        <v>-2.8743239999999997</v>
      </c>
      <c r="J15" s="50"/>
      <c r="K15" s="50"/>
      <c r="L15" s="50"/>
      <c r="M15" s="50"/>
      <c r="N15" s="50"/>
      <c r="O15" s="50"/>
      <c r="P15" s="50"/>
      <c r="Q15" s="168"/>
      <c r="R15" s="175">
        <v>-0.84384400000000004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3.2671328399999999</v>
      </c>
      <c r="AB15" s="53">
        <v>-1.6107269999999998</v>
      </c>
      <c r="AC15" s="191">
        <f t="shared" si="4"/>
        <v>-9.9795421599999976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-187.92004720010897</v>
      </c>
      <c r="K16" s="50"/>
      <c r="L16" s="50">
        <v>84.462216414736702</v>
      </c>
      <c r="M16" s="50">
        <v>64.559558288115454</v>
      </c>
      <c r="N16" s="50">
        <v>18.236921448586902</v>
      </c>
      <c r="O16" s="50">
        <v>32.52321099638295</v>
      </c>
      <c r="P16" s="50">
        <v>13.939535576450561</v>
      </c>
      <c r="Q16" s="168">
        <f>SUM(J16:P16)</f>
        <v>25.801395524163603</v>
      </c>
      <c r="R16" s="175">
        <v>-35.14507113432547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-9.343675610161867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-14.17708736</v>
      </c>
      <c r="G17" s="49">
        <f>F17+E17</f>
        <v>-14.17708736</v>
      </c>
      <c r="H17" s="48">
        <v>0</v>
      </c>
      <c r="I17" s="181">
        <f>SUM(G17:H17)</f>
        <v>-14.17708736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-14.17708736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0.80956242760651942</v>
      </c>
      <c r="M18" s="50">
        <v>1.4200244934367996</v>
      </c>
      <c r="N18" s="50">
        <v>-1.3921901499665599</v>
      </c>
      <c r="O18" s="50">
        <v>-0.79614283110525008</v>
      </c>
      <c r="P18" s="50">
        <v>-7.3296963045576398</v>
      </c>
      <c r="Q18" s="168">
        <f>SUM(J18:P18)</f>
        <v>-7.28844236458613</v>
      </c>
      <c r="R18" s="175">
        <v>-4.1245333485111306</v>
      </c>
      <c r="S18" s="50"/>
      <c r="T18" s="50"/>
      <c r="U18" s="50"/>
      <c r="V18" s="50"/>
      <c r="W18" s="50"/>
      <c r="X18" s="50"/>
      <c r="Y18" s="50"/>
      <c r="Z18" s="51"/>
      <c r="AA18" s="52">
        <v>-12.083510227466279</v>
      </c>
      <c r="AB18" s="58"/>
      <c r="AC18" s="191">
        <f t="shared" si="4"/>
        <v>-23.906535965797673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-12.87873313456692</v>
      </c>
      <c r="Q19" s="170">
        <f>SUM(J19:P19)</f>
        <v>-12.87873313456692</v>
      </c>
      <c r="R19" s="178">
        <v>-17.794847597201869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-30.673580731768787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5.3955157161678855</v>
      </c>
      <c r="F20" s="82">
        <f t="shared" si="5"/>
        <v>16.123986860933375</v>
      </c>
      <c r="G20" s="83">
        <f t="shared" si="5"/>
        <v>10.341119655814605</v>
      </c>
      <c r="H20" s="82">
        <f t="shared" si="5"/>
        <v>2.5559619107888918</v>
      </c>
      <c r="I20" s="185">
        <f t="shared" si="5"/>
        <v>12.897081566603497</v>
      </c>
      <c r="J20" s="85">
        <f>SUM(J$12,J$13,J$19)</f>
        <v>-0.70886728740674698</v>
      </c>
      <c r="K20" s="85">
        <f t="shared" si="5"/>
        <v>5.7691749705819921</v>
      </c>
      <c r="L20" s="85">
        <f t="shared" si="5"/>
        <v>92.707871401270438</v>
      </c>
      <c r="M20" s="85">
        <f t="shared" si="5"/>
        <v>54.944311360605646</v>
      </c>
      <c r="N20" s="85">
        <f t="shared" si="5"/>
        <v>10.477686621919652</v>
      </c>
      <c r="O20" s="85">
        <f>SUM(O$12,O$13,O$19)</f>
        <v>13.719012838100817</v>
      </c>
      <c r="P20" s="85">
        <f t="shared" si="5"/>
        <v>0</v>
      </c>
      <c r="Q20" s="170">
        <f t="shared" si="5"/>
        <v>176.9091899050718</v>
      </c>
      <c r="R20" s="178">
        <f t="shared" si="5"/>
        <v>75.050357647491253</v>
      </c>
      <c r="S20" s="85"/>
      <c r="T20" s="85">
        <f t="shared" ref="T20:AB20" si="6">SUM(T$12,T$13,T$19)</f>
        <v>7.8866864645811319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0.11176184938023459</v>
      </c>
      <c r="Y20" s="85">
        <f t="shared" si="6"/>
        <v>33.813683355910008</v>
      </c>
      <c r="Z20" s="86">
        <f t="shared" si="6"/>
        <v>41.812131669871377</v>
      </c>
      <c r="AA20" s="87">
        <f t="shared" si="6"/>
        <v>106.34811113871852</v>
      </c>
      <c r="AB20" s="88">
        <f t="shared" si="6"/>
        <v>0</v>
      </c>
      <c r="AC20" s="190">
        <f>SUM(AC$12,AC$13,AC$19)</f>
        <v>413.01687192775637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7.0612961917309744E-2</v>
      </c>
      <c r="F22" s="63">
        <v>0.28140454995054404</v>
      </c>
      <c r="G22" s="62">
        <f>SUM(E22:F22)</f>
        <v>0.35201751186785379</v>
      </c>
      <c r="H22" s="63">
        <v>0</v>
      </c>
      <c r="I22" s="181">
        <f>SUM(G22:H22)</f>
        <v>0.35201751186785379</v>
      </c>
      <c r="J22" s="92"/>
      <c r="K22" s="92">
        <f>SUM(K23:K25)</f>
        <v>2.8029382919203549E-2</v>
      </c>
      <c r="L22" s="92">
        <f>SUM(L23:L25)</f>
        <v>3.0931017493715744</v>
      </c>
      <c r="M22" s="92">
        <f>SUM(M23:M25)</f>
        <v>11.205242292354329</v>
      </c>
      <c r="N22" s="92">
        <f>SUM(N23:N25)</f>
        <v>1.1833651461709584</v>
      </c>
      <c r="O22" s="92">
        <f>SUM(O23:O25)</f>
        <v>0</v>
      </c>
      <c r="P22" s="92"/>
      <c r="Q22" s="168">
        <f>SUM(J22:P22)</f>
        <v>15.509738570816065</v>
      </c>
      <c r="R22" s="175">
        <f>SUM(R23:R25)</f>
        <v>1.9612631113764354</v>
      </c>
      <c r="S22" s="50"/>
      <c r="T22" s="92">
        <v>0.31304400000000004</v>
      </c>
      <c r="U22" s="92"/>
      <c r="V22" s="92"/>
      <c r="W22" s="92"/>
      <c r="X22" s="92"/>
      <c r="Y22" s="92"/>
      <c r="Z22" s="51">
        <f>SUM(S22:Y22)</f>
        <v>0.31304400000000004</v>
      </c>
      <c r="AA22" s="52">
        <f>SUM(AA23:AA25)</f>
        <v>2.6995417888206319</v>
      </c>
      <c r="AB22" s="93"/>
      <c r="AC22" s="187">
        <f>SUM(I22,Q22,R22,Z22,AA22,AB22)</f>
        <v>20.835604982880987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7.0612961917309744E-2</v>
      </c>
      <c r="F23" s="48">
        <v>0.28140454995054404</v>
      </c>
      <c r="G23" s="49">
        <f t="shared" ref="G23:G39" si="7">SUM(E23:F23)</f>
        <v>0.35201751186785379</v>
      </c>
      <c r="H23" s="48">
        <v>0</v>
      </c>
      <c r="I23" s="186">
        <f t="shared" ref="I23:I39" si="8">SUM(G23:H23)</f>
        <v>0.35201751186785379</v>
      </c>
      <c r="J23" s="50"/>
      <c r="K23" s="50">
        <v>2.8029382919203549E-2</v>
      </c>
      <c r="L23" s="50">
        <v>3.0153773349815487</v>
      </c>
      <c r="M23" s="57">
        <v>5.9295707189411626</v>
      </c>
      <c r="N23" s="57">
        <v>7.3247399459074866E-2</v>
      </c>
      <c r="O23" s="57">
        <v>0</v>
      </c>
      <c r="P23" s="57"/>
      <c r="Q23" s="171">
        <f>SUM(J23:P23)</f>
        <v>9.0462248363009898</v>
      </c>
      <c r="R23" s="179">
        <v>1.9187244543811754</v>
      </c>
      <c r="S23" s="50"/>
      <c r="T23" s="50">
        <v>0.31304400000000004</v>
      </c>
      <c r="U23" s="50"/>
      <c r="V23" s="50"/>
      <c r="W23" s="50"/>
      <c r="X23" s="50"/>
      <c r="Y23" s="50"/>
      <c r="Z23" s="94">
        <f>SUM(S23:Y23)</f>
        <v>0.31304400000000004</v>
      </c>
      <c r="AA23" s="95">
        <v>2.5401471649606679</v>
      </c>
      <c r="AB23" s="96"/>
      <c r="AC23" s="191">
        <f>SUM(I23,Q23,R23,Z23,AA23,AB23)</f>
        <v>14.170157967510686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5.2402906911303303E-2</v>
      </c>
      <c r="M24" s="57">
        <v>0.71645480469473555</v>
      </c>
      <c r="N24" s="57">
        <v>0.14937463272534915</v>
      </c>
      <c r="O24" s="57">
        <v>0</v>
      </c>
      <c r="P24" s="57"/>
      <c r="Q24" s="171">
        <f>SUM(J24:P24)</f>
        <v>0.91823234433138801</v>
      </c>
      <c r="R24" s="179">
        <v>4.2538656995259834E-2</v>
      </c>
      <c r="S24" s="50"/>
      <c r="T24" s="50"/>
      <c r="U24" s="50"/>
      <c r="V24" s="50"/>
      <c r="W24" s="50"/>
      <c r="X24" s="50"/>
      <c r="Y24" s="50"/>
      <c r="Z24" s="94"/>
      <c r="AA24" s="95">
        <v>5.1400853707160431E-2</v>
      </c>
      <c r="AB24" s="96"/>
      <c r="AC24" s="191">
        <f>SUM(I24,Q24,R24,Z24,AA24,AB24)</f>
        <v>1.0121718550338084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2.5321507478722617E-2</v>
      </c>
      <c r="M25" s="57">
        <v>4.5592167687184313</v>
      </c>
      <c r="N25" s="57">
        <v>0.96074311398653445</v>
      </c>
      <c r="O25" s="57">
        <v>0</v>
      </c>
      <c r="P25" s="57"/>
      <c r="Q25" s="171">
        <f>SUM(J25:P25)</f>
        <v>5.545281390183689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0.10799377015280349</v>
      </c>
      <c r="AB25" s="96"/>
      <c r="AC25" s="191">
        <f>SUM(I25,Q25,R25,Z25,AA25,AB25)</f>
        <v>5.6532751603364924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1.7859956709956706</v>
      </c>
      <c r="F26" s="63">
        <v>18.339101900588076</v>
      </c>
      <c r="G26" s="62">
        <f t="shared" si="7"/>
        <v>20.125097571583748</v>
      </c>
      <c r="H26" s="63">
        <v>1.969958593020398</v>
      </c>
      <c r="I26" s="181">
        <f>SUM(G26:H26)</f>
        <v>22.095056164604145</v>
      </c>
      <c r="J26" s="50"/>
      <c r="K26" s="100">
        <f>SUM(K27:K36)</f>
        <v>1.0195401661171064</v>
      </c>
      <c r="L26" s="100">
        <f>SUM(L27:L36)</f>
        <v>1.3158939024651639</v>
      </c>
      <c r="M26" s="100">
        <f>SUM(M27:M36)</f>
        <v>8.6940989014844767</v>
      </c>
      <c r="N26" s="100">
        <f>SUM(N27:N36)</f>
        <v>4.33595873022883</v>
      </c>
      <c r="O26" s="100">
        <f>SUM(O27:O36)</f>
        <v>0</v>
      </c>
      <c r="P26" s="100"/>
      <c r="Q26" s="168">
        <f>SUM(Q27:Q36)</f>
        <v>15.365491700295577</v>
      </c>
      <c r="R26" s="175">
        <f>SUM(R27:R36)</f>
        <v>58.515677789705435</v>
      </c>
      <c r="S26" s="50"/>
      <c r="T26" s="92">
        <f>SUM(T27:T36)</f>
        <v>4.7775224645811356</v>
      </c>
      <c r="U26" s="101"/>
      <c r="V26" s="101"/>
      <c r="W26" s="101"/>
      <c r="X26" s="92">
        <f>SUM(X27:X36)</f>
        <v>5.026164000000001E-2</v>
      </c>
      <c r="Y26" s="92">
        <f>SUM(Y27:Y36)</f>
        <v>25.745606250690077</v>
      </c>
      <c r="Z26" s="51">
        <f>SUM(S26:Y26)</f>
        <v>30.573390355271215</v>
      </c>
      <c r="AA26" s="52">
        <f>SUM(AA27:AA36)</f>
        <v>44.806533983597419</v>
      </c>
      <c r="AB26" s="93"/>
      <c r="AC26" s="187">
        <f t="shared" ref="AC26:AC39" si="9">SUM(I26,Q26,R26,Z26,AA26,AB26)</f>
        <v>171.35614999347379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8.6323583852598584E-3</v>
      </c>
      <c r="M27" s="57">
        <v>1.9156529241043665</v>
      </c>
      <c r="N27" s="57">
        <v>0.14113715082504893</v>
      </c>
      <c r="O27" s="57">
        <v>0</v>
      </c>
      <c r="P27" s="50"/>
      <c r="Q27" s="171">
        <f>SUM(K27:P27)</f>
        <v>2.0654224333146751</v>
      </c>
      <c r="R27" s="179">
        <v>0.16696993630856488</v>
      </c>
      <c r="S27" s="50"/>
      <c r="T27" s="50"/>
      <c r="U27" s="50"/>
      <c r="V27" s="50"/>
      <c r="W27" s="50"/>
      <c r="X27" s="50"/>
      <c r="Y27" s="50"/>
      <c r="Z27" s="51"/>
      <c r="AA27" s="95">
        <v>1.0096160095618461</v>
      </c>
      <c r="AB27" s="96"/>
      <c r="AC27" s="191">
        <f t="shared" si="9"/>
        <v>3.3761781992876427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7.482072166516728</v>
      </c>
      <c r="G28" s="49">
        <f t="shared" si="7"/>
        <v>7.482072166516728</v>
      </c>
      <c r="H28" s="48">
        <v>1.9296372586636916</v>
      </c>
      <c r="I28" s="186">
        <f t="shared" si="8"/>
        <v>9.411709425180419</v>
      </c>
      <c r="J28" s="50"/>
      <c r="K28" s="57"/>
      <c r="L28" s="50">
        <v>6.5322746862027409E-2</v>
      </c>
      <c r="M28" s="57">
        <v>0.74012453633938269</v>
      </c>
      <c r="N28" s="57">
        <v>0.31486447662872985</v>
      </c>
      <c r="O28" s="57">
        <v>0</v>
      </c>
      <c r="P28" s="57"/>
      <c r="Q28" s="171">
        <f>SUM(K28:P28)</f>
        <v>1.12031175983014</v>
      </c>
      <c r="R28" s="179">
        <v>8.512694969556728</v>
      </c>
      <c r="S28" s="50"/>
      <c r="T28" s="102"/>
      <c r="U28" s="102"/>
      <c r="V28" s="102"/>
      <c r="W28" s="102"/>
      <c r="X28" s="50"/>
      <c r="Y28" s="50"/>
      <c r="Z28" s="51"/>
      <c r="AA28" s="95">
        <v>5.2790997074855497</v>
      </c>
      <c r="AB28" s="96"/>
      <c r="AC28" s="191">
        <f t="shared" si="9"/>
        <v>24.323815862052836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0.25164565652749055</v>
      </c>
      <c r="G29" s="49">
        <f t="shared" si="7"/>
        <v>0.25164565652749055</v>
      </c>
      <c r="H29" s="48">
        <v>0</v>
      </c>
      <c r="I29" s="186">
        <f t="shared" si="8"/>
        <v>0.25164565652749055</v>
      </c>
      <c r="J29" s="50"/>
      <c r="K29" s="57"/>
      <c r="L29" s="57"/>
      <c r="M29" s="57"/>
      <c r="N29" s="57"/>
      <c r="O29" s="57"/>
      <c r="P29" s="57"/>
      <c r="Q29" s="171"/>
      <c r="R29" s="179">
        <v>1.1511986218487393</v>
      </c>
      <c r="S29" s="50"/>
      <c r="T29" s="102"/>
      <c r="U29" s="102"/>
      <c r="V29" s="102"/>
      <c r="W29" s="102"/>
      <c r="X29" s="50"/>
      <c r="Y29" s="50"/>
      <c r="Z29" s="51"/>
      <c r="AA29" s="95">
        <v>0.70812231067226394</v>
      </c>
      <c r="AB29" s="96"/>
      <c r="AC29" s="191">
        <f t="shared" si="9"/>
        <v>2.1109665890484939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0.92579907926726568</v>
      </c>
      <c r="G30" s="49">
        <f t="shared" si="7"/>
        <v>0.92579907926726568</v>
      </c>
      <c r="H30" s="48">
        <v>0</v>
      </c>
      <c r="I30" s="186">
        <f t="shared" si="8"/>
        <v>0.92579907926726568</v>
      </c>
      <c r="J30" s="50"/>
      <c r="K30" s="57"/>
      <c r="L30" s="57"/>
      <c r="M30" s="57"/>
      <c r="N30" s="57"/>
      <c r="O30" s="57"/>
      <c r="P30" s="57"/>
      <c r="Q30" s="171"/>
      <c r="R30" s="179">
        <v>5.7892414941491346</v>
      </c>
      <c r="S30" s="50"/>
      <c r="T30" s="102"/>
      <c r="U30" s="102"/>
      <c r="V30" s="102"/>
      <c r="W30" s="102"/>
      <c r="X30" s="50"/>
      <c r="Y30" s="50"/>
      <c r="Z30" s="51"/>
      <c r="AA30" s="95">
        <v>10.35456280752611</v>
      </c>
      <c r="AB30" s="96"/>
      <c r="AC30" s="191">
        <f t="shared" si="9"/>
        <v>17.06960338094251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37.839008520899668</v>
      </c>
      <c r="S31" s="50"/>
      <c r="T31" s="50"/>
      <c r="U31" s="50"/>
      <c r="V31" s="50"/>
      <c r="W31" s="50"/>
      <c r="X31" s="50"/>
      <c r="Y31" s="50"/>
      <c r="Z31" s="51"/>
      <c r="AA31" s="95">
        <v>2.4827117523540552</v>
      </c>
      <c r="AB31" s="96"/>
      <c r="AC31" s="191">
        <f t="shared" si="9"/>
        <v>40.321720273253725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1.7859956709956706</v>
      </c>
      <c r="F32" s="48">
        <v>0</v>
      </c>
      <c r="G32" s="49">
        <f t="shared" si="7"/>
        <v>1.7859956709956706</v>
      </c>
      <c r="H32" s="48">
        <v>0</v>
      </c>
      <c r="I32" s="186">
        <f t="shared" si="8"/>
        <v>1.7859956709956706</v>
      </c>
      <c r="J32" s="50"/>
      <c r="K32" s="57"/>
      <c r="L32" s="57"/>
      <c r="M32" s="57"/>
      <c r="N32" s="57"/>
      <c r="O32" s="57"/>
      <c r="P32" s="57"/>
      <c r="Q32" s="171"/>
      <c r="R32" s="179">
        <v>1.1576539228070173</v>
      </c>
      <c r="S32" s="50"/>
      <c r="T32" s="50"/>
      <c r="U32" s="50"/>
      <c r="V32" s="50"/>
      <c r="W32" s="50"/>
      <c r="X32" s="50"/>
      <c r="Y32" s="50"/>
      <c r="Z32" s="51"/>
      <c r="AA32" s="95">
        <v>0.63183898852693998</v>
      </c>
      <c r="AB32" s="96"/>
      <c r="AC32" s="191">
        <f t="shared" si="9"/>
        <v>3.5754885823296276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5.8945322609168203E-3</v>
      </c>
      <c r="M33" s="57">
        <v>6.5611729295742743E-2</v>
      </c>
      <c r="N33" s="57">
        <v>1.2446301607488259E-2</v>
      </c>
      <c r="O33" s="57">
        <v>0</v>
      </c>
      <c r="P33" s="57"/>
      <c r="Q33" s="171">
        <f>SUM(K33:P33)</f>
        <v>8.3952563164147828E-2</v>
      </c>
      <c r="R33" s="179">
        <v>2.8887470357939948</v>
      </c>
      <c r="S33" s="50"/>
      <c r="T33" s="50"/>
      <c r="U33" s="50"/>
      <c r="V33" s="50"/>
      <c r="W33" s="50"/>
      <c r="X33" s="50"/>
      <c r="Y33" s="50"/>
      <c r="Z33" s="51"/>
      <c r="AA33" s="95">
        <v>19.107680838975799</v>
      </c>
      <c r="AB33" s="96"/>
      <c r="AC33" s="191">
        <f t="shared" si="9"/>
        <v>22.080380437933943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0.71785949770992363</v>
      </c>
      <c r="S34" s="50"/>
      <c r="T34" s="50"/>
      <c r="U34" s="50"/>
      <c r="V34" s="50"/>
      <c r="W34" s="50"/>
      <c r="X34" s="50"/>
      <c r="Y34" s="50"/>
      <c r="Z34" s="51"/>
      <c r="AA34" s="95">
        <v>1.1612708610294589</v>
      </c>
      <c r="AB34" s="96"/>
      <c r="AC34" s="191">
        <f t="shared" si="9"/>
        <v>1.8991303587393826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0.12584858319317296</v>
      </c>
      <c r="M35" s="57">
        <v>3.1723839449427444</v>
      </c>
      <c r="N35" s="57">
        <v>1.3240746390944958E-2</v>
      </c>
      <c r="O35" s="57">
        <v>0</v>
      </c>
      <c r="P35" s="57"/>
      <c r="Q35" s="171">
        <f>SUM(K35:P35)</f>
        <v>3.311473274526862</v>
      </c>
      <c r="R35" s="179">
        <v>3.8523068475658423E-2</v>
      </c>
      <c r="S35" s="50"/>
      <c r="T35" s="50"/>
      <c r="U35" s="50"/>
      <c r="V35" s="50"/>
      <c r="W35" s="50"/>
      <c r="X35" s="50"/>
      <c r="Y35" s="50"/>
      <c r="Z35" s="51"/>
      <c r="AA35" s="95">
        <v>0.28715965736582871</v>
      </c>
      <c r="AB35" s="96"/>
      <c r="AC35" s="191">
        <f t="shared" si="9"/>
        <v>3.7212683654744128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0</v>
      </c>
      <c r="F36" s="48">
        <v>9.4413028130679724</v>
      </c>
      <c r="G36" s="49">
        <f t="shared" si="7"/>
        <v>9.4413028130679724</v>
      </c>
      <c r="H36" s="48">
        <v>4.0321334356706373E-2</v>
      </c>
      <c r="I36" s="186">
        <f>SUM(G36:H36)</f>
        <v>9.4816241474246787</v>
      </c>
      <c r="J36" s="50"/>
      <c r="K36" s="50">
        <v>1.0195401661171064</v>
      </c>
      <c r="L36" s="50">
        <v>1.1101956817637868</v>
      </c>
      <c r="M36" s="50">
        <v>2.8003257668022394</v>
      </c>
      <c r="N36" s="50">
        <v>3.8542700547766184</v>
      </c>
      <c r="O36" s="50">
        <v>0</v>
      </c>
      <c r="P36" s="50"/>
      <c r="Q36" s="171">
        <f>SUM(K36:P36)</f>
        <v>8.7843316694597515</v>
      </c>
      <c r="R36" s="179">
        <v>0.25378072215600977</v>
      </c>
      <c r="S36" s="50"/>
      <c r="T36" s="50">
        <v>4.7775224645811356</v>
      </c>
      <c r="U36" s="50"/>
      <c r="V36" s="50"/>
      <c r="W36" s="50"/>
      <c r="X36" s="50">
        <v>5.026164000000001E-2</v>
      </c>
      <c r="Y36" s="50">
        <v>25.745606250690077</v>
      </c>
      <c r="Z36" s="94">
        <f>SUM(S36:Y36)</f>
        <v>30.573390355271215</v>
      </c>
      <c r="AA36" s="95">
        <v>3.7844710500995724</v>
      </c>
      <c r="AB36" s="96"/>
      <c r="AC36" s="191">
        <f t="shared" si="9"/>
        <v>52.877597944411221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0.11399209486166006</v>
      </c>
      <c r="F37" s="63">
        <v>1.0400911788508227</v>
      </c>
      <c r="G37" s="62">
        <f t="shared" si="7"/>
        <v>1.1540832737124829</v>
      </c>
      <c r="H37" s="63">
        <v>0.29103972106168591</v>
      </c>
      <c r="I37" s="181">
        <f>SUM(G37:H37)</f>
        <v>1.4451229947741688</v>
      </c>
      <c r="J37" s="92"/>
      <c r="K37" s="92">
        <v>0.41215765707286572</v>
      </c>
      <c r="L37" s="92">
        <v>1.5243041160215189</v>
      </c>
      <c r="M37" s="92">
        <v>5.634103113193758</v>
      </c>
      <c r="N37" s="92">
        <v>1.8865154651733755</v>
      </c>
      <c r="O37" s="92">
        <v>0</v>
      </c>
      <c r="P37" s="92"/>
      <c r="Q37" s="168">
        <f>SUM(K37:P37)</f>
        <v>9.4570803514615172</v>
      </c>
      <c r="R37" s="175">
        <v>4.4533343958782536</v>
      </c>
      <c r="S37" s="92"/>
      <c r="T37" s="92">
        <v>2.3795600000000001</v>
      </c>
      <c r="U37" s="92"/>
      <c r="V37" s="92"/>
      <c r="W37" s="92"/>
      <c r="X37" s="92">
        <v>6.1500209380234511E-2</v>
      </c>
      <c r="Y37" s="92"/>
      <c r="Z37" s="51">
        <f>SUM(S37:Y37)</f>
        <v>2.4410602093802347</v>
      </c>
      <c r="AA37" s="52">
        <v>19.157392024733628</v>
      </c>
      <c r="AB37" s="93"/>
      <c r="AC37" s="187">
        <f t="shared" si="9"/>
        <v>36.953989976227803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1.6436864588843023</v>
      </c>
      <c r="L38" s="92">
        <v>87.01464036995516</v>
      </c>
      <c r="M38" s="92">
        <v>27.613997056952105</v>
      </c>
      <c r="N38" s="92">
        <v>3.1673906821877398</v>
      </c>
      <c r="O38" s="92">
        <v>11.933386920918862</v>
      </c>
      <c r="P38" s="92"/>
      <c r="Q38" s="168">
        <f>SUM(K38:P38)</f>
        <v>131.37310148889816</v>
      </c>
      <c r="R38" s="175">
        <v>2.4590000000000001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0.1916491537368</v>
      </c>
      <c r="AB38" s="93"/>
      <c r="AC38" s="187">
        <f t="shared" si="9"/>
        <v>134.10375064263496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4.4889892715979672E-2</v>
      </c>
      <c r="F39" s="63">
        <v>0.53068519018073912</v>
      </c>
      <c r="G39" s="62">
        <f t="shared" si="7"/>
        <v>0.57557508289671877</v>
      </c>
      <c r="H39" s="63">
        <v>0.95619316785450958</v>
      </c>
      <c r="I39" s="181">
        <f t="shared" si="8"/>
        <v>1.5317682507512282</v>
      </c>
      <c r="J39" s="50"/>
      <c r="K39" s="92">
        <v>2.665761305588513</v>
      </c>
      <c r="L39" s="92">
        <v>5.4761021124737366E-2</v>
      </c>
      <c r="M39" s="92">
        <v>0.25532198687451441</v>
      </c>
      <c r="N39" s="92">
        <v>1.3240746390944956E-3</v>
      </c>
      <c r="O39" s="92">
        <v>0</v>
      </c>
      <c r="P39" s="92"/>
      <c r="Q39" s="168">
        <f>SUM(K39:P39)</f>
        <v>2.9771683882268594</v>
      </c>
      <c r="R39" s="175">
        <v>4.2839999999999998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36.754871169762389</v>
      </c>
      <c r="AB39" s="93"/>
      <c r="AC39" s="187">
        <f t="shared" si="9"/>
        <v>54.032444913960411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2.01549062049062</v>
      </c>
      <c r="F40" s="82">
        <f>SUM(F$22,F$26,F$37,F$39)+F38</f>
        <v>20.271282819570182</v>
      </c>
      <c r="G40" s="83">
        <f>SUM(G$22,G$26,G$37,G$39)+G38</f>
        <v>22.286773440060802</v>
      </c>
      <c r="H40" s="82">
        <f>SUM(H$22,H$26,H$37,H$39)+H38</f>
        <v>3.2171914819365934</v>
      </c>
      <c r="I40" s="185">
        <f>SUM(I$22,I$26,I$37,I$39)+I38</f>
        <v>25.503964921997394</v>
      </c>
      <c r="J40" s="85">
        <f t="shared" ref="J40:AB40" si="10">SUM(J$22,J$26,J$37,J$39,J$38)</f>
        <v>0</v>
      </c>
      <c r="K40" s="85">
        <f t="shared" si="10"/>
        <v>5.7691749705819912</v>
      </c>
      <c r="L40" s="85">
        <f t="shared" si="10"/>
        <v>93.002701158938152</v>
      </c>
      <c r="M40" s="85">
        <f t="shared" si="10"/>
        <v>53.402763350859189</v>
      </c>
      <c r="N40" s="85">
        <f t="shared" si="10"/>
        <v>10.574554098399998</v>
      </c>
      <c r="O40" s="85">
        <f t="shared" si="10"/>
        <v>11.933386920918862</v>
      </c>
      <c r="P40" s="109">
        <f t="shared" si="10"/>
        <v>0</v>
      </c>
      <c r="Q40" s="172">
        <f>SUM(Q$22,Q$26,Q$37,Q$39,Q$38)</f>
        <v>174.68258049969819</v>
      </c>
      <c r="R40" s="178">
        <f t="shared" si="10"/>
        <v>71.673275296960128</v>
      </c>
      <c r="S40" s="85">
        <f t="shared" si="10"/>
        <v>0</v>
      </c>
      <c r="T40" s="85">
        <f t="shared" si="10"/>
        <v>7.8866864645811345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0.11176184938023452</v>
      </c>
      <c r="Y40" s="109">
        <f>SUM(Y$22,Y$26,Y$37,Y$39,Y$38)</f>
        <v>33.813683355910008</v>
      </c>
      <c r="Z40" s="110">
        <f t="shared" si="10"/>
        <v>41.812131669871384</v>
      </c>
      <c r="AA40" s="87">
        <f t="shared" si="10"/>
        <v>103.60998812065087</v>
      </c>
      <c r="AB40" s="111">
        <f t="shared" si="10"/>
        <v>0</v>
      </c>
      <c r="AC40" s="190">
        <f>SUM(AC$22,AC$26,AC$37,AC$39,AC$38)</f>
        <v>417.28194050917796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-11.945653784246197</v>
      </c>
      <c r="H42" s="82">
        <f>H$20-H$40</f>
        <v>-0.66122957114770164</v>
      </c>
      <c r="I42" s="185">
        <f>I$20-I$40</f>
        <v>-12.606883355393897</v>
      </c>
      <c r="J42" s="85">
        <f t="shared" ref="J42:R42" si="11">J$20-J$40</f>
        <v>-0.70886728740674698</v>
      </c>
      <c r="K42" s="85">
        <f t="shared" si="11"/>
        <v>0</v>
      </c>
      <c r="L42" s="85">
        <f t="shared" si="11"/>
        <v>-0.29482975766771347</v>
      </c>
      <c r="M42" s="85">
        <f t="shared" si="11"/>
        <v>1.5415480097464567</v>
      </c>
      <c r="N42" s="85">
        <f t="shared" si="11"/>
        <v>-9.6867476480346326E-2</v>
      </c>
      <c r="O42" s="85">
        <f t="shared" si="11"/>
        <v>1.7856259171819548</v>
      </c>
      <c r="P42" s="85">
        <f t="shared" si="11"/>
        <v>0</v>
      </c>
      <c r="Q42" s="170">
        <f t="shared" si="11"/>
        <v>2.2266094053736083</v>
      </c>
      <c r="R42" s="178">
        <f t="shared" si="11"/>
        <v>3.3770823505311256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2.7381230180676539</v>
      </c>
      <c r="AB42" s="88">
        <f t="shared" si="12"/>
        <v>0</v>
      </c>
      <c r="AC42" s="190">
        <f t="shared" si="12"/>
        <v>-4.2650685814215876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7:A18"/>
    <mergeCell ref="B14:B18"/>
    <mergeCell ref="AC4:AC5"/>
    <mergeCell ref="A1:I1"/>
    <mergeCell ref="B2:C2"/>
    <mergeCell ref="B3:C3"/>
    <mergeCell ref="B4:C5"/>
    <mergeCell ref="E4:I4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/>
    <pageSetUpPr fitToPage="1"/>
  </sheetPr>
  <dimension ref="A1:AO44"/>
  <sheetViews>
    <sheetView zoomScale="60" zoomScaleNormal="60" workbookViewId="0">
      <selection activeCell="Q45" sqref="Q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customWidth="1" outlineLevel="1"/>
    <col min="17" max="17" width="15.85546875" style="6" customWidth="1"/>
    <col min="18" max="18" width="16.85546875" style="6" customWidth="1"/>
    <col min="19" max="19" width="15.14062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1993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38.306606437041218</v>
      </c>
      <c r="F7" s="48">
        <v>43.432627461559207</v>
      </c>
      <c r="G7" s="49">
        <v>81.739233898600432</v>
      </c>
      <c r="H7" s="48">
        <v>2.8203028999754238</v>
      </c>
      <c r="I7" s="181">
        <f>G7+H7</f>
        <v>84.559536798575863</v>
      </c>
      <c r="J7" s="50">
        <v>85.665629438136875</v>
      </c>
      <c r="K7" s="50">
        <v>7.041486589205709</v>
      </c>
      <c r="L7" s="50"/>
      <c r="M7" s="50"/>
      <c r="N7" s="50"/>
      <c r="O7" s="50"/>
      <c r="P7" s="50"/>
      <c r="Q7" s="168">
        <f>SUM(J7:P7)</f>
        <v>92.707116027342579</v>
      </c>
      <c r="R7" s="175">
        <v>202.06355810377426</v>
      </c>
      <c r="S7" s="50">
        <v>84.566000000000003</v>
      </c>
      <c r="T7" s="50">
        <v>68.428389676321103</v>
      </c>
      <c r="U7" s="50">
        <v>0</v>
      </c>
      <c r="V7" s="50">
        <v>3.5487360000000003E-3</v>
      </c>
      <c r="W7" s="50">
        <v>0</v>
      </c>
      <c r="X7" s="50">
        <v>2.1082936399999999</v>
      </c>
      <c r="Y7" s="50">
        <v>41.152935907739092</v>
      </c>
      <c r="Z7" s="51">
        <f>SUM(S7:Y7)</f>
        <v>196.25916796006021</v>
      </c>
      <c r="AA7" s="52"/>
      <c r="AB7" s="53">
        <v>1.610598</v>
      </c>
      <c r="AC7" s="187">
        <f>SUM(I7,Q7,R7,Z7,AA7,AB7)</f>
        <v>577.19997688975286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1.4724888637932115E-2</v>
      </c>
      <c r="F8" s="48">
        <v>7.5307975901447709E-5</v>
      </c>
      <c r="G8" s="49">
        <v>1.4800196613833565E-2</v>
      </c>
      <c r="H8" s="48">
        <v>3.544175473089211E-4</v>
      </c>
      <c r="I8" s="181">
        <f>G8+H8</f>
        <v>1.5154614161142487E-2</v>
      </c>
      <c r="J8" s="50">
        <v>162.31961506641233</v>
      </c>
      <c r="K8" s="50">
        <v>0</v>
      </c>
      <c r="L8" s="50">
        <v>14.965341118230089</v>
      </c>
      <c r="M8" s="50">
        <v>1.5265354780959998E-2</v>
      </c>
      <c r="N8" s="50">
        <v>0.13216861433990001</v>
      </c>
      <c r="O8" s="50">
        <v>0.9783359294624</v>
      </c>
      <c r="P8" s="50">
        <v>7.2530001341327202</v>
      </c>
      <c r="Q8" s="168">
        <f>SUM(J8:P8)</f>
        <v>185.66372621735837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185.67888083151951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24.708076102641321</v>
      </c>
      <c r="F9" s="48">
        <v>0</v>
      </c>
      <c r="G9" s="49">
        <v>24.708076102641321</v>
      </c>
      <c r="H9" s="48">
        <v>0</v>
      </c>
      <c r="I9" s="181">
        <f>G9+H9</f>
        <v>24.708076102641321</v>
      </c>
      <c r="J9" s="50">
        <v>47.581197842979606</v>
      </c>
      <c r="K9" s="50">
        <v>1.3280628477306</v>
      </c>
      <c r="L9" s="50">
        <v>5.7381095516191305</v>
      </c>
      <c r="M9" s="50">
        <v>8.56512544985533</v>
      </c>
      <c r="N9" s="50">
        <v>1.15600165564213</v>
      </c>
      <c r="O9" s="50">
        <v>3.0633402311912103</v>
      </c>
      <c r="P9" s="50">
        <v>0.14889277707171999</v>
      </c>
      <c r="Q9" s="168">
        <f>SUM(J9:P9)</f>
        <v>67.580730356089731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92.288806458731045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-0.21214200000000005</v>
      </c>
      <c r="H10" s="48">
        <v>0</v>
      </c>
      <c r="I10" s="181">
        <f>G10+H10</f>
        <v>-0.21214200000000005</v>
      </c>
      <c r="J10" s="50">
        <v>6.2898799087043624</v>
      </c>
      <c r="K10" s="50">
        <v>1.4190199999999237E-4</v>
      </c>
      <c r="L10" s="50">
        <v>0.87472123142209757</v>
      </c>
      <c r="M10" s="50">
        <v>1.7230924051873679</v>
      </c>
      <c r="N10" s="50">
        <v>9.5276899452849673E-2</v>
      </c>
      <c r="O10" s="50">
        <v>-1.1202250760175914</v>
      </c>
      <c r="P10" s="50">
        <v>7.6381357999531829E-2</v>
      </c>
      <c r="Q10" s="168">
        <f>SUM(J10:P10)</f>
        <v>7.9392686287486178</v>
      </c>
      <c r="R10" s="175">
        <v>-2.2999999999999996E-2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7.7041266287486181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1.0836796397600001E-2</v>
      </c>
      <c r="M11" s="50">
        <v>4.6886709570001601</v>
      </c>
      <c r="N11" s="50">
        <v>8.1698613239753719</v>
      </c>
      <c r="O11" s="50">
        <v>18.895234814709671</v>
      </c>
      <c r="P11" s="50">
        <v>6.1920000000000003E-2</v>
      </c>
      <c r="Q11" s="168">
        <f>SUM(J11:P11)</f>
        <v>31.826523892082804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31.826523892082804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13.613255223037825</v>
      </c>
      <c r="F12" s="61">
        <f t="shared" ref="F12:Z12" si="0">SUM(F$7:F$8)-SUM(F$9:F$11)</f>
        <v>43.432702769535105</v>
      </c>
      <c r="G12" s="62">
        <f t="shared" si="0"/>
        <v>57.258099992572944</v>
      </c>
      <c r="H12" s="63">
        <f t="shared" si="0"/>
        <v>2.8206573175227327</v>
      </c>
      <c r="I12" s="182">
        <f>SUM(I$7:I$8)-SUM(I$9:I$11)</f>
        <v>60.078757310095689</v>
      </c>
      <c r="J12" s="64">
        <f>SUM(J$7:J$8)-SUM(J$9:J$11)</f>
        <v>194.11416675286523</v>
      </c>
      <c r="K12" s="64">
        <f t="shared" si="0"/>
        <v>5.7132818394751093</v>
      </c>
      <c r="L12" s="64">
        <f t="shared" si="0"/>
        <v>8.3416735387912624</v>
      </c>
      <c r="M12" s="64">
        <f t="shared" si="0"/>
        <v>-14.961623457261899</v>
      </c>
      <c r="N12" s="64">
        <f t="shared" si="0"/>
        <v>-9.288971264730451</v>
      </c>
      <c r="O12" s="64">
        <f t="shared" si="0"/>
        <v>-19.860014040420889</v>
      </c>
      <c r="P12" s="64">
        <f t="shared" si="0"/>
        <v>6.9658059990614687</v>
      </c>
      <c r="Q12" s="169">
        <f t="shared" si="0"/>
        <v>171.02431936777981</v>
      </c>
      <c r="R12" s="176">
        <f t="shared" si="0"/>
        <v>202.08655810377425</v>
      </c>
      <c r="S12" s="64">
        <f t="shared" si="0"/>
        <v>84.566000000000003</v>
      </c>
      <c r="T12" s="64">
        <f t="shared" si="0"/>
        <v>68.428389676321103</v>
      </c>
      <c r="U12" s="64">
        <f t="shared" si="0"/>
        <v>0</v>
      </c>
      <c r="V12" s="64">
        <f t="shared" si="0"/>
        <v>3.5487360000000003E-3</v>
      </c>
      <c r="W12" s="64">
        <f t="shared" si="0"/>
        <v>0</v>
      </c>
      <c r="X12" s="64">
        <f t="shared" si="0"/>
        <v>2.1082936399999999</v>
      </c>
      <c r="Y12" s="64">
        <f t="shared" si="0"/>
        <v>41.152935907739092</v>
      </c>
      <c r="Z12" s="65">
        <f t="shared" si="0"/>
        <v>196.25916796006021</v>
      </c>
      <c r="AA12" s="66"/>
      <c r="AB12" s="67">
        <f>SUM(AB$7:AB$8)-SUM(AB$9:AB$11)</f>
        <v>1.610598</v>
      </c>
      <c r="AC12" s="188">
        <f>SUM(AC$7:AC$8)-SUM(AC$9:AC$11)</f>
        <v>631.05940074170996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-21.712425639999999</v>
      </c>
      <c r="G13" s="71">
        <f t="shared" si="1"/>
        <v>-22.122475665234134</v>
      </c>
      <c r="H13" s="70">
        <f t="shared" si="1"/>
        <v>-0.20544000000000001</v>
      </c>
      <c r="I13" s="183">
        <f t="shared" si="1"/>
        <v>-22.327915665234134</v>
      </c>
      <c r="J13" s="72">
        <f t="shared" si="1"/>
        <v>-190.1751279355571</v>
      </c>
      <c r="K13" s="72">
        <f t="shared" ref="K13:U13" si="2">SUM(K$14:K$18)</f>
        <v>0</v>
      </c>
      <c r="L13" s="72">
        <f t="shared" si="2"/>
        <v>85.607006641865681</v>
      </c>
      <c r="M13" s="72">
        <f t="shared" si="2"/>
        <v>71.445538839272814</v>
      </c>
      <c r="N13" s="72">
        <f t="shared" si="2"/>
        <v>17.342463985284297</v>
      </c>
      <c r="O13" s="72">
        <f t="shared" si="2"/>
        <v>34.784889698538151</v>
      </c>
      <c r="P13" s="72">
        <f t="shared" si="2"/>
        <v>6.6239135433406933</v>
      </c>
      <c r="Q13" s="168">
        <f t="shared" si="2"/>
        <v>25.628684772744549</v>
      </c>
      <c r="R13" s="177">
        <f t="shared" si="2"/>
        <v>-107.05841415011828</v>
      </c>
      <c r="S13" s="72">
        <f t="shared" si="2"/>
        <v>-84.566000000000003</v>
      </c>
      <c r="T13" s="72">
        <f t="shared" si="2"/>
        <v>-60.324659999999994</v>
      </c>
      <c r="U13" s="72">
        <f t="shared" si="2"/>
        <v>0</v>
      </c>
      <c r="V13" s="72">
        <f t="shared" ref="V13:AC13" si="3">SUM(V$14:V$18)</f>
        <v>-3.5487360000000003E-3</v>
      </c>
      <c r="W13" s="72">
        <f t="shared" si="3"/>
        <v>0</v>
      </c>
      <c r="X13" s="72">
        <f t="shared" si="3"/>
        <v>-1.9980319999999998</v>
      </c>
      <c r="Y13" s="72">
        <f t="shared" si="3"/>
        <v>-5.1838800000000003</v>
      </c>
      <c r="Z13" s="51">
        <f t="shared" si="3"/>
        <v>-152.07612073599998</v>
      </c>
      <c r="AA13" s="73">
        <f t="shared" si="3"/>
        <v>111.22215826902166</v>
      </c>
      <c r="AB13" s="74">
        <f t="shared" si="3"/>
        <v>-1.610598</v>
      </c>
      <c r="AC13" s="189">
        <f t="shared" si="3"/>
        <v>-146.22220550958619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-4.7250240000000003</v>
      </c>
      <c r="G14" s="49">
        <f>F14+E14</f>
        <v>-4.7250240000000003</v>
      </c>
      <c r="H14" s="48">
        <v>0</v>
      </c>
      <c r="I14" s="181">
        <f>SUM(G14:H14)</f>
        <v>-4.7250240000000003</v>
      </c>
      <c r="J14" s="50"/>
      <c r="K14" s="50"/>
      <c r="L14" s="50"/>
      <c r="M14" s="50">
        <v>0</v>
      </c>
      <c r="N14" s="50">
        <v>-0.75785100000000005</v>
      </c>
      <c r="O14" s="50"/>
      <c r="P14" s="50"/>
      <c r="Q14" s="168">
        <f>SUM(J14:P14)</f>
        <v>-0.75785100000000005</v>
      </c>
      <c r="R14" s="175">
        <v>-69.104900000000015</v>
      </c>
      <c r="S14" s="50">
        <v>-84.566000000000003</v>
      </c>
      <c r="T14" s="50">
        <v>-58.950899999999997</v>
      </c>
      <c r="U14" s="50">
        <v>0</v>
      </c>
      <c r="V14" s="50">
        <v>-3.5487360000000003E-3</v>
      </c>
      <c r="W14" s="50"/>
      <c r="X14" s="50">
        <v>-0.63789200000000001</v>
      </c>
      <c r="Y14" s="50"/>
      <c r="Z14" s="51">
        <f>SUM(S14:Y14)</f>
        <v>-144.15834073599999</v>
      </c>
      <c r="AA14" s="52">
        <v>120.04325809560001</v>
      </c>
      <c r="AB14" s="58"/>
      <c r="AC14" s="191">
        <f t="shared" ref="AC14:AC19" si="4">SUM(I14,Q14,R14,Z14,AA14,AB14)</f>
        <v>-98.702857640399998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-2.8944719999999999</v>
      </c>
      <c r="G15" s="49">
        <f>F15+E15</f>
        <v>-2.8944719999999999</v>
      </c>
      <c r="H15" s="48">
        <v>-0.20544000000000001</v>
      </c>
      <c r="I15" s="181">
        <f>SUM(G15:H15)</f>
        <v>-3.0999119999999998</v>
      </c>
      <c r="J15" s="50"/>
      <c r="K15" s="50"/>
      <c r="L15" s="50"/>
      <c r="M15" s="50"/>
      <c r="N15" s="50"/>
      <c r="O15" s="50"/>
      <c r="P15" s="50"/>
      <c r="Q15" s="168"/>
      <c r="R15" s="175">
        <v>-0.88653899999999997</v>
      </c>
      <c r="S15" s="50"/>
      <c r="T15" s="50">
        <v>-1.3737600000000001</v>
      </c>
      <c r="U15" s="50"/>
      <c r="V15" s="50"/>
      <c r="W15" s="50"/>
      <c r="X15" s="50">
        <v>-1.3601399999999999</v>
      </c>
      <c r="Y15" s="50">
        <v>-5.1838800000000003</v>
      </c>
      <c r="Z15" s="51">
        <f>SUM(S15:Y15)</f>
        <v>-7.9177800000000005</v>
      </c>
      <c r="AA15" s="52">
        <v>3.3475980384000001</v>
      </c>
      <c r="AB15" s="53">
        <v>-1.610598</v>
      </c>
      <c r="AC15" s="191">
        <f t="shared" si="4"/>
        <v>-10.167230961599998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-190.1751279355571</v>
      </c>
      <c r="K16" s="50"/>
      <c r="L16" s="50">
        <v>85.313767480363452</v>
      </c>
      <c r="M16" s="50">
        <v>68.395414005133546</v>
      </c>
      <c r="N16" s="50">
        <v>16.972628457460658</v>
      </c>
      <c r="O16" s="50">
        <v>34.693001642253265</v>
      </c>
      <c r="P16" s="50">
        <v>14.738503377887453</v>
      </c>
      <c r="Q16" s="168">
        <f>SUM(J16:P16)</f>
        <v>29.938187027541275</v>
      </c>
      <c r="R16" s="175">
        <v>-32.696451340462616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-2.7582643129213409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-14.092929639999999</v>
      </c>
      <c r="G17" s="49">
        <f>F17+E17</f>
        <v>-14.092929639999999</v>
      </c>
      <c r="H17" s="48">
        <v>0</v>
      </c>
      <c r="I17" s="181">
        <f>SUM(G17:H17)</f>
        <v>-14.092929639999999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-14.092929639999999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0.29323916150222973</v>
      </c>
      <c r="M18" s="50">
        <v>3.0501248341392699</v>
      </c>
      <c r="N18" s="50">
        <v>1.1276865278236397</v>
      </c>
      <c r="O18" s="50">
        <v>9.1888056284890052E-2</v>
      </c>
      <c r="P18" s="50">
        <v>-8.1145898345467593</v>
      </c>
      <c r="Q18" s="168">
        <f>SUM(J18:P18)</f>
        <v>-3.5516512547967292</v>
      </c>
      <c r="R18" s="175">
        <v>-4.3705238096556567</v>
      </c>
      <c r="S18" s="50"/>
      <c r="T18" s="50"/>
      <c r="U18" s="50"/>
      <c r="V18" s="50"/>
      <c r="W18" s="50"/>
      <c r="X18" s="50"/>
      <c r="Y18" s="50"/>
      <c r="Z18" s="51"/>
      <c r="AA18" s="52">
        <v>-12.168697864978348</v>
      </c>
      <c r="AB18" s="58"/>
      <c r="AC18" s="191">
        <f t="shared" si="4"/>
        <v>-20.500922954664869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-13.589719542402161</v>
      </c>
      <c r="Q19" s="170">
        <f>SUM(J19:P19)</f>
        <v>-13.589719542402161</v>
      </c>
      <c r="R19" s="178">
        <v>-19.8244570081566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-33.414176550558764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13.613255223037825</v>
      </c>
      <c r="F20" s="82">
        <f t="shared" si="5"/>
        <v>21.720277129535106</v>
      </c>
      <c r="G20" s="83">
        <f t="shared" si="5"/>
        <v>35.13562432733881</v>
      </c>
      <c r="H20" s="82">
        <f t="shared" si="5"/>
        <v>2.6152173175227329</v>
      </c>
      <c r="I20" s="185">
        <f t="shared" si="5"/>
        <v>37.750841644861552</v>
      </c>
      <c r="J20" s="85">
        <f>SUM(J$12,J$13,J$19)</f>
        <v>3.9390388173081305</v>
      </c>
      <c r="K20" s="85">
        <f t="shared" si="5"/>
        <v>5.7132818394751093</v>
      </c>
      <c r="L20" s="85">
        <f t="shared" si="5"/>
        <v>93.948680180656936</v>
      </c>
      <c r="M20" s="85">
        <f t="shared" si="5"/>
        <v>56.483915382010913</v>
      </c>
      <c r="N20" s="85">
        <f t="shared" si="5"/>
        <v>8.0534927205538462</v>
      </c>
      <c r="O20" s="85">
        <f>SUM(O$12,O$13,O$19)</f>
        <v>14.924875658117262</v>
      </c>
      <c r="P20" s="85">
        <f t="shared" si="5"/>
        <v>0</v>
      </c>
      <c r="Q20" s="170">
        <f t="shared" si="5"/>
        <v>183.06328459812221</v>
      </c>
      <c r="R20" s="178">
        <f t="shared" si="5"/>
        <v>75.203686945499371</v>
      </c>
      <c r="S20" s="85"/>
      <c r="T20" s="85">
        <f t="shared" ref="T20:AB20" si="6">SUM(T$12,T$13,T$19)</f>
        <v>8.1037296763211089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0.11026164000000005</v>
      </c>
      <c r="Y20" s="85">
        <f t="shared" si="6"/>
        <v>35.96905590773909</v>
      </c>
      <c r="Z20" s="86">
        <f t="shared" si="6"/>
        <v>44.183047224060232</v>
      </c>
      <c r="AA20" s="87">
        <f t="shared" si="6"/>
        <v>111.22215826902166</v>
      </c>
      <c r="AB20" s="88">
        <f t="shared" si="6"/>
        <v>0</v>
      </c>
      <c r="AC20" s="190">
        <f>SUM(AC$12,AC$13,AC$19)</f>
        <v>451.42301868156505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9.0940460505677903E-2</v>
      </c>
      <c r="F22" s="63">
        <v>0.27524503192158978</v>
      </c>
      <c r="G22" s="62">
        <f>SUM(E22:F22)</f>
        <v>0.36618549242726767</v>
      </c>
      <c r="H22" s="63">
        <v>5.1302531334480213E-3</v>
      </c>
      <c r="I22" s="181">
        <f>SUM(G22:H22)</f>
        <v>0.37131574556071567</v>
      </c>
      <c r="J22" s="92"/>
      <c r="K22" s="92">
        <f>SUM(K23:K25)</f>
        <v>2.9490807964456141E-2</v>
      </c>
      <c r="L22" s="92">
        <f>SUM(L23:L25)</f>
        <v>2.906742314532254</v>
      </c>
      <c r="M22" s="92">
        <f>SUM(M23:M25)</f>
        <v>11.495421273623592</v>
      </c>
      <c r="N22" s="92">
        <f>SUM(N23:N25)</f>
        <v>1.2699352830001356</v>
      </c>
      <c r="O22" s="92">
        <f>SUM(O23:O25)</f>
        <v>0</v>
      </c>
      <c r="P22" s="92"/>
      <c r="Q22" s="168">
        <f>SUM(J22:P22)</f>
        <v>15.701589679120437</v>
      </c>
      <c r="R22" s="175">
        <f>SUM(R23:R25)</f>
        <v>1.9608787209312282</v>
      </c>
      <c r="S22" s="50"/>
      <c r="T22" s="92">
        <v>0.31456000000000001</v>
      </c>
      <c r="U22" s="92"/>
      <c r="V22" s="92"/>
      <c r="W22" s="92"/>
      <c r="X22" s="92"/>
      <c r="Y22" s="92"/>
      <c r="Z22" s="51">
        <f>SUM(S22:Y22)</f>
        <v>0.31456000000000001</v>
      </c>
      <c r="AA22" s="52">
        <f>SUM(AA23:AA25)</f>
        <v>2.8062380287618827</v>
      </c>
      <c r="AB22" s="93"/>
      <c r="AC22" s="187">
        <f>SUM(I22,Q22,R22,Z22,AA22,AB22)</f>
        <v>21.154582174374262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9.0940460505677903E-2</v>
      </c>
      <c r="F23" s="48">
        <v>0.27524503192158978</v>
      </c>
      <c r="G23" s="49">
        <f t="shared" ref="G23:G39" si="7">SUM(E23:F23)</f>
        <v>0.36618549242726767</v>
      </c>
      <c r="H23" s="48">
        <v>5.1302531334480213E-3</v>
      </c>
      <c r="I23" s="186">
        <f t="shared" ref="I23:I39" si="8">SUM(G23:H23)</f>
        <v>0.37131574556071567</v>
      </c>
      <c r="J23" s="50"/>
      <c r="K23" s="50">
        <v>2.9490807964456141E-2</v>
      </c>
      <c r="L23" s="50">
        <v>2.8333207816506492</v>
      </c>
      <c r="M23" s="57">
        <v>6.4856683784993052</v>
      </c>
      <c r="N23" s="57">
        <v>6.2172495210053316E-2</v>
      </c>
      <c r="O23" s="57">
        <v>0</v>
      </c>
      <c r="P23" s="57"/>
      <c r="Q23" s="171">
        <f>SUM(J23:P23)</f>
        <v>9.4106524633244639</v>
      </c>
      <c r="R23" s="179">
        <v>1.9146628027902446</v>
      </c>
      <c r="S23" s="50"/>
      <c r="T23" s="50">
        <v>0.31456000000000001</v>
      </c>
      <c r="U23" s="50"/>
      <c r="V23" s="50"/>
      <c r="W23" s="50"/>
      <c r="X23" s="50"/>
      <c r="Y23" s="50"/>
      <c r="Z23" s="94">
        <f>SUM(S23:Y23)</f>
        <v>0.31456000000000001</v>
      </c>
      <c r="AA23" s="95">
        <v>2.6349748699362938</v>
      </c>
      <c r="AB23" s="96"/>
      <c r="AC23" s="191">
        <f>SUM(I23,Q23,R23,Z23,AA23,AB23)</f>
        <v>14.646165881611719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5.1600700227713667E-2</v>
      </c>
      <c r="M24" s="57">
        <v>0.80198504454594099</v>
      </c>
      <c r="N24" s="57">
        <v>0.23078862279952966</v>
      </c>
      <c r="O24" s="57">
        <v>0</v>
      </c>
      <c r="P24" s="57"/>
      <c r="Q24" s="171">
        <f>SUM(J24:P24)</f>
        <v>1.0843743675731843</v>
      </c>
      <c r="R24" s="179">
        <v>4.6215918140983553E-2</v>
      </c>
      <c r="S24" s="50"/>
      <c r="T24" s="50"/>
      <c r="U24" s="50"/>
      <c r="V24" s="50"/>
      <c r="W24" s="50"/>
      <c r="X24" s="50"/>
      <c r="Y24" s="50"/>
      <c r="Z24" s="94"/>
      <c r="AA24" s="95">
        <v>6.1482417281493201E-2</v>
      </c>
      <c r="AB24" s="96"/>
      <c r="AC24" s="191">
        <f>SUM(I24,Q24,R24,Z24,AA24,AB24)</f>
        <v>1.192072702995661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2.1820832653891023E-2</v>
      </c>
      <c r="M25" s="57">
        <v>4.207767850578346</v>
      </c>
      <c r="N25" s="57">
        <v>0.97697416499055256</v>
      </c>
      <c r="O25" s="57">
        <v>0</v>
      </c>
      <c r="P25" s="57"/>
      <c r="Q25" s="171">
        <f>SUM(J25:P25)</f>
        <v>5.2065628482227897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0.10978074154409559</v>
      </c>
      <c r="AB25" s="96"/>
      <c r="AC25" s="191">
        <f>SUM(I25,Q25,R25,Z25,AA25,AB25)</f>
        <v>5.3163435897668849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4.9108940335027285</v>
      </c>
      <c r="F26" s="63">
        <v>19.273531808610734</v>
      </c>
      <c r="G26" s="62">
        <f t="shared" si="7"/>
        <v>24.184425842113463</v>
      </c>
      <c r="H26" s="63">
        <v>1.959594713688867</v>
      </c>
      <c r="I26" s="181">
        <f>SUM(G26:H26)</f>
        <v>26.144020555802328</v>
      </c>
      <c r="J26" s="50"/>
      <c r="K26" s="100">
        <f>SUM(K27:K36)</f>
        <v>1.0742214357671254</v>
      </c>
      <c r="L26" s="100">
        <f>SUM(L27:L36)</f>
        <v>0.46041941486741927</v>
      </c>
      <c r="M26" s="100">
        <f>SUM(M27:M36)</f>
        <v>8.3410158947047215</v>
      </c>
      <c r="N26" s="100">
        <f>SUM(N27:N36)</f>
        <v>1.9548695701197514</v>
      </c>
      <c r="O26" s="100">
        <f>SUM(O27:O36)</f>
        <v>0</v>
      </c>
      <c r="P26" s="100"/>
      <c r="Q26" s="168">
        <f>SUM(Q27:Q36)</f>
        <v>11.830526315459014</v>
      </c>
      <c r="R26" s="175">
        <f>SUM(R27:R36)</f>
        <v>59.44798634201986</v>
      </c>
      <c r="S26" s="50"/>
      <c r="T26" s="92">
        <f>SUM(T27:T36)</f>
        <v>4.9930496763211032</v>
      </c>
      <c r="U26" s="101"/>
      <c r="V26" s="101"/>
      <c r="W26" s="101"/>
      <c r="X26" s="92">
        <f>SUM(X27:X36)</f>
        <v>5.026164000000001E-2</v>
      </c>
      <c r="Y26" s="92">
        <f>SUM(Y27:Y36)</f>
        <v>27.900978802519152</v>
      </c>
      <c r="Z26" s="51">
        <f>SUM(S26:Y26)</f>
        <v>32.944290118840257</v>
      </c>
      <c r="AA26" s="52">
        <f>SUM(AA27:AA36)</f>
        <v>48.294217932091897</v>
      </c>
      <c r="AB26" s="93"/>
      <c r="AC26" s="187">
        <f t="shared" ref="AC26:AC39" si="9">SUM(I26,Q26,R26,Z26,AA26,AB26)</f>
        <v>178.66104126421334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8.5002104568344811E-3</v>
      </c>
      <c r="M27" s="57">
        <v>2.1443432099349162</v>
      </c>
      <c r="N27" s="57">
        <v>0.21806144772019831</v>
      </c>
      <c r="O27" s="57">
        <v>0</v>
      </c>
      <c r="P27" s="50"/>
      <c r="Q27" s="171">
        <f>SUM(K27:P27)</f>
        <v>2.3709048681119489</v>
      </c>
      <c r="R27" s="179">
        <v>0.17020298813202156</v>
      </c>
      <c r="S27" s="50"/>
      <c r="T27" s="50"/>
      <c r="U27" s="50"/>
      <c r="V27" s="50"/>
      <c r="W27" s="50"/>
      <c r="X27" s="50"/>
      <c r="Y27" s="50"/>
      <c r="Z27" s="51"/>
      <c r="AA27" s="95">
        <v>1.111743111268179</v>
      </c>
      <c r="AB27" s="96"/>
      <c r="AC27" s="191">
        <f t="shared" si="9"/>
        <v>3.7870207876147068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7.497085584833842</v>
      </c>
      <c r="G28" s="49">
        <f t="shared" si="7"/>
        <v>7.497085584833842</v>
      </c>
      <c r="H28" s="48">
        <v>1.959594713688867</v>
      </c>
      <c r="I28" s="186">
        <f t="shared" si="8"/>
        <v>9.4566802985227092</v>
      </c>
      <c r="J28" s="50"/>
      <c r="K28" s="57"/>
      <c r="L28" s="50">
        <v>4.4895627902151916E-2</v>
      </c>
      <c r="M28" s="57">
        <v>0.7219181984866101</v>
      </c>
      <c r="N28" s="57">
        <v>0.22971611785914658</v>
      </c>
      <c r="O28" s="57">
        <v>0</v>
      </c>
      <c r="P28" s="57"/>
      <c r="Q28" s="171">
        <f>SUM(K28:P28)</f>
        <v>0.99652994424790864</v>
      </c>
      <c r="R28" s="179">
        <v>8.8725218054723651</v>
      </c>
      <c r="S28" s="50"/>
      <c r="T28" s="102"/>
      <c r="U28" s="102"/>
      <c r="V28" s="102"/>
      <c r="W28" s="102"/>
      <c r="X28" s="50"/>
      <c r="Y28" s="50"/>
      <c r="Z28" s="51"/>
      <c r="AA28" s="95">
        <v>5.7484702876752891</v>
      </c>
      <c r="AB28" s="96"/>
      <c r="AC28" s="191">
        <f t="shared" si="9"/>
        <v>25.074202335918272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0.25546788028336659</v>
      </c>
      <c r="G29" s="49">
        <f t="shared" si="7"/>
        <v>0.25546788028336659</v>
      </c>
      <c r="H29" s="48">
        <v>0</v>
      </c>
      <c r="I29" s="186">
        <f t="shared" si="8"/>
        <v>0.25546788028336659</v>
      </c>
      <c r="J29" s="50"/>
      <c r="K29" s="57"/>
      <c r="L29" s="57"/>
      <c r="M29" s="57"/>
      <c r="N29" s="57"/>
      <c r="O29" s="57"/>
      <c r="P29" s="57"/>
      <c r="Q29" s="171"/>
      <c r="R29" s="179">
        <v>1.2096479999999998</v>
      </c>
      <c r="S29" s="50"/>
      <c r="T29" s="102"/>
      <c r="U29" s="102"/>
      <c r="V29" s="102"/>
      <c r="W29" s="102"/>
      <c r="X29" s="50"/>
      <c r="Y29" s="50"/>
      <c r="Z29" s="51"/>
      <c r="AA29" s="95">
        <v>0.76751366578299307</v>
      </c>
      <c r="AB29" s="96"/>
      <c r="AC29" s="191">
        <f t="shared" si="9"/>
        <v>2.2326295460663594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0.78861293258292076</v>
      </c>
      <c r="G30" s="49">
        <f t="shared" si="7"/>
        <v>0.78861293258292076</v>
      </c>
      <c r="H30" s="48">
        <v>0</v>
      </c>
      <c r="I30" s="186">
        <f t="shared" si="8"/>
        <v>0.78861293258292076</v>
      </c>
      <c r="J30" s="50"/>
      <c r="K30" s="57"/>
      <c r="L30" s="57"/>
      <c r="M30" s="57"/>
      <c r="N30" s="57"/>
      <c r="O30" s="57"/>
      <c r="P30" s="57"/>
      <c r="Q30" s="171"/>
      <c r="R30" s="179">
        <v>6.1381405187747218</v>
      </c>
      <c r="S30" s="50"/>
      <c r="T30" s="102"/>
      <c r="U30" s="102"/>
      <c r="V30" s="102"/>
      <c r="W30" s="102"/>
      <c r="X30" s="50"/>
      <c r="Y30" s="50"/>
      <c r="Z30" s="51"/>
      <c r="AA30" s="95">
        <v>11.132853267601011</v>
      </c>
      <c r="AB30" s="96"/>
      <c r="AC30" s="191">
        <f t="shared" si="9"/>
        <v>18.059606718958655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37.784009243451536</v>
      </c>
      <c r="S31" s="50"/>
      <c r="T31" s="50"/>
      <c r="U31" s="50"/>
      <c r="V31" s="50"/>
      <c r="W31" s="50"/>
      <c r="X31" s="50"/>
      <c r="Y31" s="50"/>
      <c r="Z31" s="51"/>
      <c r="AA31" s="95">
        <v>2.5640613935262331</v>
      </c>
      <c r="AB31" s="96"/>
      <c r="AC31" s="191">
        <f t="shared" si="9"/>
        <v>40.348070636977766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3.9397058006808461</v>
      </c>
      <c r="F32" s="48">
        <v>0</v>
      </c>
      <c r="G32" s="49">
        <f t="shared" si="7"/>
        <v>3.9397058006808461</v>
      </c>
      <c r="H32" s="48">
        <v>0</v>
      </c>
      <c r="I32" s="186">
        <f t="shared" si="8"/>
        <v>3.9397058006808461</v>
      </c>
      <c r="J32" s="50"/>
      <c r="K32" s="57"/>
      <c r="L32" s="57"/>
      <c r="M32" s="57"/>
      <c r="N32" s="57"/>
      <c r="O32" s="57"/>
      <c r="P32" s="57"/>
      <c r="Q32" s="171"/>
      <c r="R32" s="179">
        <v>1.2659583438596491</v>
      </c>
      <c r="S32" s="50"/>
      <c r="T32" s="50"/>
      <c r="U32" s="50"/>
      <c r="V32" s="50"/>
      <c r="W32" s="50"/>
      <c r="X32" s="50"/>
      <c r="Y32" s="50"/>
      <c r="Z32" s="51"/>
      <c r="AA32" s="95">
        <v>0.75647609881468703</v>
      </c>
      <c r="AB32" s="96"/>
      <c r="AC32" s="191">
        <f t="shared" si="9"/>
        <v>5.9621402433551829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5.6502637918601174E-4</v>
      </c>
      <c r="M33" s="57">
        <v>2.1269172441307504E-2</v>
      </c>
      <c r="N33" s="57">
        <v>0</v>
      </c>
      <c r="O33" s="57">
        <v>0</v>
      </c>
      <c r="P33" s="57"/>
      <c r="Q33" s="171">
        <f>SUM(K33:P33)</f>
        <v>2.1834198820493516E-2</v>
      </c>
      <c r="R33" s="179">
        <v>2.9396705782160137</v>
      </c>
      <c r="S33" s="50"/>
      <c r="T33" s="50"/>
      <c r="U33" s="50"/>
      <c r="V33" s="50"/>
      <c r="W33" s="50"/>
      <c r="X33" s="50"/>
      <c r="Y33" s="50"/>
      <c r="Z33" s="51"/>
      <c r="AA33" s="95">
        <v>20.75736503782235</v>
      </c>
      <c r="AB33" s="96"/>
      <c r="AC33" s="191">
        <f t="shared" si="9"/>
        <v>23.718869814858856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0.75574330534351131</v>
      </c>
      <c r="S34" s="50"/>
      <c r="T34" s="50"/>
      <c r="U34" s="50"/>
      <c r="V34" s="50"/>
      <c r="W34" s="50"/>
      <c r="X34" s="50"/>
      <c r="Y34" s="50"/>
      <c r="Z34" s="51"/>
      <c r="AA34" s="95">
        <v>1.3449093940273871</v>
      </c>
      <c r="AB34" s="96"/>
      <c r="AC34" s="191">
        <f t="shared" si="9"/>
        <v>2.1206526993708983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0.10117131107137493</v>
      </c>
      <c r="M35" s="57">
        <v>3.4554161911988079</v>
      </c>
      <c r="N35" s="57">
        <v>1.4075958816186661E-2</v>
      </c>
      <c r="O35" s="57">
        <v>0</v>
      </c>
      <c r="P35" s="57"/>
      <c r="Q35" s="171">
        <f>SUM(K35:P35)</f>
        <v>3.5706634610863692</v>
      </c>
      <c r="R35" s="179">
        <v>4.1565774301675983E-2</v>
      </c>
      <c r="S35" s="50"/>
      <c r="T35" s="50"/>
      <c r="U35" s="50"/>
      <c r="V35" s="50"/>
      <c r="W35" s="50"/>
      <c r="X35" s="50"/>
      <c r="Y35" s="50"/>
      <c r="Z35" s="51"/>
      <c r="AA35" s="95">
        <v>0.31588261398354056</v>
      </c>
      <c r="AB35" s="96"/>
      <c r="AC35" s="191">
        <f t="shared" si="9"/>
        <v>4.0122242144776488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0.97118823282188305</v>
      </c>
      <c r="F36" s="48">
        <v>10.494083225701987</v>
      </c>
      <c r="G36" s="49">
        <f t="shared" si="7"/>
        <v>11.465271458523869</v>
      </c>
      <c r="H36" s="48">
        <v>0</v>
      </c>
      <c r="I36" s="186">
        <f>SUM(G36:H36)</f>
        <v>11.465271458523869</v>
      </c>
      <c r="J36" s="50"/>
      <c r="K36" s="50">
        <v>1.0742214357671254</v>
      </c>
      <c r="L36" s="50">
        <v>0.30528723905787192</v>
      </c>
      <c r="M36" s="50">
        <v>1.9980691226430782</v>
      </c>
      <c r="N36" s="50">
        <v>1.4930160457242199</v>
      </c>
      <c r="O36" s="50">
        <v>0</v>
      </c>
      <c r="P36" s="50"/>
      <c r="Q36" s="171">
        <f>SUM(K36:P36)</f>
        <v>4.870593843192295</v>
      </c>
      <c r="R36" s="179">
        <v>0.27052578446835646</v>
      </c>
      <c r="S36" s="50"/>
      <c r="T36" s="50">
        <v>4.9930496763211032</v>
      </c>
      <c r="U36" s="50"/>
      <c r="V36" s="50"/>
      <c r="W36" s="50"/>
      <c r="X36" s="50">
        <v>5.026164000000001E-2</v>
      </c>
      <c r="Y36" s="50">
        <v>27.900978802519152</v>
      </c>
      <c r="Z36" s="94">
        <f>SUM(S36:Y36)</f>
        <v>32.944290118840257</v>
      </c>
      <c r="AA36" s="95">
        <v>3.7949430615902235</v>
      </c>
      <c r="AB36" s="96"/>
      <c r="AC36" s="191">
        <f t="shared" si="9"/>
        <v>53.345624266615005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0.31346132128740822</v>
      </c>
      <c r="F37" s="63">
        <v>1.0972708389533312</v>
      </c>
      <c r="G37" s="62">
        <f t="shared" si="7"/>
        <v>1.4107321602407394</v>
      </c>
      <c r="H37" s="63">
        <v>0.28965317031211596</v>
      </c>
      <c r="I37" s="181">
        <f>SUM(G37:H37)</f>
        <v>1.7003853305528553</v>
      </c>
      <c r="J37" s="92"/>
      <c r="K37" s="92">
        <v>0.43426301862086059</v>
      </c>
      <c r="L37" s="92">
        <v>0.83903632571076447</v>
      </c>
      <c r="M37" s="92">
        <v>3.1681570627821665</v>
      </c>
      <c r="N37" s="92">
        <v>0.17058346867177906</v>
      </c>
      <c r="O37" s="92">
        <v>0</v>
      </c>
      <c r="P37" s="92"/>
      <c r="Q37" s="168">
        <f>SUM(K37:P37)</f>
        <v>4.6120398757855714</v>
      </c>
      <c r="R37" s="175">
        <v>4.6607798295744622</v>
      </c>
      <c r="S37" s="92"/>
      <c r="T37" s="92">
        <v>2.3795600000000001</v>
      </c>
      <c r="U37" s="92"/>
      <c r="V37" s="92"/>
      <c r="W37" s="92"/>
      <c r="X37" s="92">
        <v>0.06</v>
      </c>
      <c r="Y37" s="92"/>
      <c r="Z37" s="51">
        <f>SUM(S37:Y37)</f>
        <v>2.4395600000000002</v>
      </c>
      <c r="AA37" s="52">
        <v>19.544549750543034</v>
      </c>
      <c r="AB37" s="93"/>
      <c r="AC37" s="187">
        <f t="shared" si="9"/>
        <v>32.957314786455925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1.5609119601305337</v>
      </c>
      <c r="L38" s="92">
        <v>87.927735746739586</v>
      </c>
      <c r="M38" s="92">
        <v>31.645518229731611</v>
      </c>
      <c r="N38" s="92">
        <v>3.0990895851507707</v>
      </c>
      <c r="O38" s="92">
        <v>13.774982892871121</v>
      </c>
      <c r="P38" s="92"/>
      <c r="Q38" s="168">
        <f>SUM(K38:P38)</f>
        <v>138.00823841462361</v>
      </c>
      <c r="R38" s="175">
        <v>2.274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0.20730872052720001</v>
      </c>
      <c r="AB38" s="93"/>
      <c r="AC38" s="187">
        <f t="shared" si="9"/>
        <v>140.56954713515083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1.5998494259363825E-3</v>
      </c>
      <c r="F39" s="63">
        <v>0.15742738962323533</v>
      </c>
      <c r="G39" s="62">
        <f t="shared" si="7"/>
        <v>0.15902723904917171</v>
      </c>
      <c r="H39" s="63">
        <v>1.0799950847874169</v>
      </c>
      <c r="I39" s="181">
        <f t="shared" si="8"/>
        <v>1.2390223238365885</v>
      </c>
      <c r="J39" s="50"/>
      <c r="K39" s="92">
        <v>2.6143946169921346</v>
      </c>
      <c r="L39" s="92">
        <v>5.0301217520632741E-2</v>
      </c>
      <c r="M39" s="92">
        <v>0.28148319829792995</v>
      </c>
      <c r="N39" s="92">
        <v>1.0048302455967829E-3</v>
      </c>
      <c r="O39" s="92">
        <v>0</v>
      </c>
      <c r="P39" s="92"/>
      <c r="Q39" s="168">
        <f>SUM(K39:P39)</f>
        <v>2.9471838630562939</v>
      </c>
      <c r="R39" s="175">
        <v>4.327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36.896224852517911</v>
      </c>
      <c r="AB39" s="93"/>
      <c r="AC39" s="187">
        <f t="shared" si="9"/>
        <v>53.894068144630722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5.3168956647217511</v>
      </c>
      <c r="F40" s="82">
        <f>SUM(F$22,F$26,F$37,F$39)+F38</f>
        <v>20.88347506910889</v>
      </c>
      <c r="G40" s="83">
        <f>SUM(G$22,G$26,G$37,G$39)+G38</f>
        <v>26.200370733830642</v>
      </c>
      <c r="H40" s="82">
        <f>SUM(H$22,H$26,H$37,H$39)+H38</f>
        <v>3.3343732219218478</v>
      </c>
      <c r="I40" s="185">
        <f>SUM(I$22,I$26,I$37,I$39)+I38</f>
        <v>29.534743955752486</v>
      </c>
      <c r="J40" s="85">
        <f t="shared" ref="J40:AB40" si="10">SUM(J$22,J$26,J$37,J$39,J$38)</f>
        <v>0</v>
      </c>
      <c r="K40" s="85">
        <f t="shared" si="10"/>
        <v>5.7132818394751101</v>
      </c>
      <c r="L40" s="85">
        <f t="shared" si="10"/>
        <v>92.184235019370661</v>
      </c>
      <c r="M40" s="85">
        <f t="shared" si="10"/>
        <v>54.931595659140022</v>
      </c>
      <c r="N40" s="85">
        <f t="shared" si="10"/>
        <v>6.4954827371880333</v>
      </c>
      <c r="O40" s="85">
        <f t="shared" si="10"/>
        <v>13.774982892871121</v>
      </c>
      <c r="P40" s="109">
        <f t="shared" si="10"/>
        <v>0</v>
      </c>
      <c r="Q40" s="172">
        <f>SUM(Q$22,Q$26,Q$37,Q$39,Q$38)</f>
        <v>173.09957814804491</v>
      </c>
      <c r="R40" s="178">
        <f t="shared" si="10"/>
        <v>72.670644892525544</v>
      </c>
      <c r="S40" s="85">
        <f t="shared" si="10"/>
        <v>0</v>
      </c>
      <c r="T40" s="85">
        <f t="shared" si="10"/>
        <v>8.1037296763211035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0.11026164000000001</v>
      </c>
      <c r="Y40" s="109">
        <f>SUM(Y$22,Y$26,Y$37,Y$39,Y$38)</f>
        <v>35.969055907739083</v>
      </c>
      <c r="Z40" s="110">
        <f t="shared" si="10"/>
        <v>44.183047224060189</v>
      </c>
      <c r="AA40" s="87">
        <f t="shared" si="10"/>
        <v>107.74853928444192</v>
      </c>
      <c r="AB40" s="111">
        <f t="shared" si="10"/>
        <v>0</v>
      </c>
      <c r="AC40" s="190">
        <f>SUM(AC$22,AC$26,AC$37,AC$39,AC$38)</f>
        <v>427.23655350482511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8.9352535935081683</v>
      </c>
      <c r="H42" s="82">
        <f>H$20-H$40</f>
        <v>-0.71915590439911492</v>
      </c>
      <c r="I42" s="185">
        <f>I$20-I$40</f>
        <v>8.2160976891090662</v>
      </c>
      <c r="J42" s="85">
        <f t="shared" ref="J42:R42" si="11">J$20-J$40</f>
        <v>3.9390388173081305</v>
      </c>
      <c r="K42" s="85">
        <f t="shared" si="11"/>
        <v>0</v>
      </c>
      <c r="L42" s="85">
        <f t="shared" si="11"/>
        <v>1.7644451612862753</v>
      </c>
      <c r="M42" s="85">
        <f t="shared" si="11"/>
        <v>1.5523197228708909</v>
      </c>
      <c r="N42" s="85">
        <f t="shared" si="11"/>
        <v>1.558009983365813</v>
      </c>
      <c r="O42" s="85">
        <f t="shared" si="11"/>
        <v>1.1498927652461415</v>
      </c>
      <c r="P42" s="85">
        <f t="shared" si="11"/>
        <v>0</v>
      </c>
      <c r="Q42" s="170">
        <f t="shared" si="11"/>
        <v>9.9637064500772965</v>
      </c>
      <c r="R42" s="178">
        <f t="shared" si="11"/>
        <v>2.5330420529738262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3.4736189845797441</v>
      </c>
      <c r="AB42" s="88">
        <f t="shared" si="12"/>
        <v>0</v>
      </c>
      <c r="AC42" s="190">
        <f t="shared" si="12"/>
        <v>24.186465176739944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7:A18"/>
    <mergeCell ref="B14:B18"/>
    <mergeCell ref="AC4:AC5"/>
    <mergeCell ref="A1:I1"/>
    <mergeCell ref="B2:C2"/>
    <mergeCell ref="B3:C3"/>
    <mergeCell ref="B4:C5"/>
    <mergeCell ref="E4:I4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/>
    <pageSetUpPr fitToPage="1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customWidth="1" outlineLevel="1"/>
    <col min="17" max="17" width="15.85546875" style="6" customWidth="1"/>
    <col min="18" max="18" width="16.85546875" style="6" customWidth="1"/>
    <col min="19" max="19" width="15.14062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1994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39.69405232448711</v>
      </c>
      <c r="F7" s="48">
        <v>34.087020052153584</v>
      </c>
      <c r="G7" s="49">
        <v>73.781072376640694</v>
      </c>
      <c r="H7" s="48">
        <v>3.8636796510199067</v>
      </c>
      <c r="I7" s="181">
        <f>G7+H7</f>
        <v>77.644752027660601</v>
      </c>
      <c r="J7" s="50">
        <v>82.594158203586503</v>
      </c>
      <c r="K7" s="50">
        <v>7.0964297818448028</v>
      </c>
      <c r="L7" s="50"/>
      <c r="M7" s="50"/>
      <c r="N7" s="50"/>
      <c r="O7" s="50"/>
      <c r="P7" s="50"/>
      <c r="Q7" s="168">
        <f>SUM(J7:P7)</f>
        <v>89.690587985431307</v>
      </c>
      <c r="R7" s="175">
        <v>188.47077006466034</v>
      </c>
      <c r="S7" s="50">
        <v>93.004199999999997</v>
      </c>
      <c r="T7" s="50">
        <v>63.986687553165737</v>
      </c>
      <c r="U7" s="50">
        <v>0</v>
      </c>
      <c r="V7" s="50">
        <v>3.6360000000000003E-3</v>
      </c>
      <c r="W7" s="50">
        <v>0</v>
      </c>
      <c r="X7" s="50">
        <v>2.1949636400000001</v>
      </c>
      <c r="Y7" s="50">
        <v>43.210343016998735</v>
      </c>
      <c r="Z7" s="51">
        <f>SUM(S7:Y7)</f>
        <v>202.39983021016448</v>
      </c>
      <c r="AA7" s="52"/>
      <c r="AB7" s="53">
        <v>1.611267</v>
      </c>
      <c r="AC7" s="187">
        <f>SUM(I7,Q7,R7,Z7,AA7,AB7)</f>
        <v>559.81720728791674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1.3080431645649038E-2</v>
      </c>
      <c r="F8" s="48">
        <v>2.6975991367682761E-4</v>
      </c>
      <c r="G8" s="49">
        <v>1.3350191559325864E-2</v>
      </c>
      <c r="H8" s="48">
        <v>1.0450970754485131E-4</v>
      </c>
      <c r="I8" s="181">
        <f>G8+H8</f>
        <v>1.3454701266870716E-2</v>
      </c>
      <c r="J8" s="50">
        <v>178.86468756021077</v>
      </c>
      <c r="K8" s="50">
        <v>0</v>
      </c>
      <c r="L8" s="50">
        <v>18.694173772484039</v>
      </c>
      <c r="M8" s="50">
        <v>1.8260490956959199</v>
      </c>
      <c r="N8" s="50">
        <v>4.1152019909659998E-2</v>
      </c>
      <c r="O8" s="50">
        <v>1.07765488111303</v>
      </c>
      <c r="P8" s="50">
        <v>7.9065273952792001</v>
      </c>
      <c r="Q8" s="168">
        <f>SUM(J8:P8)</f>
        <v>208.41024472469263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208.42369942595951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32.737875650919129</v>
      </c>
      <c r="F9" s="48">
        <v>0</v>
      </c>
      <c r="G9" s="49">
        <v>32.737875650919129</v>
      </c>
      <c r="H9" s="48">
        <v>0</v>
      </c>
      <c r="I9" s="181">
        <f>G9+H9</f>
        <v>32.737875650919129</v>
      </c>
      <c r="J9" s="50">
        <v>51.351307473968859</v>
      </c>
      <c r="K9" s="50">
        <v>1.1683397071742314</v>
      </c>
      <c r="L9" s="50">
        <v>1.0662514813844999</v>
      </c>
      <c r="M9" s="50">
        <v>3.9661414840242397</v>
      </c>
      <c r="N9" s="50">
        <v>0.72802003703509</v>
      </c>
      <c r="O9" s="50">
        <v>1.80216941533455</v>
      </c>
      <c r="P9" s="50">
        <v>1.3416876358240001E-2</v>
      </c>
      <c r="Q9" s="168">
        <f>SUM(J9:P9)</f>
        <v>60.095646475279715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92.833522126198844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-9.9041812260588031</v>
      </c>
      <c r="H10" s="48">
        <v>0</v>
      </c>
      <c r="I10" s="181">
        <f>G10+H10</f>
        <v>-9.9041812260588031</v>
      </c>
      <c r="J10" s="50">
        <v>8.2150257497731083E-2</v>
      </c>
      <c r="K10" s="50">
        <v>-1.923627071792602E-2</v>
      </c>
      <c r="L10" s="50">
        <v>0.21180181238327944</v>
      </c>
      <c r="M10" s="50">
        <v>0.74409811972398865</v>
      </c>
      <c r="N10" s="50">
        <v>0.88208021536293058</v>
      </c>
      <c r="O10" s="50">
        <v>1.7767573877206311</v>
      </c>
      <c r="P10" s="50">
        <v>9.3000210602637301E-3</v>
      </c>
      <c r="Q10" s="168">
        <f>SUM(J10:P10)</f>
        <v>3.6869515430308986</v>
      </c>
      <c r="R10" s="175">
        <v>-9.9999999999999985E-3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-6.2272296830279039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0.18530283048902996</v>
      </c>
      <c r="M11" s="50">
        <v>7.0056943248379202</v>
      </c>
      <c r="N11" s="50">
        <v>11.9985895432073</v>
      </c>
      <c r="O11" s="50">
        <v>18.834749408760732</v>
      </c>
      <c r="P11" s="50">
        <v>7.0433999999999997E-2</v>
      </c>
      <c r="Q11" s="168">
        <f>SUM(J11:P11)</f>
        <v>38.094770107294984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38.094770107294984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6.9692571052136287</v>
      </c>
      <c r="F12" s="61">
        <f t="shared" ref="F12:Z12" si="0">SUM(F$7:F$8)-SUM(F$9:F$11)</f>
        <v>34.087289812067262</v>
      </c>
      <c r="G12" s="62">
        <f t="shared" si="0"/>
        <v>50.960728143339693</v>
      </c>
      <c r="H12" s="63">
        <f t="shared" si="0"/>
        <v>3.8637841607274517</v>
      </c>
      <c r="I12" s="182">
        <f>SUM(I$7:I$8)-SUM(I$9:I$11)</f>
        <v>54.824512304067142</v>
      </c>
      <c r="J12" s="64">
        <f>SUM(J$7:J$8)-SUM(J$9:J$11)</f>
        <v>210.02538803233068</v>
      </c>
      <c r="K12" s="64">
        <f t="shared" si="0"/>
        <v>5.9473263453884977</v>
      </c>
      <c r="L12" s="64">
        <f t="shared" si="0"/>
        <v>17.23081764822723</v>
      </c>
      <c r="M12" s="64">
        <f t="shared" si="0"/>
        <v>-9.8898848328902282</v>
      </c>
      <c r="N12" s="64">
        <f t="shared" si="0"/>
        <v>-13.56753777569566</v>
      </c>
      <c r="O12" s="64">
        <f t="shared" si="0"/>
        <v>-21.336021330702884</v>
      </c>
      <c r="P12" s="64">
        <f t="shared" si="0"/>
        <v>7.8133764978606965</v>
      </c>
      <c r="Q12" s="169">
        <f t="shared" si="0"/>
        <v>196.22346458451835</v>
      </c>
      <c r="R12" s="176">
        <f t="shared" si="0"/>
        <v>188.48077006466033</v>
      </c>
      <c r="S12" s="64">
        <f t="shared" si="0"/>
        <v>93.004199999999997</v>
      </c>
      <c r="T12" s="64">
        <f t="shared" si="0"/>
        <v>63.986687553165737</v>
      </c>
      <c r="U12" s="64">
        <f t="shared" si="0"/>
        <v>0</v>
      </c>
      <c r="V12" s="64">
        <f t="shared" si="0"/>
        <v>3.6360000000000003E-3</v>
      </c>
      <c r="W12" s="64">
        <f t="shared" si="0"/>
        <v>0</v>
      </c>
      <c r="X12" s="64">
        <f t="shared" si="0"/>
        <v>2.1949636400000001</v>
      </c>
      <c r="Y12" s="64">
        <f t="shared" si="0"/>
        <v>43.210343016998735</v>
      </c>
      <c r="Z12" s="65">
        <f t="shared" si="0"/>
        <v>202.39983021016448</v>
      </c>
      <c r="AA12" s="66"/>
      <c r="AB12" s="67">
        <f>SUM(AB$7:AB$8)-SUM(AB$9:AB$11)</f>
        <v>1.611267</v>
      </c>
      <c r="AC12" s="188">
        <f>SUM(AC$7:AC$8)-SUM(AC$9:AC$11)</f>
        <v>643.53984416341029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-19.942556359999998</v>
      </c>
      <c r="G13" s="71">
        <f t="shared" si="1"/>
        <v>-20.352606385234132</v>
      </c>
      <c r="H13" s="70">
        <f t="shared" si="1"/>
        <v>-0.20544000000000001</v>
      </c>
      <c r="I13" s="183">
        <f t="shared" si="1"/>
        <v>-20.558046385234135</v>
      </c>
      <c r="J13" s="72">
        <f t="shared" si="1"/>
        <v>-208.7824574285367</v>
      </c>
      <c r="K13" s="72">
        <f t="shared" ref="K13:U13" si="2">SUM(K$14:K$18)</f>
        <v>0</v>
      </c>
      <c r="L13" s="72">
        <f t="shared" si="2"/>
        <v>78.38085345112394</v>
      </c>
      <c r="M13" s="72">
        <f t="shared" si="2"/>
        <v>73.047482692570767</v>
      </c>
      <c r="N13" s="72">
        <f t="shared" si="2"/>
        <v>23.739349350742241</v>
      </c>
      <c r="O13" s="72">
        <f t="shared" si="2"/>
        <v>38.423276102845378</v>
      </c>
      <c r="P13" s="72">
        <f t="shared" si="2"/>
        <v>6.6706187115483058</v>
      </c>
      <c r="Q13" s="168">
        <f t="shared" si="2"/>
        <v>11.479122880293939</v>
      </c>
      <c r="R13" s="177">
        <f t="shared" si="2"/>
        <v>-87.173101327258649</v>
      </c>
      <c r="S13" s="72">
        <f t="shared" si="2"/>
        <v>-93.004199999999997</v>
      </c>
      <c r="T13" s="72">
        <f t="shared" si="2"/>
        <v>-55.751159999999992</v>
      </c>
      <c r="U13" s="72">
        <f t="shared" si="2"/>
        <v>0</v>
      </c>
      <c r="V13" s="72">
        <f t="shared" ref="V13:AC13" si="3">SUM(V$14:V$18)</f>
        <v>-3.6360000000000003E-3</v>
      </c>
      <c r="W13" s="72">
        <f t="shared" si="3"/>
        <v>0</v>
      </c>
      <c r="X13" s="72">
        <f t="shared" si="3"/>
        <v>-2.0847020000000001</v>
      </c>
      <c r="Y13" s="72">
        <f t="shared" si="3"/>
        <v>-5.1838800000000003</v>
      </c>
      <c r="Z13" s="51">
        <f t="shared" si="3"/>
        <v>-156.02757799999998</v>
      </c>
      <c r="AA13" s="73">
        <f t="shared" si="3"/>
        <v>113.37614606184496</v>
      </c>
      <c r="AB13" s="74">
        <f t="shared" si="3"/>
        <v>-1.611267</v>
      </c>
      <c r="AC13" s="189">
        <f t="shared" si="3"/>
        <v>-140.5147237703539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-4.1204070000000002</v>
      </c>
      <c r="G14" s="49">
        <f>F14+E14</f>
        <v>-4.1204070000000002</v>
      </c>
      <c r="H14" s="48">
        <v>0</v>
      </c>
      <c r="I14" s="181">
        <f>SUM(G14:H14)</f>
        <v>-4.1204070000000002</v>
      </c>
      <c r="J14" s="50"/>
      <c r="K14" s="50"/>
      <c r="L14" s="50"/>
      <c r="M14" s="50">
        <v>0</v>
      </c>
      <c r="N14" s="50">
        <v>-0.25686980000000004</v>
      </c>
      <c r="O14" s="50"/>
      <c r="P14" s="50"/>
      <c r="Q14" s="168">
        <f>SUM(J14:P14)</f>
        <v>-0.25686980000000004</v>
      </c>
      <c r="R14" s="175">
        <v>-54.703410000000005</v>
      </c>
      <c r="S14" s="50">
        <v>-93.004199999999997</v>
      </c>
      <c r="T14" s="50">
        <v>-54.377399999999994</v>
      </c>
      <c r="U14" s="50">
        <v>0</v>
      </c>
      <c r="V14" s="50">
        <v>-3.6360000000000003E-3</v>
      </c>
      <c r="W14" s="50"/>
      <c r="X14" s="50">
        <v>-0.63789200000000001</v>
      </c>
      <c r="Y14" s="50"/>
      <c r="Z14" s="51">
        <f>SUM(S14:Y14)</f>
        <v>-148.02312799999999</v>
      </c>
      <c r="AA14" s="52">
        <v>121.65060827880001</v>
      </c>
      <c r="AB14" s="58"/>
      <c r="AC14" s="191">
        <f t="shared" ref="AC14:AC19" si="4">SUM(I14,Q14,R14,Z14,AA14,AB14)</f>
        <v>-85.453206521200002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-3.001754</v>
      </c>
      <c r="G15" s="49">
        <f>F15+E15</f>
        <v>-3.001754</v>
      </c>
      <c r="H15" s="48">
        <v>-0.20544000000000001</v>
      </c>
      <c r="I15" s="181">
        <f>SUM(G15:H15)</f>
        <v>-3.2071939999999999</v>
      </c>
      <c r="J15" s="50"/>
      <c r="K15" s="50"/>
      <c r="L15" s="50"/>
      <c r="M15" s="50"/>
      <c r="N15" s="50"/>
      <c r="O15" s="50"/>
      <c r="P15" s="50"/>
      <c r="Q15" s="168"/>
      <c r="R15" s="175">
        <v>-2.2545529999999996</v>
      </c>
      <c r="S15" s="50"/>
      <c r="T15" s="50">
        <v>-1.3737600000000001</v>
      </c>
      <c r="U15" s="50"/>
      <c r="V15" s="50"/>
      <c r="W15" s="50"/>
      <c r="X15" s="50">
        <v>-1.4468099999999999</v>
      </c>
      <c r="Y15" s="50">
        <v>-5.1838800000000003</v>
      </c>
      <c r="Z15" s="51">
        <f>SUM(S15:Y15)</f>
        <v>-8.0044500000000003</v>
      </c>
      <c r="AA15" s="52">
        <v>3.8162885975999998</v>
      </c>
      <c r="AB15" s="53">
        <v>-1.611267</v>
      </c>
      <c r="AC15" s="191">
        <f t="shared" si="4"/>
        <v>-11.261175402399999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-208.7824574285367</v>
      </c>
      <c r="K16" s="50"/>
      <c r="L16" s="50">
        <v>80.383124365513297</v>
      </c>
      <c r="M16" s="50">
        <v>72.145735458115468</v>
      </c>
      <c r="N16" s="50">
        <v>22.44260098642399</v>
      </c>
      <c r="O16" s="50">
        <v>37.741086148817047</v>
      </c>
      <c r="P16" s="50">
        <v>13.720605611831505</v>
      </c>
      <c r="Q16" s="168">
        <f>SUM(J16:P16)</f>
        <v>17.650695142164619</v>
      </c>
      <c r="R16" s="175">
        <v>-25.529817065897795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-7.8791219237331767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-12.820395359999999</v>
      </c>
      <c r="G17" s="49">
        <f>F17+E17</f>
        <v>-12.820395359999999</v>
      </c>
      <c r="H17" s="48">
        <v>0</v>
      </c>
      <c r="I17" s="181">
        <f>SUM(G17:H17)</f>
        <v>-12.820395359999999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-12.820395359999999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-2.0022709143893596</v>
      </c>
      <c r="M18" s="50">
        <v>0.90174723445529992</v>
      </c>
      <c r="N18" s="50">
        <v>1.5536181643182503</v>
      </c>
      <c r="O18" s="50">
        <v>0.68218995402833016</v>
      </c>
      <c r="P18" s="50">
        <v>-7.0499869002831996</v>
      </c>
      <c r="Q18" s="168">
        <f>SUM(J18:P18)</f>
        <v>-5.9147024618706787</v>
      </c>
      <c r="R18" s="175">
        <v>-4.6853212613608521</v>
      </c>
      <c r="S18" s="50"/>
      <c r="T18" s="50"/>
      <c r="U18" s="50"/>
      <c r="V18" s="50"/>
      <c r="W18" s="50"/>
      <c r="X18" s="50"/>
      <c r="Y18" s="50"/>
      <c r="Z18" s="51"/>
      <c r="AA18" s="52">
        <v>-12.090750814555044</v>
      </c>
      <c r="AB18" s="58"/>
      <c r="AC18" s="191">
        <f t="shared" si="4"/>
        <v>-23.100824563020709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-14.483995209409002</v>
      </c>
      <c r="Q19" s="170">
        <f>SUM(J19:P19)</f>
        <v>-14.483995209409002</v>
      </c>
      <c r="R19" s="178">
        <v>-24.78459686085332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-39.268592070262322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6.9692571052136287</v>
      </c>
      <c r="F20" s="82">
        <f t="shared" si="5"/>
        <v>14.144733452067264</v>
      </c>
      <c r="G20" s="83">
        <f t="shared" si="5"/>
        <v>30.608121758105561</v>
      </c>
      <c r="H20" s="82">
        <f t="shared" si="5"/>
        <v>3.6583441607274518</v>
      </c>
      <c r="I20" s="185">
        <f t="shared" si="5"/>
        <v>34.266465918833006</v>
      </c>
      <c r="J20" s="85">
        <f>SUM(J$12,J$13,J$19)</f>
        <v>1.2429306037939796</v>
      </c>
      <c r="K20" s="85">
        <f t="shared" si="5"/>
        <v>5.9473263453884977</v>
      </c>
      <c r="L20" s="85">
        <f t="shared" si="5"/>
        <v>95.61167109935117</v>
      </c>
      <c r="M20" s="85">
        <f t="shared" si="5"/>
        <v>63.157597859680536</v>
      </c>
      <c r="N20" s="85">
        <f t="shared" si="5"/>
        <v>10.171811575046581</v>
      </c>
      <c r="O20" s="85">
        <f>SUM(O$12,O$13,O$19)</f>
        <v>17.087254772142494</v>
      </c>
      <c r="P20" s="85">
        <f t="shared" si="5"/>
        <v>0</v>
      </c>
      <c r="Q20" s="170">
        <f t="shared" si="5"/>
        <v>193.21859225540328</v>
      </c>
      <c r="R20" s="178">
        <f t="shared" si="5"/>
        <v>76.523071876548357</v>
      </c>
      <c r="S20" s="85"/>
      <c r="T20" s="85">
        <f t="shared" ref="T20:AB20" si="6">SUM(T$12,T$13,T$19)</f>
        <v>8.2355275531657455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0.11026164000000005</v>
      </c>
      <c r="Y20" s="85">
        <f t="shared" si="6"/>
        <v>38.026463016998733</v>
      </c>
      <c r="Z20" s="86">
        <f t="shared" si="6"/>
        <v>46.372252210164504</v>
      </c>
      <c r="AA20" s="87">
        <f t="shared" si="6"/>
        <v>113.37614606184496</v>
      </c>
      <c r="AB20" s="88">
        <f t="shared" si="6"/>
        <v>0</v>
      </c>
      <c r="AC20" s="190">
        <f>SUM(AC$12,AC$13,AC$19)</f>
        <v>463.75652832279405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0.11644394253089906</v>
      </c>
      <c r="F22" s="63">
        <v>0.60163204747774479</v>
      </c>
      <c r="G22" s="62">
        <f>SUM(E22:F22)</f>
        <v>0.71807599000864386</v>
      </c>
      <c r="H22" s="63">
        <v>0</v>
      </c>
      <c r="I22" s="181">
        <f>SUM(G22:H22)</f>
        <v>0.71807599000864386</v>
      </c>
      <c r="J22" s="92"/>
      <c r="K22" s="92">
        <f>SUM(K23:K25)</f>
        <v>3.0952233009708736E-2</v>
      </c>
      <c r="L22" s="92">
        <f>SUM(L23:L25)</f>
        <v>2.7440689421220941</v>
      </c>
      <c r="M22" s="92">
        <f>SUM(M23:M25)</f>
        <v>12.025560619525061</v>
      </c>
      <c r="N22" s="92">
        <f>SUM(N23:N25)</f>
        <v>1.4748629925195609</v>
      </c>
      <c r="O22" s="92">
        <f>SUM(O23:O25)</f>
        <v>0</v>
      </c>
      <c r="P22" s="92"/>
      <c r="Q22" s="168">
        <f>SUM(J22:P22)</f>
        <v>16.275444787176426</v>
      </c>
      <c r="R22" s="175">
        <f>SUM(R23:R25)</f>
        <v>1.9626980303276453</v>
      </c>
      <c r="S22" s="50"/>
      <c r="T22" s="92">
        <v>0.31607600000000002</v>
      </c>
      <c r="U22" s="92"/>
      <c r="V22" s="92"/>
      <c r="W22" s="92"/>
      <c r="X22" s="92"/>
      <c r="Y22" s="92"/>
      <c r="Z22" s="51">
        <f>SUM(S22:Y22)</f>
        <v>0.31607600000000002</v>
      </c>
      <c r="AA22" s="52">
        <f>SUM(AA23:AA25)</f>
        <v>3.0407534103511691</v>
      </c>
      <c r="AB22" s="93"/>
      <c r="AC22" s="187">
        <f>SUM(I22,Q22,R22,Z22,AA22,AB22)</f>
        <v>22.31304821786388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0.11644394253089906</v>
      </c>
      <c r="F23" s="48">
        <v>0.60163204747774479</v>
      </c>
      <c r="G23" s="49">
        <f t="shared" ref="G23:G39" si="7">SUM(E23:F23)</f>
        <v>0.71807599000864386</v>
      </c>
      <c r="H23" s="48">
        <v>0</v>
      </c>
      <c r="I23" s="186">
        <f t="shared" ref="I23:I39" si="8">SUM(G23:H23)</f>
        <v>0.71807599000864386</v>
      </c>
      <c r="J23" s="50"/>
      <c r="K23" s="50">
        <v>3.0952233009708736E-2</v>
      </c>
      <c r="L23" s="50">
        <v>2.6813909457133662</v>
      </c>
      <c r="M23" s="57">
        <v>6.9265037211465161</v>
      </c>
      <c r="N23" s="57">
        <v>7.061870334943407E-2</v>
      </c>
      <c r="O23" s="57">
        <v>0</v>
      </c>
      <c r="P23" s="57"/>
      <c r="Q23" s="171">
        <f>SUM(J23:P23)</f>
        <v>9.7094656032190247</v>
      </c>
      <c r="R23" s="179">
        <v>1.9139930816832638</v>
      </c>
      <c r="S23" s="50"/>
      <c r="T23" s="50">
        <v>0.31607600000000002</v>
      </c>
      <c r="U23" s="50"/>
      <c r="V23" s="50"/>
      <c r="W23" s="50"/>
      <c r="X23" s="50"/>
      <c r="Y23" s="50"/>
      <c r="Z23" s="94">
        <f>SUM(S23:Y23)</f>
        <v>0.31607600000000002</v>
      </c>
      <c r="AA23" s="95">
        <v>2.9057516086968582</v>
      </c>
      <c r="AB23" s="96"/>
      <c r="AC23" s="191">
        <f>SUM(I23,Q23,R23,Z23,AA23,AB23)</f>
        <v>15.563362283607793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4.3870511541277621E-2</v>
      </c>
      <c r="M24" s="57">
        <v>0.74815692436583758</v>
      </c>
      <c r="N24" s="57">
        <v>0.24113584416745401</v>
      </c>
      <c r="O24" s="57">
        <v>0</v>
      </c>
      <c r="P24" s="57"/>
      <c r="Q24" s="171">
        <f>SUM(J24:P24)</f>
        <v>1.0331632800745691</v>
      </c>
      <c r="R24" s="179">
        <v>4.8704948644381588E-2</v>
      </c>
      <c r="S24" s="50"/>
      <c r="T24" s="50"/>
      <c r="U24" s="50"/>
      <c r="V24" s="50"/>
      <c r="W24" s="50"/>
      <c r="X24" s="50"/>
      <c r="Y24" s="50"/>
      <c r="Z24" s="94"/>
      <c r="AA24" s="95">
        <v>3.2067646781833409E-2</v>
      </c>
      <c r="AB24" s="96"/>
      <c r="AC24" s="191">
        <f>SUM(I24,Q24,R24,Z24,AA24,AB24)</f>
        <v>1.1139358755007842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1.8807484867450264E-2</v>
      </c>
      <c r="M25" s="57">
        <v>4.350899974012707</v>
      </c>
      <c r="N25" s="57">
        <v>1.1631084450026727</v>
      </c>
      <c r="O25" s="57">
        <v>0</v>
      </c>
      <c r="P25" s="57"/>
      <c r="Q25" s="171">
        <f>SUM(J25:P25)</f>
        <v>5.5328159038828293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0.10293415487247751</v>
      </c>
      <c r="AB25" s="96"/>
      <c r="AC25" s="191">
        <f>SUM(I25,Q25,R25,Z25,AA25,AB25)</f>
        <v>5.6357500587553071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5.7956640943597462</v>
      </c>
      <c r="F26" s="63">
        <v>16.742818034119232</v>
      </c>
      <c r="G26" s="62">
        <f t="shared" si="7"/>
        <v>22.538482128478979</v>
      </c>
      <c r="H26" s="63">
        <v>2.2001721897272057</v>
      </c>
      <c r="I26" s="181">
        <f>SUM(G26:H26)</f>
        <v>24.738654318206184</v>
      </c>
      <c r="J26" s="50"/>
      <c r="K26" s="100">
        <f>SUM(K27:K36)</f>
        <v>1.1856999549525948</v>
      </c>
      <c r="L26" s="100">
        <f>SUM(L27:L36)</f>
        <v>0.33897029148858282</v>
      </c>
      <c r="M26" s="100">
        <f>SUM(M27:M36)</f>
        <v>8.6459017781737479</v>
      </c>
      <c r="N26" s="100">
        <f>SUM(N27:N36)</f>
        <v>2.4652675961299808</v>
      </c>
      <c r="O26" s="100">
        <f>SUM(O27:O36)</f>
        <v>0</v>
      </c>
      <c r="P26" s="100"/>
      <c r="Q26" s="168">
        <f>SUM(Q27:Q36)</f>
        <v>12.635839620744907</v>
      </c>
      <c r="R26" s="175">
        <f>SUM(R27:R36)</f>
        <v>61.667239825739138</v>
      </c>
      <c r="S26" s="50"/>
      <c r="T26" s="92">
        <f>SUM(T27:T36)</f>
        <v>5.1233315531657331</v>
      </c>
      <c r="U26" s="101"/>
      <c r="V26" s="101"/>
      <c r="W26" s="101"/>
      <c r="X26" s="92">
        <f>SUM(X27:X36)</f>
        <v>5.026164000000001E-2</v>
      </c>
      <c r="Y26" s="92">
        <f>SUM(Y27:Y36)</f>
        <v>29.958385911778798</v>
      </c>
      <c r="Z26" s="51">
        <f>SUM(S26:Y26)</f>
        <v>35.131979104944534</v>
      </c>
      <c r="AA26" s="52">
        <f>SUM(AA27:AA36)</f>
        <v>49.444860797424056</v>
      </c>
      <c r="AB26" s="93"/>
      <c r="AC26" s="187">
        <f t="shared" ref="AC26:AC39" si="9">SUM(I26,Q26,R26,Z26,AA26,AB26)</f>
        <v>183.6185736670588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7.2268124134789273E-3</v>
      </c>
      <c r="M27" s="57">
        <v>2.0004178776650159</v>
      </c>
      <c r="N27" s="57">
        <v>0.2278380564802015</v>
      </c>
      <c r="O27" s="57">
        <v>0</v>
      </c>
      <c r="P27" s="50"/>
      <c r="Q27" s="171">
        <f>SUM(K27:P27)</f>
        <v>2.2354827465586964</v>
      </c>
      <c r="R27" s="179">
        <v>0.13489176004633585</v>
      </c>
      <c r="S27" s="50"/>
      <c r="T27" s="50"/>
      <c r="U27" s="50"/>
      <c r="V27" s="50"/>
      <c r="W27" s="50"/>
      <c r="X27" s="50"/>
      <c r="Y27" s="50"/>
      <c r="Z27" s="51"/>
      <c r="AA27" s="95">
        <v>1.214507140609286</v>
      </c>
      <c r="AB27" s="96"/>
      <c r="AC27" s="191">
        <f t="shared" si="9"/>
        <v>3.7190514673168753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7.6360294516883354</v>
      </c>
      <c r="G28" s="49">
        <f t="shared" si="7"/>
        <v>7.6360294516883354</v>
      </c>
      <c r="H28" s="48">
        <v>2.1585505938538612</v>
      </c>
      <c r="I28" s="186">
        <f t="shared" si="8"/>
        <v>9.7945800455421974</v>
      </c>
      <c r="J28" s="50"/>
      <c r="K28" s="57"/>
      <c r="L28" s="50">
        <v>3.6602894062870796E-2</v>
      </c>
      <c r="M28" s="57">
        <v>0.7222632210115435</v>
      </c>
      <c r="N28" s="57">
        <v>0.28008994161482853</v>
      </c>
      <c r="O28" s="57">
        <v>0</v>
      </c>
      <c r="P28" s="57"/>
      <c r="Q28" s="171">
        <f>SUM(K28:P28)</f>
        <v>1.0389560566892428</v>
      </c>
      <c r="R28" s="179">
        <v>9.2391021012861021</v>
      </c>
      <c r="S28" s="50"/>
      <c r="T28" s="102"/>
      <c r="U28" s="102"/>
      <c r="V28" s="102"/>
      <c r="W28" s="102"/>
      <c r="X28" s="50"/>
      <c r="Y28" s="50"/>
      <c r="Z28" s="51"/>
      <c r="AA28" s="95">
        <v>6.0373355880831898</v>
      </c>
      <c r="AB28" s="96"/>
      <c r="AC28" s="191">
        <f t="shared" si="9"/>
        <v>26.10997379160073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0.25546788028336659</v>
      </c>
      <c r="G29" s="49">
        <f t="shared" si="7"/>
        <v>0.25546788028336659</v>
      </c>
      <c r="H29" s="48">
        <v>0</v>
      </c>
      <c r="I29" s="186">
        <f t="shared" si="8"/>
        <v>0.25546788028336659</v>
      </c>
      <c r="J29" s="50"/>
      <c r="K29" s="57"/>
      <c r="L29" s="57"/>
      <c r="M29" s="57"/>
      <c r="N29" s="57"/>
      <c r="O29" s="57"/>
      <c r="P29" s="57"/>
      <c r="Q29" s="171"/>
      <c r="R29" s="179">
        <v>1.2604735462184871</v>
      </c>
      <c r="S29" s="50"/>
      <c r="T29" s="102"/>
      <c r="U29" s="102"/>
      <c r="V29" s="102"/>
      <c r="W29" s="102"/>
      <c r="X29" s="50"/>
      <c r="Y29" s="50"/>
      <c r="Z29" s="51"/>
      <c r="AA29" s="95">
        <v>0.79404867752820296</v>
      </c>
      <c r="AB29" s="96"/>
      <c r="AC29" s="191">
        <f t="shared" si="9"/>
        <v>2.3099901040300566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0.65142678589857572</v>
      </c>
      <c r="G30" s="49">
        <f t="shared" si="7"/>
        <v>0.65142678589857572</v>
      </c>
      <c r="H30" s="48">
        <v>0</v>
      </c>
      <c r="I30" s="186">
        <f t="shared" si="8"/>
        <v>0.65142678589857572</v>
      </c>
      <c r="J30" s="50"/>
      <c r="K30" s="57"/>
      <c r="L30" s="57"/>
      <c r="M30" s="57"/>
      <c r="N30" s="57"/>
      <c r="O30" s="57"/>
      <c r="P30" s="57"/>
      <c r="Q30" s="171"/>
      <c r="R30" s="179">
        <v>6.4241924161577755</v>
      </c>
      <c r="S30" s="50"/>
      <c r="T30" s="102"/>
      <c r="U30" s="102"/>
      <c r="V30" s="102"/>
      <c r="W30" s="102"/>
      <c r="X30" s="50"/>
      <c r="Y30" s="50"/>
      <c r="Z30" s="51"/>
      <c r="AA30" s="95">
        <v>11.400757453227721</v>
      </c>
      <c r="AB30" s="96"/>
      <c r="AC30" s="191">
        <f t="shared" si="9"/>
        <v>18.476376655284071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39.024424683367151</v>
      </c>
      <c r="S31" s="50"/>
      <c r="T31" s="50"/>
      <c r="U31" s="50"/>
      <c r="V31" s="50"/>
      <c r="W31" s="50"/>
      <c r="X31" s="50"/>
      <c r="Y31" s="50"/>
      <c r="Z31" s="51"/>
      <c r="AA31" s="95">
        <v>2.5380014398213708</v>
      </c>
      <c r="AB31" s="96"/>
      <c r="AC31" s="191">
        <f t="shared" si="9"/>
        <v>41.562426123188523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4.4281554359999999</v>
      </c>
      <c r="F32" s="48">
        <v>0</v>
      </c>
      <c r="G32" s="49">
        <f t="shared" si="7"/>
        <v>4.4281554359999999</v>
      </c>
      <c r="H32" s="48">
        <v>0</v>
      </c>
      <c r="I32" s="186">
        <f t="shared" si="8"/>
        <v>4.4281554359999999</v>
      </c>
      <c r="J32" s="50"/>
      <c r="K32" s="57"/>
      <c r="L32" s="57"/>
      <c r="M32" s="57"/>
      <c r="N32" s="57"/>
      <c r="O32" s="57"/>
      <c r="P32" s="57"/>
      <c r="Q32" s="171"/>
      <c r="R32" s="179">
        <v>1.3477883508771928</v>
      </c>
      <c r="S32" s="50"/>
      <c r="T32" s="50"/>
      <c r="U32" s="50"/>
      <c r="V32" s="50"/>
      <c r="W32" s="50"/>
      <c r="X32" s="50"/>
      <c r="Y32" s="50"/>
      <c r="Z32" s="51"/>
      <c r="AA32" s="95">
        <v>0.85151301237199006</v>
      </c>
      <c r="AB32" s="96"/>
      <c r="AC32" s="191">
        <f t="shared" si="9"/>
        <v>6.6274567992491829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6.5944347079063121E-4</v>
      </c>
      <c r="M33" s="57">
        <v>1.8299026313081487E-2</v>
      </c>
      <c r="N33" s="57">
        <v>0</v>
      </c>
      <c r="O33" s="57">
        <v>0</v>
      </c>
      <c r="P33" s="57"/>
      <c r="Q33" s="171">
        <f>SUM(K33:P33)</f>
        <v>1.8958469783872119E-2</v>
      </c>
      <c r="R33" s="179">
        <v>3.0878162724175753</v>
      </c>
      <c r="S33" s="50"/>
      <c r="T33" s="50"/>
      <c r="U33" s="50"/>
      <c r="V33" s="50"/>
      <c r="W33" s="50"/>
      <c r="X33" s="50"/>
      <c r="Y33" s="50"/>
      <c r="Z33" s="51"/>
      <c r="AA33" s="95">
        <v>20.717902431310918</v>
      </c>
      <c r="AB33" s="96"/>
      <c r="AC33" s="191">
        <f t="shared" si="9"/>
        <v>23.824677173512367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0.82223325343511444</v>
      </c>
      <c r="S34" s="50"/>
      <c r="T34" s="50"/>
      <c r="U34" s="50"/>
      <c r="V34" s="50"/>
      <c r="W34" s="50"/>
      <c r="X34" s="50"/>
      <c r="Y34" s="50"/>
      <c r="Z34" s="51"/>
      <c r="AA34" s="95">
        <v>1.463029518562202</v>
      </c>
      <c r="AB34" s="96"/>
      <c r="AC34" s="191">
        <f t="shared" si="9"/>
        <v>2.3052627719973167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8.314501292451465E-2</v>
      </c>
      <c r="M35" s="57">
        <v>3.8197771534976659</v>
      </c>
      <c r="N35" s="57">
        <v>1.3646766313305268E-2</v>
      </c>
      <c r="O35" s="57">
        <v>0</v>
      </c>
      <c r="P35" s="57"/>
      <c r="Q35" s="171">
        <f>SUM(K35:P35)</f>
        <v>3.916568932735486</v>
      </c>
      <c r="R35" s="179">
        <v>4.5372507581803674E-2</v>
      </c>
      <c r="S35" s="50"/>
      <c r="T35" s="50"/>
      <c r="U35" s="50"/>
      <c r="V35" s="50"/>
      <c r="W35" s="50"/>
      <c r="X35" s="50"/>
      <c r="Y35" s="50"/>
      <c r="Z35" s="51"/>
      <c r="AA35" s="95">
        <v>0.421143783728401</v>
      </c>
      <c r="AB35" s="96"/>
      <c r="AC35" s="191">
        <f t="shared" si="9"/>
        <v>4.4671975891517546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1.3675086583597462</v>
      </c>
      <c r="F36" s="48">
        <v>7.9616117310403354</v>
      </c>
      <c r="G36" s="49">
        <f t="shared" si="7"/>
        <v>9.3291203894000816</v>
      </c>
      <c r="H36" s="48">
        <v>4.1621595873344353E-2</v>
      </c>
      <c r="I36" s="186">
        <f>SUM(G36:H36)</f>
        <v>9.3707419852734262</v>
      </c>
      <c r="J36" s="50"/>
      <c r="K36" s="50">
        <v>1.1856999549525948</v>
      </c>
      <c r="L36" s="50">
        <v>0.21133612861692783</v>
      </c>
      <c r="M36" s="50">
        <v>2.0851444996864412</v>
      </c>
      <c r="N36" s="50">
        <v>1.9436928317216453</v>
      </c>
      <c r="O36" s="50">
        <v>0</v>
      </c>
      <c r="P36" s="50"/>
      <c r="Q36" s="171">
        <f>SUM(K36:P36)</f>
        <v>5.4258734149776089</v>
      </c>
      <c r="R36" s="179">
        <v>0.2809449343515944</v>
      </c>
      <c r="S36" s="50"/>
      <c r="T36" s="50">
        <v>5.1233315531657331</v>
      </c>
      <c r="U36" s="50"/>
      <c r="V36" s="50"/>
      <c r="W36" s="50"/>
      <c r="X36" s="50">
        <v>5.026164000000001E-2</v>
      </c>
      <c r="Y36" s="50">
        <v>29.958385911778798</v>
      </c>
      <c r="Z36" s="94">
        <f>SUM(S36:Y36)</f>
        <v>35.131979104944534</v>
      </c>
      <c r="AA36" s="95">
        <v>4.0066217521807665</v>
      </c>
      <c r="AB36" s="96"/>
      <c r="AC36" s="191">
        <f t="shared" si="9"/>
        <v>54.216161191727934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0.36993600602296256</v>
      </c>
      <c r="F37" s="63">
        <v>0.96108821149177226</v>
      </c>
      <c r="G37" s="62">
        <f t="shared" si="7"/>
        <v>1.3310242175147349</v>
      </c>
      <c r="H37" s="63">
        <v>0.32183927254853767</v>
      </c>
      <c r="I37" s="181">
        <f>SUM(G37:H37)</f>
        <v>1.6528634900632726</v>
      </c>
      <c r="J37" s="92"/>
      <c r="K37" s="92">
        <v>0.47932914431988294</v>
      </c>
      <c r="L37" s="92">
        <v>3.7035002891792548</v>
      </c>
      <c r="M37" s="92">
        <v>3.8311815842487755</v>
      </c>
      <c r="N37" s="92">
        <v>0.19975900264270854</v>
      </c>
      <c r="O37" s="92">
        <v>0</v>
      </c>
      <c r="P37" s="92"/>
      <c r="Q37" s="168">
        <f>SUM(K37:P37)</f>
        <v>8.2137700203906228</v>
      </c>
      <c r="R37" s="175">
        <v>4.9746661790365394</v>
      </c>
      <c r="S37" s="92"/>
      <c r="T37" s="92">
        <v>2.3795600000000001</v>
      </c>
      <c r="U37" s="92"/>
      <c r="V37" s="92"/>
      <c r="W37" s="92"/>
      <c r="X37" s="92">
        <v>0.06</v>
      </c>
      <c r="Y37" s="92"/>
      <c r="Z37" s="51">
        <f>SUM(S37:Y37)</f>
        <v>2.4395600000000002</v>
      </c>
      <c r="AA37" s="52">
        <v>19.849900530597992</v>
      </c>
      <c r="AB37" s="93"/>
      <c r="AC37" s="187">
        <f t="shared" si="9"/>
        <v>37.130760220088426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1.5557159688499103</v>
      </c>
      <c r="L38" s="92">
        <v>90.768257931873094</v>
      </c>
      <c r="M38" s="92">
        <v>35.989557867242809</v>
      </c>
      <c r="N38" s="92">
        <v>3.8716542193440264</v>
      </c>
      <c r="O38" s="92">
        <v>15.88012733144955</v>
      </c>
      <c r="P38" s="92"/>
      <c r="Q38" s="168">
        <f>SUM(K38:P38)</f>
        <v>148.06531331875939</v>
      </c>
      <c r="R38" s="175">
        <v>1.8340000000000001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0.22673676735359999</v>
      </c>
      <c r="AB38" s="93"/>
      <c r="AC38" s="187">
        <f t="shared" si="9"/>
        <v>150.20605008611301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2.1331325679151765E-3</v>
      </c>
      <c r="F39" s="63">
        <v>0.16315978778886792</v>
      </c>
      <c r="G39" s="62">
        <f t="shared" si="7"/>
        <v>0.16529292035678309</v>
      </c>
      <c r="H39" s="63">
        <v>1.1108073236667486</v>
      </c>
      <c r="I39" s="181">
        <f t="shared" si="8"/>
        <v>1.2761002440235316</v>
      </c>
      <c r="J39" s="50"/>
      <c r="K39" s="92">
        <v>2.6956290442563997</v>
      </c>
      <c r="L39" s="92">
        <v>3.4670373874525116E-2</v>
      </c>
      <c r="M39" s="92">
        <v>0.29605183060306334</v>
      </c>
      <c r="N39" s="92">
        <v>8.7309746522437333E-4</v>
      </c>
      <c r="O39" s="92">
        <v>0</v>
      </c>
      <c r="P39" s="92"/>
      <c r="Q39" s="168">
        <f>SUM(K39:P39)</f>
        <v>3.0272243461992128</v>
      </c>
      <c r="R39" s="175">
        <v>4.53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37.300174072807302</v>
      </c>
      <c r="AB39" s="93"/>
      <c r="AC39" s="187">
        <f t="shared" si="9"/>
        <v>54.618135768249978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6.2841771754815232</v>
      </c>
      <c r="F40" s="82">
        <f>SUM(F$22,F$26,F$37,F$39)+F38</f>
        <v>18.548698080877614</v>
      </c>
      <c r="G40" s="83">
        <f>SUM(G$22,G$26,G$37,G$39)+G38</f>
        <v>24.832875256359138</v>
      </c>
      <c r="H40" s="82">
        <f>SUM(H$22,H$26,H$37,H$39)+H38</f>
        <v>3.6328187859424919</v>
      </c>
      <c r="I40" s="185">
        <f>SUM(I$22,I$26,I$37,I$39)+I38</f>
        <v>28.465694042301628</v>
      </c>
      <c r="J40" s="85">
        <f t="shared" ref="J40:AB40" si="10">SUM(J$22,J$26,J$37,J$39,J$38)</f>
        <v>0</v>
      </c>
      <c r="K40" s="85">
        <f t="shared" si="10"/>
        <v>5.9473263453884968</v>
      </c>
      <c r="L40" s="85">
        <f t="shared" si="10"/>
        <v>97.589467828537551</v>
      </c>
      <c r="M40" s="85">
        <f t="shared" si="10"/>
        <v>60.788253679793456</v>
      </c>
      <c r="N40" s="85">
        <f t="shared" si="10"/>
        <v>8.0124169081015015</v>
      </c>
      <c r="O40" s="85">
        <f t="shared" si="10"/>
        <v>15.88012733144955</v>
      </c>
      <c r="P40" s="109">
        <f t="shared" si="10"/>
        <v>0</v>
      </c>
      <c r="Q40" s="172">
        <f>SUM(Q$22,Q$26,Q$37,Q$39,Q$38)</f>
        <v>188.21759209327055</v>
      </c>
      <c r="R40" s="178">
        <f t="shared" si="10"/>
        <v>74.968604035103326</v>
      </c>
      <c r="S40" s="85">
        <f t="shared" si="10"/>
        <v>0</v>
      </c>
      <c r="T40" s="85">
        <f t="shared" si="10"/>
        <v>8.235527553165733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0.11026164000000001</v>
      </c>
      <c r="Y40" s="109">
        <f>SUM(Y$22,Y$26,Y$37,Y$39,Y$38)</f>
        <v>38.026463016998733</v>
      </c>
      <c r="Z40" s="110">
        <f t="shared" si="10"/>
        <v>46.372252210164469</v>
      </c>
      <c r="AA40" s="87">
        <f t="shared" si="10"/>
        <v>109.86242557853413</v>
      </c>
      <c r="AB40" s="111">
        <f t="shared" si="10"/>
        <v>0</v>
      </c>
      <c r="AC40" s="190">
        <f>SUM(AC$22,AC$26,AC$37,AC$39,AC$38)</f>
        <v>447.88656795937408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5.7752465017464232</v>
      </c>
      <c r="H42" s="82">
        <f>H$20-H$40</f>
        <v>2.5525374784959975E-2</v>
      </c>
      <c r="I42" s="185">
        <f>I$20-I$40</f>
        <v>5.8007718765313783</v>
      </c>
      <c r="J42" s="85">
        <f t="shared" ref="J42:R42" si="11">J$20-J$40</f>
        <v>1.2429306037939796</v>
      </c>
      <c r="K42" s="85">
        <f t="shared" si="11"/>
        <v>0</v>
      </c>
      <c r="L42" s="85">
        <f t="shared" si="11"/>
        <v>-1.9777967291863803</v>
      </c>
      <c r="M42" s="85">
        <f t="shared" si="11"/>
        <v>2.3693441798870793</v>
      </c>
      <c r="N42" s="85">
        <f t="shared" si="11"/>
        <v>2.1593946669450794</v>
      </c>
      <c r="O42" s="85">
        <f t="shared" si="11"/>
        <v>1.2071274406929433</v>
      </c>
      <c r="P42" s="85">
        <f t="shared" si="11"/>
        <v>0</v>
      </c>
      <c r="Q42" s="170">
        <f t="shared" si="11"/>
        <v>5.0010001621327262</v>
      </c>
      <c r="R42" s="178">
        <f t="shared" si="11"/>
        <v>1.5544678414450317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3.5137204833108342</v>
      </c>
      <c r="AB42" s="88">
        <f t="shared" si="12"/>
        <v>0</v>
      </c>
      <c r="AC42" s="190">
        <f t="shared" si="12"/>
        <v>15.869960363419978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22:A39"/>
    <mergeCell ref="B23:B25"/>
    <mergeCell ref="B27:B36"/>
    <mergeCell ref="J4:Q4"/>
    <mergeCell ref="S4:Z4"/>
    <mergeCell ref="A7:A18"/>
    <mergeCell ref="B14:B18"/>
    <mergeCell ref="AC4:AC5"/>
    <mergeCell ref="A1:I1"/>
    <mergeCell ref="B2:C2"/>
    <mergeCell ref="B3:C3"/>
    <mergeCell ref="B4:C5"/>
    <mergeCell ref="E4:I4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7" orientation="landscape" horizontalDpi="4294967293" verticalDpi="4294967293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R44" sqref="R44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1995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54.039858539168037</v>
      </c>
      <c r="F7" s="48">
        <v>37.275833714024664</v>
      </c>
      <c r="G7" s="49">
        <v>91.315692253192708</v>
      </c>
      <c r="H7" s="48">
        <v>3.8960859801090795</v>
      </c>
      <c r="I7" s="181">
        <f>G7+H7</f>
        <v>95.211778233301786</v>
      </c>
      <c r="J7" s="50">
        <v>69.361032042442417</v>
      </c>
      <c r="K7" s="50">
        <v>5.7643047320131764</v>
      </c>
      <c r="L7" s="50"/>
      <c r="M7" s="50"/>
      <c r="N7" s="50"/>
      <c r="O7" s="50"/>
      <c r="P7" s="50"/>
      <c r="Q7" s="168">
        <f>SUM(J7:P7)</f>
        <v>75.12533677445559</v>
      </c>
      <c r="R7" s="175">
        <v>177.99978098275142</v>
      </c>
      <c r="S7" s="50">
        <v>99.115300000000005</v>
      </c>
      <c r="T7" s="50">
        <v>63.07015397793711</v>
      </c>
      <c r="U7" s="50">
        <v>0</v>
      </c>
      <c r="V7" s="50">
        <v>3.6360000000000003E-3</v>
      </c>
      <c r="W7" s="50">
        <v>0</v>
      </c>
      <c r="X7" s="50">
        <v>2.323632192763819</v>
      </c>
      <c r="Y7" s="50">
        <v>44.437639234458786</v>
      </c>
      <c r="Z7" s="51">
        <f>SUM(S7:Y7)</f>
        <v>208.95036140515975</v>
      </c>
      <c r="AA7" s="52"/>
      <c r="AB7" s="53">
        <v>1.6101099999999999</v>
      </c>
      <c r="AC7" s="187">
        <f>SUM(I7,Q7,R7,Z7,AA7,AB7)</f>
        <v>558.89736739566854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2.6065406540654065E-3</v>
      </c>
      <c r="F8" s="48">
        <v>1.5550479671082689E-4</v>
      </c>
      <c r="G8" s="49">
        <v>2.7620454507762339E-3</v>
      </c>
      <c r="H8" s="48">
        <v>2.9675970484440166E-4</v>
      </c>
      <c r="I8" s="181">
        <f>G8+H8</f>
        <v>3.0588051556206357E-3</v>
      </c>
      <c r="J8" s="50">
        <v>174.48574579134214</v>
      </c>
      <c r="K8" s="50">
        <v>0</v>
      </c>
      <c r="L8" s="50">
        <v>25.419024783171523</v>
      </c>
      <c r="M8" s="50">
        <v>3.8831016324145597</v>
      </c>
      <c r="N8" s="50">
        <v>0.10239976538331</v>
      </c>
      <c r="O8" s="50">
        <v>3.8681737779564407</v>
      </c>
      <c r="P8" s="50">
        <v>9.0945175942324816</v>
      </c>
      <c r="Q8" s="168">
        <f>SUM(J8:P8)</f>
        <v>216.85296334450044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216.85602214965607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42.707378001921228</v>
      </c>
      <c r="F9" s="48">
        <v>0</v>
      </c>
      <c r="G9" s="49">
        <v>42.707378001921228</v>
      </c>
      <c r="H9" s="48">
        <v>0</v>
      </c>
      <c r="I9" s="181">
        <f>G9+H9</f>
        <v>42.707378001921228</v>
      </c>
      <c r="J9" s="50">
        <v>44.115269540316774</v>
      </c>
      <c r="K9" s="50">
        <v>0.67415611273792087</v>
      </c>
      <c r="L9" s="50">
        <v>0.58301624197781998</v>
      </c>
      <c r="M9" s="50">
        <v>6.7590576891599988E-3</v>
      </c>
      <c r="N9" s="50">
        <v>0</v>
      </c>
      <c r="O9" s="50">
        <v>2.0415993958799996E-3</v>
      </c>
      <c r="P9" s="50">
        <v>9.7321162983520004E-2</v>
      </c>
      <c r="Q9" s="168">
        <f>SUM(J9:P9)</f>
        <v>45.478563715101075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88.185941717022303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2.9567192416628538</v>
      </c>
      <c r="H10" s="48">
        <v>0</v>
      </c>
      <c r="I10" s="181">
        <f>G10+H10</f>
        <v>2.9567192416628538</v>
      </c>
      <c r="J10" s="50">
        <v>-1.8177623740297317</v>
      </c>
      <c r="K10" s="50">
        <v>1.103435443940734E-2</v>
      </c>
      <c r="L10" s="50">
        <v>1.4598864796263284</v>
      </c>
      <c r="M10" s="50">
        <v>-0.26517742417950951</v>
      </c>
      <c r="N10" s="50">
        <v>-0.48390139525563969</v>
      </c>
      <c r="O10" s="50">
        <v>-0.21792500406963011</v>
      </c>
      <c r="P10" s="50">
        <v>-0.1479824082191884</v>
      </c>
      <c r="Q10" s="168">
        <f>SUM(J10:P10)</f>
        <v>-1.4618277716879637</v>
      </c>
      <c r="R10" s="175">
        <v>-1.0999999999999996E-2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1.4838914699748902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5.4677980343600004E-3</v>
      </c>
      <c r="M11" s="50">
        <v>5.8543095384824397</v>
      </c>
      <c r="N11" s="50">
        <v>10.04630426510869</v>
      </c>
      <c r="O11" s="50">
        <v>23.514875985072067</v>
      </c>
      <c r="P11" s="50">
        <v>8.2771099662799996E-2</v>
      </c>
      <c r="Q11" s="168">
        <f>SUM(J11:P11)</f>
        <v>39.503728686360354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39.503728686360354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11.335087077900873</v>
      </c>
      <c r="F12" s="61">
        <f t="shared" ref="F12:Z12" si="0">SUM(F$7:F$8)-SUM(F$9:F$11)</f>
        <v>37.275989218821373</v>
      </c>
      <c r="G12" s="62">
        <f t="shared" si="0"/>
        <v>45.654357055059407</v>
      </c>
      <c r="H12" s="63">
        <f t="shared" si="0"/>
        <v>3.8963827398139239</v>
      </c>
      <c r="I12" s="182">
        <f>SUM(I$7:I$8)-SUM(I$9:I$11)</f>
        <v>49.550739794873323</v>
      </c>
      <c r="J12" s="64">
        <f>SUM(J$7:J$8)-SUM(J$9:J$11)</f>
        <v>201.54927066749752</v>
      </c>
      <c r="K12" s="64">
        <f t="shared" si="0"/>
        <v>5.079114264835848</v>
      </c>
      <c r="L12" s="64">
        <f t="shared" si="0"/>
        <v>23.370654263533012</v>
      </c>
      <c r="M12" s="64">
        <f t="shared" si="0"/>
        <v>-1.7127895395775301</v>
      </c>
      <c r="N12" s="64">
        <f t="shared" si="0"/>
        <v>-9.4600031044697399</v>
      </c>
      <c r="O12" s="64">
        <f t="shared" si="0"/>
        <v>-19.430818802441877</v>
      </c>
      <c r="P12" s="64">
        <f t="shared" si="0"/>
        <v>9.0624077398053497</v>
      </c>
      <c r="Q12" s="169">
        <f t="shared" si="0"/>
        <v>208.45783548918257</v>
      </c>
      <c r="R12" s="176">
        <f t="shared" si="0"/>
        <v>178.01078098275141</v>
      </c>
      <c r="S12" s="64">
        <f t="shared" si="0"/>
        <v>99.115300000000005</v>
      </c>
      <c r="T12" s="64">
        <f t="shared" si="0"/>
        <v>63.07015397793711</v>
      </c>
      <c r="U12" s="64">
        <f t="shared" si="0"/>
        <v>0</v>
      </c>
      <c r="V12" s="64">
        <f t="shared" si="0"/>
        <v>3.6360000000000003E-3</v>
      </c>
      <c r="W12" s="64">
        <f t="shared" si="0"/>
        <v>0</v>
      </c>
      <c r="X12" s="64">
        <f t="shared" si="0"/>
        <v>2.323632192763819</v>
      </c>
      <c r="Y12" s="64">
        <f t="shared" si="0"/>
        <v>44.437639234458786</v>
      </c>
      <c r="Z12" s="65">
        <f t="shared" si="0"/>
        <v>208.95036140515975</v>
      </c>
      <c r="AA12" s="66"/>
      <c r="AB12" s="67">
        <f>SUM(AB$7:AB$8)-SUM(AB$9:AB$11)</f>
        <v>1.6101099999999999</v>
      </c>
      <c r="AC12" s="188">
        <f>SUM(AC$7:AC$8)-SUM(AC$9:AC$11)</f>
        <v>646.579827671967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-22.629862119999999</v>
      </c>
      <c r="G13" s="71">
        <f t="shared" si="1"/>
        <v>-23.039912145234133</v>
      </c>
      <c r="H13" s="70">
        <f t="shared" si="1"/>
        <v>-0.20544000000000001</v>
      </c>
      <c r="I13" s="183">
        <f t="shared" si="1"/>
        <v>-23.245352145234136</v>
      </c>
      <c r="J13" s="72">
        <f t="shared" si="1"/>
        <v>-201.15802290101576</v>
      </c>
      <c r="K13" s="72">
        <f t="shared" ref="K13:U13" si="2">SUM(K$14:K$18)</f>
        <v>0</v>
      </c>
      <c r="L13" s="72">
        <f t="shared" si="2"/>
        <v>75.730445695825537</v>
      </c>
      <c r="M13" s="72">
        <f t="shared" si="2"/>
        <v>70.612420538654092</v>
      </c>
      <c r="N13" s="72">
        <f t="shared" si="2"/>
        <v>18.861048255669534</v>
      </c>
      <c r="O13" s="72">
        <f t="shared" si="2"/>
        <v>36.119790654678532</v>
      </c>
      <c r="P13" s="72">
        <f t="shared" si="2"/>
        <v>5.2980408622891328</v>
      </c>
      <c r="Q13" s="168">
        <f t="shared" si="2"/>
        <v>5.4637231061010674</v>
      </c>
      <c r="R13" s="177">
        <f t="shared" si="2"/>
        <v>-68.990939878420363</v>
      </c>
      <c r="S13" s="72">
        <f t="shared" si="2"/>
        <v>-99.115300000000005</v>
      </c>
      <c r="T13" s="72">
        <f t="shared" si="2"/>
        <v>-54.873560000000005</v>
      </c>
      <c r="U13" s="72">
        <f t="shared" si="2"/>
        <v>0</v>
      </c>
      <c r="V13" s="72">
        <f t="shared" ref="V13:AC13" si="3">SUM(V$14:V$18)</f>
        <v>-3.6360000000000003E-3</v>
      </c>
      <c r="W13" s="72">
        <f t="shared" si="3"/>
        <v>0</v>
      </c>
      <c r="X13" s="72">
        <f t="shared" si="3"/>
        <v>-2.2112600000000002</v>
      </c>
      <c r="Y13" s="72">
        <f t="shared" si="3"/>
        <v>-5.1838800000000003</v>
      </c>
      <c r="Z13" s="51">
        <f t="shared" si="3"/>
        <v>-161.38763600000001</v>
      </c>
      <c r="AA13" s="73">
        <f t="shared" si="3"/>
        <v>117.49486965572663</v>
      </c>
      <c r="AB13" s="74">
        <f t="shared" si="3"/>
        <v>-1.6101099999999999</v>
      </c>
      <c r="AC13" s="189">
        <f t="shared" si="3"/>
        <v>-132.2754452618268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-6.041112</v>
      </c>
      <c r="G14" s="49">
        <f>F14+E14</f>
        <v>-6.041112</v>
      </c>
      <c r="H14" s="48">
        <v>0</v>
      </c>
      <c r="I14" s="181">
        <f>SUM(G14:H14)</f>
        <v>-6.041112</v>
      </c>
      <c r="J14" s="50"/>
      <c r="K14" s="50"/>
      <c r="L14" s="50"/>
      <c r="M14" s="50">
        <v>0</v>
      </c>
      <c r="N14" s="50">
        <v>-0.61447230000000008</v>
      </c>
      <c r="O14" s="50"/>
      <c r="P14" s="50"/>
      <c r="Q14" s="168">
        <f>SUM(J14:P14)</f>
        <v>-0.61447230000000008</v>
      </c>
      <c r="R14" s="175">
        <v>-44.62312</v>
      </c>
      <c r="S14" s="50">
        <v>-99.115300000000005</v>
      </c>
      <c r="T14" s="50">
        <v>-53.499800000000008</v>
      </c>
      <c r="U14" s="50">
        <v>0</v>
      </c>
      <c r="V14" s="50">
        <v>-3.6360000000000003E-3</v>
      </c>
      <c r="W14" s="50"/>
      <c r="X14" s="50">
        <v>-0.73892899999999995</v>
      </c>
      <c r="Y14" s="50"/>
      <c r="Z14" s="51">
        <f>SUM(S14:Y14)</f>
        <v>-153.35766500000003</v>
      </c>
      <c r="AA14" s="52">
        <v>125.44939709279998</v>
      </c>
      <c r="AB14" s="58"/>
      <c r="AC14" s="191">
        <f t="shared" ref="AC14:AC19" si="4">SUM(I14,Q14,R14,Z14,AA14,AB14)</f>
        <v>-79.186972207200029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-2.9977229999999997</v>
      </c>
      <c r="G15" s="49">
        <f>F15+E15</f>
        <v>-2.9977229999999997</v>
      </c>
      <c r="H15" s="48">
        <v>-0.20544000000000001</v>
      </c>
      <c r="I15" s="181">
        <f>SUM(G15:H15)</f>
        <v>-3.2031629999999995</v>
      </c>
      <c r="J15" s="50"/>
      <c r="K15" s="50"/>
      <c r="L15" s="50"/>
      <c r="M15" s="50"/>
      <c r="N15" s="50"/>
      <c r="O15" s="50"/>
      <c r="P15" s="50"/>
      <c r="Q15" s="168"/>
      <c r="R15" s="175">
        <v>-4.1851079999999996</v>
      </c>
      <c r="S15" s="50"/>
      <c r="T15" s="50">
        <v>-1.3737600000000001</v>
      </c>
      <c r="U15" s="50"/>
      <c r="V15" s="50"/>
      <c r="W15" s="50"/>
      <c r="X15" s="50">
        <v>-1.4723310000000001</v>
      </c>
      <c r="Y15" s="50">
        <v>-5.1838800000000003</v>
      </c>
      <c r="Z15" s="51">
        <f>SUM(S15:Y15)</f>
        <v>-8.0299709999999997</v>
      </c>
      <c r="AA15" s="52">
        <v>4.3707639672000003</v>
      </c>
      <c r="AB15" s="53">
        <v>-1.6101099999999999</v>
      </c>
      <c r="AC15" s="191">
        <f t="shared" si="4"/>
        <v>-12.6575880328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-201.15802290101576</v>
      </c>
      <c r="K16" s="50"/>
      <c r="L16" s="50">
        <v>74.533662600481023</v>
      </c>
      <c r="M16" s="50">
        <v>71.16653728903546</v>
      </c>
      <c r="N16" s="50">
        <v>17.690036428968892</v>
      </c>
      <c r="O16" s="50">
        <v>34.828031034700302</v>
      </c>
      <c r="P16" s="50">
        <v>13.575466248115932</v>
      </c>
      <c r="Q16" s="168">
        <f>SUM(J16:P16)</f>
        <v>10.635710700285857</v>
      </c>
      <c r="R16" s="175">
        <v>-15.488671376633404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-4.8529606763475464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-13.59102712</v>
      </c>
      <c r="G17" s="49">
        <f>F17+E17</f>
        <v>-13.59102712</v>
      </c>
      <c r="H17" s="48">
        <v>0</v>
      </c>
      <c r="I17" s="181">
        <f>SUM(G17:H17)</f>
        <v>-13.59102712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-13.59102712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1.1967830953445096</v>
      </c>
      <c r="M18" s="50">
        <v>-0.55411675038136998</v>
      </c>
      <c r="N18" s="50">
        <v>1.7854841267006401</v>
      </c>
      <c r="O18" s="50">
        <v>1.29175961997823</v>
      </c>
      <c r="P18" s="50">
        <v>-8.277425385826799</v>
      </c>
      <c r="Q18" s="168">
        <f>SUM(J18:P18)</f>
        <v>-4.557515294184789</v>
      </c>
      <c r="R18" s="175">
        <v>-4.6940405017869651</v>
      </c>
      <c r="S18" s="50"/>
      <c r="T18" s="50"/>
      <c r="U18" s="50"/>
      <c r="V18" s="50"/>
      <c r="W18" s="50"/>
      <c r="X18" s="50"/>
      <c r="Y18" s="50"/>
      <c r="Z18" s="51"/>
      <c r="AA18" s="52">
        <v>-12.325291404273347</v>
      </c>
      <c r="AB18" s="58"/>
      <c r="AC18" s="191">
        <f t="shared" si="4"/>
        <v>-21.986897225479236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-14.360448602094479</v>
      </c>
      <c r="Q19" s="170">
        <f>SUM(J19:P19)</f>
        <v>-14.360448602094479</v>
      </c>
      <c r="R19" s="178">
        <v>-36.480104939762725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-50.840553541857204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11.335087077900873</v>
      </c>
      <c r="F20" s="82">
        <f t="shared" si="5"/>
        <v>14.646127098821374</v>
      </c>
      <c r="G20" s="83">
        <f t="shared" si="5"/>
        <v>22.614444909825274</v>
      </c>
      <c r="H20" s="82">
        <f t="shared" si="5"/>
        <v>3.6909427398139241</v>
      </c>
      <c r="I20" s="185">
        <f t="shared" si="5"/>
        <v>26.305387649639187</v>
      </c>
      <c r="J20" s="85">
        <f>SUM(J$12,J$13,J$19)</f>
        <v>0.39124776648176862</v>
      </c>
      <c r="K20" s="85">
        <f t="shared" si="5"/>
        <v>5.079114264835848</v>
      </c>
      <c r="L20" s="85">
        <f t="shared" si="5"/>
        <v>99.10109995935855</v>
      </c>
      <c r="M20" s="85">
        <f t="shared" si="5"/>
        <v>68.899630999076564</v>
      </c>
      <c r="N20" s="85">
        <f t="shared" si="5"/>
        <v>9.4010451511997939</v>
      </c>
      <c r="O20" s="85">
        <f>SUM(O$12,O$13,O$19)</f>
        <v>16.688971852236655</v>
      </c>
      <c r="P20" s="85">
        <f t="shared" si="5"/>
        <v>0</v>
      </c>
      <c r="Q20" s="170">
        <f t="shared" si="5"/>
        <v>199.56110999318918</v>
      </c>
      <c r="R20" s="178">
        <f t="shared" si="5"/>
        <v>72.539736164568325</v>
      </c>
      <c r="S20" s="85"/>
      <c r="T20" s="85">
        <f t="shared" ref="T20:AB20" si="6">SUM(T$12,T$13,T$19)</f>
        <v>8.1965939779371055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0.11237219276381882</v>
      </c>
      <c r="Y20" s="85">
        <f t="shared" si="6"/>
        <v>39.253759234458784</v>
      </c>
      <c r="Z20" s="86">
        <f t="shared" si="6"/>
        <v>47.562725405159739</v>
      </c>
      <c r="AA20" s="87">
        <f t="shared" si="6"/>
        <v>117.49486965572663</v>
      </c>
      <c r="AB20" s="88">
        <f t="shared" si="6"/>
        <v>0</v>
      </c>
      <c r="AC20" s="190">
        <f>SUM(AC$12,AC$13,AC$19)</f>
        <v>463.46382886828297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0.17545754575457545</v>
      </c>
      <c r="F22" s="63">
        <v>0.81873001370488807</v>
      </c>
      <c r="G22" s="62">
        <f>SUM(E22:F22)</f>
        <v>0.99418755945946358</v>
      </c>
      <c r="H22" s="63">
        <v>4.972730189284569E-4</v>
      </c>
      <c r="I22" s="181">
        <f>SUM(G22:H22)</f>
        <v>0.99468483247839201</v>
      </c>
      <c r="J22" s="92"/>
      <c r="K22" s="92">
        <f>SUM(K23:K25)</f>
        <v>3.2413658054961325E-2</v>
      </c>
      <c r="L22" s="92">
        <f>SUM(L23:L25)</f>
        <v>2.6172475647304667</v>
      </c>
      <c r="M22" s="92">
        <f>SUM(M23:M25)</f>
        <v>12.813454882453174</v>
      </c>
      <c r="N22" s="92">
        <f>SUM(N23:N25)</f>
        <v>1.3318200090837338</v>
      </c>
      <c r="O22" s="92">
        <f>SUM(O23:O25)</f>
        <v>0</v>
      </c>
      <c r="P22" s="92"/>
      <c r="Q22" s="168">
        <f>SUM(J22:P22)</f>
        <v>16.794936114322336</v>
      </c>
      <c r="R22" s="175">
        <f>SUM(R23:R25)</f>
        <v>2.0414382000044329</v>
      </c>
      <c r="S22" s="50"/>
      <c r="T22" s="92">
        <v>0.31759200000000004</v>
      </c>
      <c r="U22" s="92"/>
      <c r="V22" s="92"/>
      <c r="W22" s="92"/>
      <c r="X22" s="92"/>
      <c r="Y22" s="92"/>
      <c r="Z22" s="51">
        <f>SUM(S22:Y22)</f>
        <v>0.31759200000000004</v>
      </c>
      <c r="AA22" s="52">
        <f>SUM(AA23:AA25)</f>
        <v>3.206527226514035</v>
      </c>
      <c r="AB22" s="93"/>
      <c r="AC22" s="187">
        <f>SUM(I22,Q22,R22,Z22,AA22,AB22)</f>
        <v>23.355178373319195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0.17545754575457545</v>
      </c>
      <c r="F23" s="48">
        <v>0.81873001370488807</v>
      </c>
      <c r="G23" s="49">
        <f t="shared" ref="G23:G39" si="7">SUM(E23:F23)</f>
        <v>0.99418755945946358</v>
      </c>
      <c r="H23" s="48">
        <v>4.972730189284569E-4</v>
      </c>
      <c r="I23" s="186">
        <f t="shared" ref="I23:I39" si="8">SUM(G23:H23)</f>
        <v>0.99468483247839201</v>
      </c>
      <c r="J23" s="50"/>
      <c r="K23" s="50">
        <v>3.2413658054961325E-2</v>
      </c>
      <c r="L23" s="50">
        <v>2.5365607741850331</v>
      </c>
      <c r="M23" s="57">
        <v>7.2720028567384327</v>
      </c>
      <c r="N23" s="57">
        <v>3.2966397240756388E-2</v>
      </c>
      <c r="O23" s="57">
        <v>0</v>
      </c>
      <c r="P23" s="57"/>
      <c r="Q23" s="171">
        <f>SUM(J23:P23)</f>
        <v>9.8739436862191834</v>
      </c>
      <c r="R23" s="179">
        <v>1.9927957898149105</v>
      </c>
      <c r="S23" s="50"/>
      <c r="T23" s="50">
        <v>0.31759200000000004</v>
      </c>
      <c r="U23" s="50"/>
      <c r="V23" s="50"/>
      <c r="W23" s="50"/>
      <c r="X23" s="50"/>
      <c r="Y23" s="50"/>
      <c r="Z23" s="94">
        <f>SUM(S23:Y23)</f>
        <v>0.31759200000000004</v>
      </c>
      <c r="AA23" s="95">
        <v>3.037984752724169</v>
      </c>
      <c r="AB23" s="96"/>
      <c r="AC23" s="191">
        <f>SUM(I23,Q23,R23,Z23,AA23,AB23)</f>
        <v>16.217001061236655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6.4878914760871723E-2</v>
      </c>
      <c r="M24" s="57">
        <v>0.90924718430686946</v>
      </c>
      <c r="N24" s="57">
        <v>0.26722545448606733</v>
      </c>
      <c r="O24" s="57">
        <v>0</v>
      </c>
      <c r="P24" s="57"/>
      <c r="Q24" s="171">
        <f>SUM(J24:P24)</f>
        <v>1.2413515535538084</v>
      </c>
      <c r="R24" s="179">
        <v>4.8642410189522346E-2</v>
      </c>
      <c r="S24" s="50"/>
      <c r="T24" s="50"/>
      <c r="U24" s="50"/>
      <c r="V24" s="50"/>
      <c r="W24" s="50"/>
      <c r="X24" s="50"/>
      <c r="Y24" s="50"/>
      <c r="Z24" s="94"/>
      <c r="AA24" s="95">
        <v>3.505671170392672E-2</v>
      </c>
      <c r="AB24" s="96"/>
      <c r="AC24" s="191">
        <f>SUM(I24,Q24,R24,Z24,AA24,AB24)</f>
        <v>1.3250506754472575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1.5807875784561894E-2</v>
      </c>
      <c r="M25" s="57">
        <v>4.6322048414078711</v>
      </c>
      <c r="N25" s="57">
        <v>1.0316281573569099</v>
      </c>
      <c r="O25" s="57">
        <v>0</v>
      </c>
      <c r="P25" s="57"/>
      <c r="Q25" s="171">
        <f>SUM(J25:P25)</f>
        <v>5.6796408745493432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0.13348576208593929</v>
      </c>
      <c r="AB25" s="96"/>
      <c r="AC25" s="191">
        <f>SUM(I25,Q25,R25,Z25,AA25,AB25)</f>
        <v>5.8131266366352827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6.3784344434443447</v>
      </c>
      <c r="F26" s="63">
        <v>13.332608267391503</v>
      </c>
      <c r="G26" s="62">
        <f t="shared" si="7"/>
        <v>19.711042710835848</v>
      </c>
      <c r="H26" s="63">
        <v>2.3470544177093364</v>
      </c>
      <c r="I26" s="181">
        <f>SUM(G26:H26)</f>
        <v>22.058097128545185</v>
      </c>
      <c r="J26" s="50"/>
      <c r="K26" s="100">
        <f>SUM(K27:K36)</f>
        <v>1.0690045115887881</v>
      </c>
      <c r="L26" s="100">
        <f>SUM(L27:L36)</f>
        <v>0.2784039313587896</v>
      </c>
      <c r="M26" s="100">
        <f>SUM(M27:M36)</f>
        <v>9.4984235804901118</v>
      </c>
      <c r="N26" s="100">
        <f>SUM(N27:N36)</f>
        <v>2.3071670619017199</v>
      </c>
      <c r="O26" s="100">
        <f>SUM(O27:O36)</f>
        <v>0</v>
      </c>
      <c r="P26" s="100"/>
      <c r="Q26" s="168">
        <f>SUM(Q27:Q36)</f>
        <v>13.152999085339408</v>
      </c>
      <c r="R26" s="175">
        <f>SUM(R27:R36)</f>
        <v>59.758329780531035</v>
      </c>
      <c r="S26" s="50"/>
      <c r="T26" s="92">
        <f>SUM(T27:T36)</f>
        <v>5.0827819779371133</v>
      </c>
      <c r="U26" s="101"/>
      <c r="V26" s="101"/>
      <c r="W26" s="101"/>
      <c r="X26" s="92">
        <f>SUM(X27:X36)</f>
        <v>5.026164000000001E-2</v>
      </c>
      <c r="Y26" s="92">
        <f>SUM(Y27:Y36)</f>
        <v>31.185682129238849</v>
      </c>
      <c r="Z26" s="51">
        <f>SUM(S26:Y26)</f>
        <v>36.318725747175961</v>
      </c>
      <c r="AA26" s="52">
        <f>SUM(AA27:AA36)</f>
        <v>50.012936137232359</v>
      </c>
      <c r="AB26" s="93"/>
      <c r="AC26" s="187">
        <f t="shared" ref="AC26:AC39" si="9">SUM(I26,Q26,R26,Z26,AA26,AB26)</f>
        <v>181.30108787882398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1.0687537712564685E-2</v>
      </c>
      <c r="M27" s="57">
        <v>2.4311401304556219</v>
      </c>
      <c r="N27" s="57">
        <v>0.25248891720081174</v>
      </c>
      <c r="O27" s="57">
        <v>0</v>
      </c>
      <c r="P27" s="50"/>
      <c r="Q27" s="171">
        <f>SUM(K27:P27)</f>
        <v>2.6943165853689983</v>
      </c>
      <c r="R27" s="179">
        <v>0.14652037825328229</v>
      </c>
      <c r="S27" s="50"/>
      <c r="T27" s="50"/>
      <c r="U27" s="50"/>
      <c r="V27" s="50"/>
      <c r="W27" s="50"/>
      <c r="X27" s="50"/>
      <c r="Y27" s="50"/>
      <c r="Z27" s="51"/>
      <c r="AA27" s="95">
        <v>1.375616454990841</v>
      </c>
      <c r="AB27" s="96"/>
      <c r="AC27" s="191">
        <f t="shared" si="9"/>
        <v>4.3506232387156789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7.5863148607125321</v>
      </c>
      <c r="G28" s="49">
        <f t="shared" si="7"/>
        <v>7.5863148607125321</v>
      </c>
      <c r="H28" s="48">
        <v>2.1785325964214128</v>
      </c>
      <c r="I28" s="186">
        <f t="shared" si="8"/>
        <v>9.7648474571339445</v>
      </c>
      <c r="J28" s="50"/>
      <c r="K28" s="57"/>
      <c r="L28" s="50">
        <v>3.288047673180243E-2</v>
      </c>
      <c r="M28" s="57">
        <v>0.69380587798083848</v>
      </c>
      <c r="N28" s="57">
        <v>0.34511284481277815</v>
      </c>
      <c r="O28" s="57">
        <v>0</v>
      </c>
      <c r="P28" s="57"/>
      <c r="Q28" s="171">
        <f>SUM(K28:P28)</f>
        <v>1.071799199525419</v>
      </c>
      <c r="R28" s="179">
        <v>9.6772006801143498</v>
      </c>
      <c r="S28" s="50"/>
      <c r="T28" s="102"/>
      <c r="U28" s="102"/>
      <c r="V28" s="102"/>
      <c r="W28" s="102"/>
      <c r="X28" s="50"/>
      <c r="Y28" s="50"/>
      <c r="Z28" s="51"/>
      <c r="AA28" s="95">
        <v>6.1138021110309699</v>
      </c>
      <c r="AB28" s="96"/>
      <c r="AC28" s="191">
        <f t="shared" si="9"/>
        <v>26.627649447804686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1.2058360840336133</v>
      </c>
      <c r="S29" s="50"/>
      <c r="T29" s="102"/>
      <c r="U29" s="102"/>
      <c r="V29" s="102"/>
      <c r="W29" s="102"/>
      <c r="X29" s="50"/>
      <c r="Y29" s="50"/>
      <c r="Z29" s="51"/>
      <c r="AA29" s="95">
        <v>0.779361684178001</v>
      </c>
      <c r="AB29" s="96"/>
      <c r="AC29" s="191">
        <f t="shared" si="9"/>
        <v>2.2444878722508568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0.52250983542270091</v>
      </c>
      <c r="G30" s="49">
        <f t="shared" si="7"/>
        <v>0.52250983542270091</v>
      </c>
      <c r="H30" s="48">
        <v>0</v>
      </c>
      <c r="I30" s="186">
        <f t="shared" si="8"/>
        <v>0.52250983542270091</v>
      </c>
      <c r="J30" s="50"/>
      <c r="K30" s="57"/>
      <c r="L30" s="57"/>
      <c r="M30" s="57"/>
      <c r="N30" s="57"/>
      <c r="O30" s="57"/>
      <c r="P30" s="57"/>
      <c r="Q30" s="171"/>
      <c r="R30" s="179">
        <v>6.5885922684920368</v>
      </c>
      <c r="S30" s="50"/>
      <c r="T30" s="102"/>
      <c r="U30" s="102"/>
      <c r="V30" s="102"/>
      <c r="W30" s="102"/>
      <c r="X30" s="50"/>
      <c r="Y30" s="50"/>
      <c r="Z30" s="51"/>
      <c r="AA30" s="95">
        <v>11.756106855908389</v>
      </c>
      <c r="AB30" s="96"/>
      <c r="AC30" s="191">
        <f t="shared" si="9"/>
        <v>18.867208959823127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36.701209538143914</v>
      </c>
      <c r="S31" s="50"/>
      <c r="T31" s="50"/>
      <c r="U31" s="50"/>
      <c r="V31" s="50"/>
      <c r="W31" s="50"/>
      <c r="X31" s="50"/>
      <c r="Y31" s="50"/>
      <c r="Z31" s="51"/>
      <c r="AA31" s="95">
        <v>2.4874276530383379</v>
      </c>
      <c r="AB31" s="96"/>
      <c r="AC31" s="191">
        <f t="shared" si="9"/>
        <v>39.188637191182252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5.2770609800255022</v>
      </c>
      <c r="F32" s="48">
        <v>0</v>
      </c>
      <c r="G32" s="49">
        <f t="shared" si="7"/>
        <v>5.2770609800255022</v>
      </c>
      <c r="H32" s="48">
        <v>0</v>
      </c>
      <c r="I32" s="186">
        <f t="shared" si="8"/>
        <v>5.2770609800255022</v>
      </c>
      <c r="J32" s="50"/>
      <c r="K32" s="57"/>
      <c r="L32" s="57"/>
      <c r="M32" s="57"/>
      <c r="N32" s="57"/>
      <c r="O32" s="57"/>
      <c r="P32" s="57"/>
      <c r="Q32" s="171"/>
      <c r="R32" s="179">
        <v>1.4849739508771929</v>
      </c>
      <c r="S32" s="50"/>
      <c r="T32" s="50"/>
      <c r="U32" s="50"/>
      <c r="V32" s="50"/>
      <c r="W32" s="50"/>
      <c r="X32" s="50"/>
      <c r="Y32" s="50"/>
      <c r="Z32" s="51"/>
      <c r="AA32" s="95">
        <v>0.85990243210656103</v>
      </c>
      <c r="AB32" s="96"/>
      <c r="AC32" s="191">
        <f t="shared" si="9"/>
        <v>7.6219373630092564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7.0601936214924094E-4</v>
      </c>
      <c r="M33" s="57">
        <v>9.4367336011324469E-3</v>
      </c>
      <c r="N33" s="57">
        <v>0</v>
      </c>
      <c r="O33" s="57">
        <v>0</v>
      </c>
      <c r="P33" s="57"/>
      <c r="Q33" s="171">
        <f>SUM(K33:P33)</f>
        <v>1.0142752963281688E-2</v>
      </c>
      <c r="R33" s="179">
        <v>2.7415204920707552</v>
      </c>
      <c r="S33" s="50"/>
      <c r="T33" s="50"/>
      <c r="U33" s="50"/>
      <c r="V33" s="50"/>
      <c r="W33" s="50"/>
      <c r="X33" s="50"/>
      <c r="Y33" s="50"/>
      <c r="Z33" s="51"/>
      <c r="AA33" s="95">
        <v>20.706271832774249</v>
      </c>
      <c r="AB33" s="96"/>
      <c r="AC33" s="191">
        <f t="shared" si="9"/>
        <v>23.457935077808287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0.87210071450381665</v>
      </c>
      <c r="S34" s="50"/>
      <c r="T34" s="50"/>
      <c r="U34" s="50"/>
      <c r="V34" s="50"/>
      <c r="W34" s="50"/>
      <c r="X34" s="50"/>
      <c r="Y34" s="50"/>
      <c r="Z34" s="51"/>
      <c r="AA34" s="95">
        <v>1.481159805890891</v>
      </c>
      <c r="AB34" s="96"/>
      <c r="AC34" s="191">
        <f t="shared" si="9"/>
        <v>2.3732605203947079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6.9329690122889448E-2</v>
      </c>
      <c r="M35" s="57">
        <v>3.9752629769635952</v>
      </c>
      <c r="N35" s="57">
        <v>1.2543956226456036E-2</v>
      </c>
      <c r="O35" s="57">
        <v>0</v>
      </c>
      <c r="P35" s="57"/>
      <c r="Q35" s="171">
        <f>SUM(K35:P35)</f>
        <v>4.0571366233129407</v>
      </c>
      <c r="R35" s="179">
        <v>4.9259664804469278E-2</v>
      </c>
      <c r="S35" s="50"/>
      <c r="T35" s="50"/>
      <c r="U35" s="50"/>
      <c r="V35" s="50"/>
      <c r="W35" s="50"/>
      <c r="X35" s="50"/>
      <c r="Y35" s="50"/>
      <c r="Z35" s="51"/>
      <c r="AA35" s="95">
        <v>0.48855184094672</v>
      </c>
      <c r="AB35" s="96"/>
      <c r="AC35" s="191">
        <f t="shared" si="9"/>
        <v>4.6790604941701943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1.1013734634188419</v>
      </c>
      <c r="F36" s="48">
        <v>4.7262112820084061</v>
      </c>
      <c r="G36" s="49">
        <f t="shared" si="7"/>
        <v>5.8275847454272478</v>
      </c>
      <c r="H36" s="48">
        <v>0.16852182128792348</v>
      </c>
      <c r="I36" s="186">
        <f>SUM(G36:H36)</f>
        <v>5.9961065667151709</v>
      </c>
      <c r="J36" s="50"/>
      <c r="K36" s="50">
        <v>1.0690045115887881</v>
      </c>
      <c r="L36" s="50">
        <v>0.16480020742938381</v>
      </c>
      <c r="M36" s="50">
        <v>2.3887778614889235</v>
      </c>
      <c r="N36" s="50">
        <v>1.6970213436616741</v>
      </c>
      <c r="O36" s="50">
        <v>0</v>
      </c>
      <c r="P36" s="50"/>
      <c r="Q36" s="171">
        <f>SUM(K36:P36)</f>
        <v>5.3196039241687689</v>
      </c>
      <c r="R36" s="179">
        <v>0.29111600923761238</v>
      </c>
      <c r="S36" s="50"/>
      <c r="T36" s="50">
        <v>5.0827819779371133</v>
      </c>
      <c r="U36" s="50"/>
      <c r="V36" s="50"/>
      <c r="W36" s="50"/>
      <c r="X36" s="50">
        <v>5.026164000000001E-2</v>
      </c>
      <c r="Y36" s="50">
        <v>31.185682129238849</v>
      </c>
      <c r="Z36" s="94">
        <f>SUM(S36:Y36)</f>
        <v>36.318725747175961</v>
      </c>
      <c r="AA36" s="95">
        <v>3.9647354663674013</v>
      </c>
      <c r="AB36" s="96"/>
      <c r="AC36" s="191">
        <f t="shared" si="9"/>
        <v>51.890287713664918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0.40713411341134115</v>
      </c>
      <c r="F37" s="63">
        <v>0.7740303334856099</v>
      </c>
      <c r="G37" s="62">
        <f t="shared" si="7"/>
        <v>1.1811644468969511</v>
      </c>
      <c r="H37" s="63">
        <v>0.34149018286814248</v>
      </c>
      <c r="I37" s="181">
        <f>SUM(G37:H37)</f>
        <v>1.5226546297650936</v>
      </c>
      <c r="J37" s="92"/>
      <c r="K37" s="92">
        <v>0.43215403329793883</v>
      </c>
      <c r="L37" s="92">
        <v>2.0680187082507331</v>
      </c>
      <c r="M37" s="92">
        <v>4.0213254794315239</v>
      </c>
      <c r="N37" s="92">
        <v>0.19440039751865237</v>
      </c>
      <c r="O37" s="92">
        <v>0</v>
      </c>
      <c r="P37" s="92"/>
      <c r="Q37" s="168">
        <f>SUM(K37:P37)</f>
        <v>6.7158986184988478</v>
      </c>
      <c r="R37" s="175">
        <v>5.2030375864436991</v>
      </c>
      <c r="S37" s="92"/>
      <c r="T37" s="92">
        <v>2.3796599999999999</v>
      </c>
      <c r="U37" s="92"/>
      <c r="V37" s="92"/>
      <c r="W37" s="92"/>
      <c r="X37" s="92">
        <v>6.2110552763819105E-2</v>
      </c>
      <c r="Y37" s="92"/>
      <c r="Z37" s="51">
        <f>SUM(S37:Y37)</f>
        <v>2.4417705527638192</v>
      </c>
      <c r="AA37" s="52">
        <v>20.752465680294261</v>
      </c>
      <c r="AB37" s="93"/>
      <c r="AC37" s="187">
        <f t="shared" si="9"/>
        <v>36.635827067765717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1.2681181475667869</v>
      </c>
      <c r="L38" s="92">
        <v>93.770507813006731</v>
      </c>
      <c r="M38" s="92">
        <v>42.368227601792121</v>
      </c>
      <c r="N38" s="92">
        <v>4.0229333054950329</v>
      </c>
      <c r="O38" s="92">
        <v>16.341279460852661</v>
      </c>
      <c r="P38" s="92"/>
      <c r="Q38" s="168">
        <f>SUM(K38:P38)</f>
        <v>157.77106632871332</v>
      </c>
      <c r="R38" s="175">
        <v>1.423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0.23963063418</v>
      </c>
      <c r="AB38" s="93"/>
      <c r="AC38" s="187">
        <f t="shared" si="9"/>
        <v>159.51369696289333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1.0501050105010501E-3</v>
      </c>
      <c r="F39" s="63">
        <v>0.14431247144814982</v>
      </c>
      <c r="G39" s="62">
        <f t="shared" si="7"/>
        <v>0.14536257645865086</v>
      </c>
      <c r="H39" s="63">
        <v>1.1132980429900545</v>
      </c>
      <c r="I39" s="181">
        <f t="shared" si="8"/>
        <v>1.2586606194487053</v>
      </c>
      <c r="J39" s="50"/>
      <c r="K39" s="92">
        <v>2.2774239143273736</v>
      </c>
      <c r="L39" s="92">
        <v>2.3357470358110692E-2</v>
      </c>
      <c r="M39" s="92">
        <v>0.30383241230980029</v>
      </c>
      <c r="N39" s="92">
        <v>3.7675882560864439E-2</v>
      </c>
      <c r="O39" s="92">
        <v>0</v>
      </c>
      <c r="P39" s="92"/>
      <c r="Q39" s="168">
        <f>SUM(K39:P39)</f>
        <v>2.642289679556149</v>
      </c>
      <c r="R39" s="175">
        <v>4.4539999999999997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8.0680771052199329</v>
      </c>
      <c r="Z39" s="51">
        <f>SUM(S39:Y39)</f>
        <v>8.4846371052199334</v>
      </c>
      <c r="AA39" s="52">
        <v>37.908630010847816</v>
      </c>
      <c r="AB39" s="93"/>
      <c r="AC39" s="187">
        <f t="shared" si="9"/>
        <v>54.748217415072602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6.9620762076207621</v>
      </c>
      <c r="F40" s="82">
        <f>SUM(F$22,F$26,F$37,F$39)+F38</f>
        <v>15.149681086030151</v>
      </c>
      <c r="G40" s="83">
        <f>SUM(G$22,G$26,G$37,G$39)+G38</f>
        <v>22.111757293650911</v>
      </c>
      <c r="H40" s="82">
        <f>SUM(H$22,H$26,H$37,H$39)+H38</f>
        <v>3.8023399165864618</v>
      </c>
      <c r="I40" s="185">
        <f>SUM(I$22,I$26,I$37,I$39)+I38</f>
        <v>25.914097210237372</v>
      </c>
      <c r="J40" s="85">
        <f t="shared" ref="J40:AB40" si="10">SUM(J$22,J$26,J$37,J$39,J$38)</f>
        <v>0</v>
      </c>
      <c r="K40" s="85">
        <f t="shared" si="10"/>
        <v>5.0791142648358489</v>
      </c>
      <c r="L40" s="85">
        <f t="shared" si="10"/>
        <v>98.757535487704828</v>
      </c>
      <c r="M40" s="85">
        <f t="shared" si="10"/>
        <v>69.005263956476725</v>
      </c>
      <c r="N40" s="85">
        <f t="shared" si="10"/>
        <v>7.8939966565600042</v>
      </c>
      <c r="O40" s="85">
        <f t="shared" si="10"/>
        <v>16.341279460852661</v>
      </c>
      <c r="P40" s="109">
        <f t="shared" si="10"/>
        <v>0</v>
      </c>
      <c r="Q40" s="172">
        <f>SUM(Q$22,Q$26,Q$37,Q$39,Q$38)</f>
        <v>197.07718982643007</v>
      </c>
      <c r="R40" s="178">
        <f t="shared" si="10"/>
        <v>72.879805566979158</v>
      </c>
      <c r="S40" s="85">
        <f t="shared" si="10"/>
        <v>0</v>
      </c>
      <c r="T40" s="85">
        <f t="shared" si="10"/>
        <v>8.1965939779371144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0.11237219276381911</v>
      </c>
      <c r="Y40" s="109">
        <f>SUM(Y$22,Y$26,Y$37,Y$39,Y$38)</f>
        <v>39.253759234458784</v>
      </c>
      <c r="Z40" s="110">
        <f t="shared" si="10"/>
        <v>47.562725405159711</v>
      </c>
      <c r="AA40" s="87">
        <f t="shared" si="10"/>
        <v>112.12018968906847</v>
      </c>
      <c r="AB40" s="111">
        <f t="shared" si="10"/>
        <v>0</v>
      </c>
      <c r="AC40" s="190">
        <f>SUM(AC$22,AC$26,AC$37,AC$39,AC$38)</f>
        <v>455.55400769787485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0.50268761617436297</v>
      </c>
      <c r="H42" s="82">
        <f>H$20-H$40</f>
        <v>-0.11139717677253769</v>
      </c>
      <c r="I42" s="185">
        <f>I$20-I$40</f>
        <v>0.39129043940181418</v>
      </c>
      <c r="J42" s="85">
        <f t="shared" ref="J42:R42" si="11">J$20-J$40</f>
        <v>0.39124776648176862</v>
      </c>
      <c r="K42" s="85">
        <f t="shared" si="11"/>
        <v>0</v>
      </c>
      <c r="L42" s="85">
        <f t="shared" si="11"/>
        <v>0.34356447165372117</v>
      </c>
      <c r="M42" s="85">
        <f t="shared" si="11"/>
        <v>-0.10563295740016088</v>
      </c>
      <c r="N42" s="85">
        <f t="shared" si="11"/>
        <v>1.5070484946397897</v>
      </c>
      <c r="O42" s="85">
        <f t="shared" si="11"/>
        <v>0.34769239138399399</v>
      </c>
      <c r="P42" s="85">
        <f t="shared" si="11"/>
        <v>0</v>
      </c>
      <c r="Q42" s="170">
        <f t="shared" si="11"/>
        <v>2.4839201667591055</v>
      </c>
      <c r="R42" s="178">
        <f t="shared" si="11"/>
        <v>-0.34006940241083328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-2.9143354396410359E-16</v>
      </c>
      <c r="Y42" s="85">
        <f t="shared" si="12"/>
        <v>0</v>
      </c>
      <c r="Z42" s="116">
        <f t="shared" si="12"/>
        <v>0</v>
      </c>
      <c r="AA42" s="117">
        <f>AA$20-AA$40</f>
        <v>5.3746799666581637</v>
      </c>
      <c r="AB42" s="88">
        <f t="shared" si="12"/>
        <v>0</v>
      </c>
      <c r="AC42" s="190">
        <f t="shared" si="12"/>
        <v>7.9098211704081223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1996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59.173245480167616</v>
      </c>
      <c r="F7" s="48">
        <v>33.607834627683872</v>
      </c>
      <c r="G7" s="49">
        <v>92.781080107851494</v>
      </c>
      <c r="H7" s="48">
        <v>4.4317292268206616</v>
      </c>
      <c r="I7" s="181">
        <f>G7+H7</f>
        <v>97.212809334672158</v>
      </c>
      <c r="J7" s="50">
        <v>91.883458447200397</v>
      </c>
      <c r="K7" s="50">
        <v>6.6693049026897544</v>
      </c>
      <c r="L7" s="50"/>
      <c r="M7" s="50"/>
      <c r="N7" s="50"/>
      <c r="O7" s="50"/>
      <c r="P7" s="50"/>
      <c r="Q7" s="168">
        <f>SUM(J7:P7)</f>
        <v>98.552763349890157</v>
      </c>
      <c r="R7" s="175">
        <v>203.34626976161866</v>
      </c>
      <c r="S7" s="50">
        <v>94.249099999999999</v>
      </c>
      <c r="T7" s="50">
        <v>64.137132134955863</v>
      </c>
      <c r="U7" s="50">
        <v>0</v>
      </c>
      <c r="V7" s="50">
        <v>2.9971529999999996E-2</v>
      </c>
      <c r="W7" s="50">
        <v>0</v>
      </c>
      <c r="X7" s="50">
        <v>1.9855357103517588</v>
      </c>
      <c r="Y7" s="50">
        <v>42.784770242068873</v>
      </c>
      <c r="Z7" s="51">
        <f>SUM(S7:Y7)</f>
        <v>203.18650961737652</v>
      </c>
      <c r="AA7" s="52"/>
      <c r="AB7" s="53">
        <v>1.6184640000000001</v>
      </c>
      <c r="AC7" s="187">
        <f>SUM(I7,Q7,R7,Z7,AA7,AB7)</f>
        <v>603.91681606355746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1.8304530453045306E-3</v>
      </c>
      <c r="F8" s="48">
        <v>0</v>
      </c>
      <c r="G8" s="49">
        <v>1.8304530453045306E-3</v>
      </c>
      <c r="H8" s="48">
        <v>5.7747834456207887E-7</v>
      </c>
      <c r="I8" s="181">
        <f>G8+H8</f>
        <v>1.8310305236490928E-3</v>
      </c>
      <c r="J8" s="50">
        <v>176.48071649748334</v>
      </c>
      <c r="K8" s="50">
        <v>0</v>
      </c>
      <c r="L8" s="50">
        <v>30.669576364267819</v>
      </c>
      <c r="M8" s="50">
        <v>11.765473713173938</v>
      </c>
      <c r="N8" s="50">
        <v>0.82092551922568002</v>
      </c>
      <c r="O8" s="50">
        <v>5.1537659856919804</v>
      </c>
      <c r="P8" s="50">
        <v>7.8835833210991595</v>
      </c>
      <c r="Q8" s="168">
        <f>SUM(J8:P8)</f>
        <v>232.77404140094194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232.77587243146559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50.897662504002554</v>
      </c>
      <c r="F9" s="48">
        <v>0</v>
      </c>
      <c r="G9" s="49">
        <v>50.897662504002554</v>
      </c>
      <c r="H9" s="48">
        <v>0</v>
      </c>
      <c r="I9" s="181">
        <f>G9+H9</f>
        <v>50.897662504002554</v>
      </c>
      <c r="J9" s="50">
        <v>56.831082582852041</v>
      </c>
      <c r="K9" s="50">
        <v>1.9365813433382137</v>
      </c>
      <c r="L9" s="50">
        <v>1.9703712027970199</v>
      </c>
      <c r="M9" s="50">
        <v>8.5660710713639981E-2</v>
      </c>
      <c r="N9" s="50">
        <v>2.2129564796387404</v>
      </c>
      <c r="O9" s="50">
        <v>3.2479990388999998E-4</v>
      </c>
      <c r="P9" s="50">
        <v>0.13405095391687999</v>
      </c>
      <c r="Q9" s="168">
        <f>SUM(J9:P9)</f>
        <v>63.171028073160429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114.06869057716298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6.8262755829145787</v>
      </c>
      <c r="H10" s="48">
        <v>0</v>
      </c>
      <c r="I10" s="181">
        <f>G10+H10</f>
        <v>6.8262755829145787</v>
      </c>
      <c r="J10" s="50">
        <v>7.962748735206306</v>
      </c>
      <c r="K10" s="50">
        <v>-8.4198540644099783E-3</v>
      </c>
      <c r="L10" s="50">
        <v>13.448336783923862</v>
      </c>
      <c r="M10" s="50">
        <v>-6.5633517290000443E-2</v>
      </c>
      <c r="N10" s="50">
        <v>-1.4225877058238301</v>
      </c>
      <c r="O10" s="50">
        <v>-0.7985947454307899</v>
      </c>
      <c r="P10" s="50">
        <v>0.57400345864594005</v>
      </c>
      <c r="Q10" s="168">
        <f>SUM(J10:P10)</f>
        <v>19.689853155167079</v>
      </c>
      <c r="R10" s="175">
        <v>4.3000000000000003E-2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26.559128738081657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1.8914998115759998E-2</v>
      </c>
      <c r="M11" s="50">
        <v>4.7701934691285999</v>
      </c>
      <c r="N11" s="50">
        <v>10.28922122253311</v>
      </c>
      <c r="O11" s="50">
        <v>23.832809923748314</v>
      </c>
      <c r="P11" s="50">
        <v>6.8741788684920008E-2</v>
      </c>
      <c r="Q11" s="168">
        <f>SUM(J11:P11)</f>
        <v>38.979881402210701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38.979881402210701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8.2774134292103696</v>
      </c>
      <c r="F12" s="61">
        <f t="shared" ref="F12:Z12" si="0">SUM(F$7:F$8)-SUM(F$9:F$11)</f>
        <v>33.607834627683872</v>
      </c>
      <c r="G12" s="62">
        <f t="shared" si="0"/>
        <v>35.058972473979665</v>
      </c>
      <c r="H12" s="63">
        <f t="shared" si="0"/>
        <v>4.4317298042990059</v>
      </c>
      <c r="I12" s="182">
        <f>SUM(I$7:I$8)-SUM(I$9:I$11)</f>
        <v>39.490702278278675</v>
      </c>
      <c r="J12" s="64">
        <f>SUM(J$7:J$8)-SUM(J$9:J$11)</f>
        <v>203.57034362662537</v>
      </c>
      <c r="K12" s="64">
        <f t="shared" si="0"/>
        <v>4.7411434134159505</v>
      </c>
      <c r="L12" s="64">
        <f t="shared" si="0"/>
        <v>15.231953379431177</v>
      </c>
      <c r="M12" s="64">
        <f t="shared" si="0"/>
        <v>6.9752530506216983</v>
      </c>
      <c r="N12" s="64">
        <f t="shared" si="0"/>
        <v>-10.258664477122339</v>
      </c>
      <c r="O12" s="64">
        <f t="shared" si="0"/>
        <v>-17.880773992529434</v>
      </c>
      <c r="P12" s="64">
        <f t="shared" si="0"/>
        <v>7.1067871198514192</v>
      </c>
      <c r="Q12" s="169">
        <f t="shared" si="0"/>
        <v>209.48604212029386</v>
      </c>
      <c r="R12" s="176">
        <f t="shared" si="0"/>
        <v>203.30326976161865</v>
      </c>
      <c r="S12" s="64">
        <f t="shared" si="0"/>
        <v>94.249099999999999</v>
      </c>
      <c r="T12" s="64">
        <f t="shared" si="0"/>
        <v>64.137132134955863</v>
      </c>
      <c r="U12" s="64">
        <f t="shared" si="0"/>
        <v>0</v>
      </c>
      <c r="V12" s="64">
        <f t="shared" si="0"/>
        <v>2.9971529999999996E-2</v>
      </c>
      <c r="W12" s="64">
        <f t="shared" si="0"/>
        <v>0</v>
      </c>
      <c r="X12" s="64">
        <f t="shared" si="0"/>
        <v>1.9855357103517588</v>
      </c>
      <c r="Y12" s="64">
        <f t="shared" si="0"/>
        <v>42.784770242068873</v>
      </c>
      <c r="Z12" s="65">
        <f t="shared" si="0"/>
        <v>203.18650961737652</v>
      </c>
      <c r="AA12" s="66"/>
      <c r="AB12" s="67">
        <f>SUM(AB$7:AB$8)-SUM(AB$9:AB$11)</f>
        <v>1.6184640000000001</v>
      </c>
      <c r="AC12" s="188">
        <f>SUM(AC$7:AC$8)-SUM(AC$9:AC$11)</f>
        <v>657.08498777756768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-22.862419279999997</v>
      </c>
      <c r="G13" s="71">
        <f t="shared" si="1"/>
        <v>-23.272469305234132</v>
      </c>
      <c r="H13" s="70">
        <f t="shared" si="1"/>
        <v>-0.20544000000000001</v>
      </c>
      <c r="I13" s="183">
        <f t="shared" si="1"/>
        <v>-23.477909305234135</v>
      </c>
      <c r="J13" s="72">
        <f t="shared" si="1"/>
        <v>-198.41980898814779</v>
      </c>
      <c r="K13" s="72">
        <f t="shared" ref="K13:U13" si="2">SUM(K$14:K$18)</f>
        <v>0</v>
      </c>
      <c r="L13" s="72">
        <f t="shared" si="2"/>
        <v>70.218777073556808</v>
      </c>
      <c r="M13" s="72">
        <f t="shared" si="2"/>
        <v>67.057996274083706</v>
      </c>
      <c r="N13" s="72">
        <f t="shared" si="2"/>
        <v>19.565761040032175</v>
      </c>
      <c r="O13" s="72">
        <f t="shared" si="2"/>
        <v>34.593601232126872</v>
      </c>
      <c r="P13" s="72">
        <f t="shared" si="2"/>
        <v>6.5801518937064394</v>
      </c>
      <c r="Q13" s="168">
        <f t="shared" si="2"/>
        <v>-0.40352147464180277</v>
      </c>
      <c r="R13" s="177">
        <f t="shared" si="2"/>
        <v>-80.800683491013302</v>
      </c>
      <c r="S13" s="72">
        <f t="shared" si="2"/>
        <v>-94.249099999999999</v>
      </c>
      <c r="T13" s="72">
        <f t="shared" si="2"/>
        <v>-55.959831999999999</v>
      </c>
      <c r="U13" s="72">
        <f t="shared" si="2"/>
        <v>0</v>
      </c>
      <c r="V13" s="72">
        <f t="shared" ref="V13:AC13" si="3">SUM(V$14:V$18)</f>
        <v>-2.9971529999999996E-2</v>
      </c>
      <c r="W13" s="72">
        <f t="shared" si="3"/>
        <v>0</v>
      </c>
      <c r="X13" s="72">
        <f t="shared" si="3"/>
        <v>-1.87246</v>
      </c>
      <c r="Y13" s="72">
        <f t="shared" si="3"/>
        <v>-4.7759200000000002</v>
      </c>
      <c r="Z13" s="51">
        <f t="shared" si="3"/>
        <v>-156.88728353000002</v>
      </c>
      <c r="AA13" s="73">
        <f t="shared" si="3"/>
        <v>118.61338281936565</v>
      </c>
      <c r="AB13" s="74">
        <f t="shared" si="3"/>
        <v>-1.6184640000000001</v>
      </c>
      <c r="AC13" s="189">
        <f t="shared" si="3"/>
        <v>-144.57447898152358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-6.6192609999999998</v>
      </c>
      <c r="G14" s="49">
        <f>F14+E14</f>
        <v>-6.6192609999999998</v>
      </c>
      <c r="H14" s="48">
        <v>0</v>
      </c>
      <c r="I14" s="181">
        <f>SUM(G14:H14)</f>
        <v>-6.6192609999999998</v>
      </c>
      <c r="J14" s="50"/>
      <c r="K14" s="50"/>
      <c r="L14" s="50"/>
      <c r="M14" s="50">
        <v>0</v>
      </c>
      <c r="N14" s="50">
        <v>-0.238957</v>
      </c>
      <c r="O14" s="50"/>
      <c r="P14" s="50"/>
      <c r="Q14" s="168">
        <f>SUM(J14:P14)</f>
        <v>-0.238957</v>
      </c>
      <c r="R14" s="175">
        <v>-58.036860000000004</v>
      </c>
      <c r="S14" s="50">
        <v>-94.249099999999999</v>
      </c>
      <c r="T14" s="50">
        <v>-54.563099999999999</v>
      </c>
      <c r="U14" s="50">
        <v>0</v>
      </c>
      <c r="V14" s="50">
        <v>-2.9971529999999996E-2</v>
      </c>
      <c r="W14" s="50"/>
      <c r="X14" s="50">
        <v>-0.86396500000000009</v>
      </c>
      <c r="Y14" s="50"/>
      <c r="Z14" s="51">
        <f>SUM(S14:Y14)</f>
        <v>-149.70613653000001</v>
      </c>
      <c r="AA14" s="52">
        <v>125.99368768476</v>
      </c>
      <c r="AB14" s="58"/>
      <c r="AC14" s="191">
        <f t="shared" ref="AC14:AC19" si="4">SUM(I14,Q14,R14,Z14,AA14,AB14)</f>
        <v>-88.607526845239988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-2.9478459999999997</v>
      </c>
      <c r="G15" s="49">
        <f>F15+E15</f>
        <v>-2.9478459999999997</v>
      </c>
      <c r="H15" s="48">
        <v>-0.20544000000000001</v>
      </c>
      <c r="I15" s="181">
        <f>SUM(G15:H15)</f>
        <v>-3.1532859999999996</v>
      </c>
      <c r="J15" s="50"/>
      <c r="K15" s="50"/>
      <c r="L15" s="50"/>
      <c r="M15" s="50"/>
      <c r="N15" s="50"/>
      <c r="O15" s="50"/>
      <c r="P15" s="50"/>
      <c r="Q15" s="168"/>
      <c r="R15" s="175">
        <v>-8.008305</v>
      </c>
      <c r="S15" s="50"/>
      <c r="T15" s="50">
        <v>-1.3967320000000001</v>
      </c>
      <c r="U15" s="50"/>
      <c r="V15" s="50"/>
      <c r="W15" s="50"/>
      <c r="X15" s="50">
        <v>-1.0084949999999999</v>
      </c>
      <c r="Y15" s="50">
        <v>-4.7759200000000002</v>
      </c>
      <c r="Z15" s="51">
        <f>SUM(S15:Y15)</f>
        <v>-7.1811470000000002</v>
      </c>
      <c r="AA15" s="52">
        <v>5.3093664036000003</v>
      </c>
      <c r="AB15" s="53">
        <v>-1.6184640000000001</v>
      </c>
      <c r="AC15" s="191">
        <f t="shared" si="4"/>
        <v>-14.6518355964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-198.41980898814779</v>
      </c>
      <c r="K16" s="50"/>
      <c r="L16" s="50">
        <v>69.404356260302961</v>
      </c>
      <c r="M16" s="50">
        <v>66.850282004983484</v>
      </c>
      <c r="N16" s="50">
        <v>19.689070600194093</v>
      </c>
      <c r="O16" s="50">
        <v>35.091737131831593</v>
      </c>
      <c r="P16" s="50">
        <v>13.659153092517199</v>
      </c>
      <c r="Q16" s="168">
        <f>SUM(J16:P16)</f>
        <v>6.2747901016815373</v>
      </c>
      <c r="R16" s="175">
        <v>-9.3753111271611065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-3.1005210254795692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-13.295312279999999</v>
      </c>
      <c r="G17" s="49">
        <f>F17+E17</f>
        <v>-13.295312279999999</v>
      </c>
      <c r="H17" s="48">
        <v>0</v>
      </c>
      <c r="I17" s="181">
        <f>SUM(G17:H17)</f>
        <v>-13.295312279999999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-13.295312279999999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0.81442081325384008</v>
      </c>
      <c r="M18" s="50">
        <v>0.20771426910021992</v>
      </c>
      <c r="N18" s="50">
        <v>0.1156474398380799</v>
      </c>
      <c r="O18" s="50">
        <v>-0.49813589970471994</v>
      </c>
      <c r="P18" s="50">
        <v>-7.0790011988107597</v>
      </c>
      <c r="Q18" s="168">
        <f>SUM(J18:P18)</f>
        <v>-6.43935457632334</v>
      </c>
      <c r="R18" s="175">
        <v>-5.3802073638521897</v>
      </c>
      <c r="S18" s="50"/>
      <c r="T18" s="50"/>
      <c r="U18" s="50"/>
      <c r="V18" s="50"/>
      <c r="W18" s="50"/>
      <c r="X18" s="50"/>
      <c r="Y18" s="50"/>
      <c r="Z18" s="51"/>
      <c r="AA18" s="52">
        <v>-12.689671268994349</v>
      </c>
      <c r="AB18" s="58"/>
      <c r="AC18" s="191">
        <f t="shared" si="4"/>
        <v>-24.919283234404013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-13.686939013557859</v>
      </c>
      <c r="Q19" s="170">
        <f>SUM(J19:P19)</f>
        <v>-13.686939013557859</v>
      </c>
      <c r="R19" s="178">
        <v>-47.71134256443726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-61.398281577995121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8.2774134292103696</v>
      </c>
      <c r="F20" s="82">
        <f t="shared" si="5"/>
        <v>10.745415347683874</v>
      </c>
      <c r="G20" s="83">
        <f t="shared" si="5"/>
        <v>11.786503168745533</v>
      </c>
      <c r="H20" s="82">
        <f t="shared" si="5"/>
        <v>4.2262898042990056</v>
      </c>
      <c r="I20" s="185">
        <f t="shared" si="5"/>
        <v>16.01279297304454</v>
      </c>
      <c r="J20" s="85">
        <f>SUM(J$12,J$13,J$19)</f>
        <v>5.1505346384775805</v>
      </c>
      <c r="K20" s="85">
        <f t="shared" si="5"/>
        <v>4.7411434134159505</v>
      </c>
      <c r="L20" s="85">
        <f t="shared" si="5"/>
        <v>85.450730452987983</v>
      </c>
      <c r="M20" s="85">
        <f t="shared" si="5"/>
        <v>74.033249324705409</v>
      </c>
      <c r="N20" s="85">
        <f t="shared" si="5"/>
        <v>9.3070965629098357</v>
      </c>
      <c r="O20" s="85">
        <f>SUM(O$12,O$13,O$19)</f>
        <v>16.712827239597438</v>
      </c>
      <c r="P20" s="85">
        <f t="shared" si="5"/>
        <v>0</v>
      </c>
      <c r="Q20" s="170">
        <f t="shared" si="5"/>
        <v>195.39558163209421</v>
      </c>
      <c r="R20" s="178">
        <f t="shared" si="5"/>
        <v>74.791243706168089</v>
      </c>
      <c r="S20" s="85"/>
      <c r="T20" s="85">
        <f t="shared" ref="T20:AB20" si="6">SUM(T$12,T$13,T$19)</f>
        <v>8.1773001349558641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0.11307571035175878</v>
      </c>
      <c r="Y20" s="85">
        <f t="shared" si="6"/>
        <v>38.008850242068874</v>
      </c>
      <c r="Z20" s="86">
        <f t="shared" si="6"/>
        <v>46.299226087376496</v>
      </c>
      <c r="AA20" s="87">
        <f t="shared" si="6"/>
        <v>118.61338281936565</v>
      </c>
      <c r="AB20" s="88">
        <f t="shared" si="6"/>
        <v>0</v>
      </c>
      <c r="AC20" s="190">
        <f>SUM(AC$12,AC$13,AC$19)</f>
        <v>451.11222721804893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0.19711971197119713</v>
      </c>
      <c r="F22" s="63">
        <v>0.8335998172681589</v>
      </c>
      <c r="G22" s="62">
        <f>SUM(E22:F22)</f>
        <v>1.0307195292393561</v>
      </c>
      <c r="H22" s="63">
        <v>3.2082130253448829E-4</v>
      </c>
      <c r="I22" s="181">
        <f>SUM(G22:H22)</f>
        <v>1.0310403505418906</v>
      </c>
      <c r="J22" s="92"/>
      <c r="K22" s="92">
        <f>SUM(K23:K25)</f>
        <v>3.2438639679666502E-2</v>
      </c>
      <c r="L22" s="92">
        <f>SUM(L23:L25)</f>
        <v>2.2343465163977858</v>
      </c>
      <c r="M22" s="92">
        <f>SUM(M23:M25)</f>
        <v>13.054468787703394</v>
      </c>
      <c r="N22" s="92">
        <f>SUM(N23:N25)</f>
        <v>1.9354977456996132</v>
      </c>
      <c r="O22" s="92">
        <f>SUM(O23:O25)</f>
        <v>0</v>
      </c>
      <c r="P22" s="92"/>
      <c r="Q22" s="168">
        <f>SUM(J22:P22)</f>
        <v>17.25675168948046</v>
      </c>
      <c r="R22" s="175">
        <f>SUM(R23:R25)</f>
        <v>2.0138840309032484</v>
      </c>
      <c r="S22" s="50"/>
      <c r="T22" s="92">
        <v>0.319108</v>
      </c>
      <c r="U22" s="92"/>
      <c r="V22" s="92"/>
      <c r="W22" s="92"/>
      <c r="X22" s="92"/>
      <c r="Y22" s="92"/>
      <c r="Z22" s="51">
        <f>SUM(S22:Y22)</f>
        <v>0.319108</v>
      </c>
      <c r="AA22" s="52">
        <f>SUM(AA23:AA25)</f>
        <v>3.5143737148152914</v>
      </c>
      <c r="AB22" s="93"/>
      <c r="AC22" s="187">
        <f>SUM(I22,Q22,R22,Z22,AA22,AB22)</f>
        <v>24.135157785740891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0.19711971197119713</v>
      </c>
      <c r="F23" s="48">
        <v>0.8335998172681589</v>
      </c>
      <c r="G23" s="49">
        <f t="shared" ref="G23:G39" si="7">SUM(E23:F23)</f>
        <v>1.0307195292393561</v>
      </c>
      <c r="H23" s="48">
        <v>3.2082130253448829E-4</v>
      </c>
      <c r="I23" s="186">
        <f t="shared" ref="I23:I39" si="8">SUM(G23:H23)</f>
        <v>1.0310403505418906</v>
      </c>
      <c r="J23" s="50"/>
      <c r="K23" s="50">
        <v>3.2438639679666502E-2</v>
      </c>
      <c r="L23" s="50">
        <v>2.1933778966630246</v>
      </c>
      <c r="M23" s="57">
        <v>7.5508359658073907</v>
      </c>
      <c r="N23" s="57">
        <v>4.0815054450164062E-2</v>
      </c>
      <c r="O23" s="57">
        <v>0</v>
      </c>
      <c r="P23" s="57"/>
      <c r="Q23" s="171">
        <f>SUM(J23:P23)</f>
        <v>9.8174675566002456</v>
      </c>
      <c r="R23" s="179">
        <v>1.9639633472040938</v>
      </c>
      <c r="S23" s="50"/>
      <c r="T23" s="50">
        <v>0.319108</v>
      </c>
      <c r="U23" s="50"/>
      <c r="V23" s="50"/>
      <c r="W23" s="50"/>
      <c r="X23" s="50"/>
      <c r="Y23" s="50"/>
      <c r="Z23" s="94">
        <f>SUM(S23:Y23)</f>
        <v>0.319108</v>
      </c>
      <c r="AA23" s="95">
        <v>3.2899292671621958</v>
      </c>
      <c r="AB23" s="96"/>
      <c r="AC23" s="191">
        <f>SUM(I23,Q23,R23,Z23,AA23,AB23)</f>
        <v>16.421508521508425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2.7116238387597136E-2</v>
      </c>
      <c r="M24" s="57">
        <v>0.88238518313155312</v>
      </c>
      <c r="N24" s="57">
        <v>0.25743379903835101</v>
      </c>
      <c r="O24" s="57">
        <v>0</v>
      </c>
      <c r="P24" s="57"/>
      <c r="Q24" s="171">
        <f>SUM(J24:P24)</f>
        <v>1.1669352205575012</v>
      </c>
      <c r="R24" s="179">
        <v>4.9920683699154381E-2</v>
      </c>
      <c r="S24" s="50"/>
      <c r="T24" s="50"/>
      <c r="U24" s="50"/>
      <c r="V24" s="50"/>
      <c r="W24" s="50"/>
      <c r="X24" s="50"/>
      <c r="Y24" s="50"/>
      <c r="Z24" s="94"/>
      <c r="AA24" s="95">
        <v>5.968263233857065E-2</v>
      </c>
      <c r="AB24" s="96"/>
      <c r="AC24" s="191">
        <f>SUM(I24,Q24,R24,Z24,AA24,AB24)</f>
        <v>1.2765385365952262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1.3852381347164032E-2</v>
      </c>
      <c r="M25" s="57">
        <v>4.6212476387644497</v>
      </c>
      <c r="N25" s="57">
        <v>1.6372488922110982</v>
      </c>
      <c r="O25" s="57">
        <v>0</v>
      </c>
      <c r="P25" s="57"/>
      <c r="Q25" s="171">
        <f>SUM(J25:P25)</f>
        <v>6.2723489123227116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0.16476181531452491</v>
      </c>
      <c r="AB25" s="96"/>
      <c r="AC25" s="191">
        <f>SUM(I25,Q25,R25,Z25,AA25,AB25)</f>
        <v>6.4371107276372364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6.0177768376837681</v>
      </c>
      <c r="F26" s="63">
        <v>12.684814503005938</v>
      </c>
      <c r="G26" s="62">
        <f t="shared" si="7"/>
        <v>18.702591340689708</v>
      </c>
      <c r="H26" s="63">
        <v>2.470907930702599</v>
      </c>
      <c r="I26" s="181">
        <f>SUM(G26:H26)</f>
        <v>21.173499271392306</v>
      </c>
      <c r="J26" s="50"/>
      <c r="K26" s="100">
        <f>SUM(K27:K36)</f>
        <v>1.0511477476136706</v>
      </c>
      <c r="L26" s="100">
        <f>SUM(L27:L36)</f>
        <v>0.47305827663346478</v>
      </c>
      <c r="M26" s="100">
        <f>SUM(M27:M36)</f>
        <v>9.4443730416597056</v>
      </c>
      <c r="N26" s="100">
        <f>SUM(N27:N36)</f>
        <v>2.8653009774833693</v>
      </c>
      <c r="O26" s="100">
        <f>SUM(O27:O36)</f>
        <v>0</v>
      </c>
      <c r="P26" s="100"/>
      <c r="Q26" s="168">
        <f>SUM(Q27:Q36)</f>
        <v>13.833880043390211</v>
      </c>
      <c r="R26" s="175">
        <f>SUM(R27:R36)</f>
        <v>61.780732939450587</v>
      </c>
      <c r="S26" s="50"/>
      <c r="T26" s="92">
        <f>SUM(T27:T36)</f>
        <v>5.0635721349558755</v>
      </c>
      <c r="U26" s="101"/>
      <c r="V26" s="101"/>
      <c r="W26" s="101"/>
      <c r="X26" s="92">
        <f>SUM(X27:X36)</f>
        <v>5.026164000000001E-2</v>
      </c>
      <c r="Y26" s="92">
        <f>SUM(Y27:Y36)</f>
        <v>29.848435549075109</v>
      </c>
      <c r="Z26" s="51">
        <f>SUM(S26:Y26)</f>
        <v>34.962269324030984</v>
      </c>
      <c r="AA26" s="52">
        <f>SUM(AA27:AA36)</f>
        <v>50.739004069141579</v>
      </c>
      <c r="AB26" s="93"/>
      <c r="AC26" s="187">
        <f t="shared" ref="AC26:AC39" si="9">SUM(I26,Q26,R26,Z26,AA26,AB26)</f>
        <v>182.48938564740567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4.4668721950497179E-3</v>
      </c>
      <c r="M27" s="57">
        <v>2.3593166591611348</v>
      </c>
      <c r="N27" s="57">
        <v>0.24323723686836712</v>
      </c>
      <c r="O27" s="57">
        <v>0</v>
      </c>
      <c r="P27" s="50"/>
      <c r="Q27" s="171">
        <f>SUM(K27:P27)</f>
        <v>2.6070207682245519</v>
      </c>
      <c r="R27" s="179">
        <v>0.13399764715397561</v>
      </c>
      <c r="S27" s="50"/>
      <c r="T27" s="50"/>
      <c r="U27" s="50"/>
      <c r="V27" s="50"/>
      <c r="W27" s="50"/>
      <c r="X27" s="50"/>
      <c r="Y27" s="50"/>
      <c r="Z27" s="51"/>
      <c r="AA27" s="95">
        <v>1.3820092057779891</v>
      </c>
      <c r="AB27" s="96"/>
      <c r="AC27" s="191">
        <f t="shared" si="9"/>
        <v>4.2571974412590734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7.1588640802149879</v>
      </c>
      <c r="G28" s="49">
        <f t="shared" si="7"/>
        <v>7.1588640802149879</v>
      </c>
      <c r="H28" s="48">
        <v>2.145142144670297</v>
      </c>
      <c r="I28" s="186">
        <f t="shared" si="8"/>
        <v>9.3040062248852848</v>
      </c>
      <c r="J28" s="50"/>
      <c r="K28" s="57"/>
      <c r="L28" s="50">
        <v>2.7024448012791188E-2</v>
      </c>
      <c r="M28" s="57">
        <v>0.7247245661651609</v>
      </c>
      <c r="N28" s="57">
        <v>0.42464369689260134</v>
      </c>
      <c r="O28" s="57">
        <v>0</v>
      </c>
      <c r="P28" s="57"/>
      <c r="Q28" s="171">
        <f>SUM(K28:P28)</f>
        <v>1.1763927110705534</v>
      </c>
      <c r="R28" s="179">
        <v>9.9286720752545623</v>
      </c>
      <c r="S28" s="50"/>
      <c r="T28" s="102"/>
      <c r="U28" s="102"/>
      <c r="V28" s="102"/>
      <c r="W28" s="102"/>
      <c r="X28" s="50"/>
      <c r="Y28" s="50"/>
      <c r="Z28" s="51"/>
      <c r="AA28" s="95">
        <v>6.1752607013688507</v>
      </c>
      <c r="AB28" s="96"/>
      <c r="AC28" s="191">
        <f t="shared" si="9"/>
        <v>26.58433171257925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1.287156957983193</v>
      </c>
      <c r="S29" s="50"/>
      <c r="T29" s="102"/>
      <c r="U29" s="102"/>
      <c r="V29" s="102"/>
      <c r="W29" s="102"/>
      <c r="X29" s="50"/>
      <c r="Y29" s="50"/>
      <c r="Z29" s="51"/>
      <c r="AA29" s="95">
        <v>0.73481588845954993</v>
      </c>
      <c r="AB29" s="96"/>
      <c r="AC29" s="191">
        <f t="shared" si="9"/>
        <v>2.2812629504819855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0.51872309594013066</v>
      </c>
      <c r="G30" s="49">
        <f t="shared" si="7"/>
        <v>0.51872309594013066</v>
      </c>
      <c r="H30" s="48">
        <v>0</v>
      </c>
      <c r="I30" s="186">
        <f t="shared" si="8"/>
        <v>0.51872309594013066</v>
      </c>
      <c r="J30" s="50"/>
      <c r="K30" s="57"/>
      <c r="L30" s="57"/>
      <c r="M30" s="57"/>
      <c r="N30" s="57"/>
      <c r="O30" s="57"/>
      <c r="P30" s="57"/>
      <c r="Q30" s="171"/>
      <c r="R30" s="179">
        <v>6.5362855549207417</v>
      </c>
      <c r="S30" s="50"/>
      <c r="T30" s="102"/>
      <c r="U30" s="102"/>
      <c r="V30" s="102"/>
      <c r="W30" s="102"/>
      <c r="X30" s="50"/>
      <c r="Y30" s="50"/>
      <c r="Z30" s="51"/>
      <c r="AA30" s="95">
        <v>11.255375224964999</v>
      </c>
      <c r="AB30" s="96"/>
      <c r="AC30" s="191">
        <f t="shared" si="9"/>
        <v>18.31038387582587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37.80353072753163</v>
      </c>
      <c r="S31" s="50"/>
      <c r="T31" s="50"/>
      <c r="U31" s="50"/>
      <c r="V31" s="50"/>
      <c r="W31" s="50"/>
      <c r="X31" s="50"/>
      <c r="Y31" s="50"/>
      <c r="Z31" s="51"/>
      <c r="AA31" s="95">
        <v>2.4570677935746441</v>
      </c>
      <c r="AB31" s="96"/>
      <c r="AC31" s="191">
        <f t="shared" si="9"/>
        <v>40.260598521106274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4.5573702139911489</v>
      </c>
      <c r="F32" s="48">
        <v>0</v>
      </c>
      <c r="G32" s="49">
        <f t="shared" si="7"/>
        <v>4.5573702139911489</v>
      </c>
      <c r="H32" s="48">
        <v>0</v>
      </c>
      <c r="I32" s="186">
        <f t="shared" si="8"/>
        <v>4.5573702139911489</v>
      </c>
      <c r="J32" s="50"/>
      <c r="K32" s="57"/>
      <c r="L32" s="57"/>
      <c r="M32" s="57"/>
      <c r="N32" s="57"/>
      <c r="O32" s="57"/>
      <c r="P32" s="57"/>
      <c r="Q32" s="171"/>
      <c r="R32" s="179">
        <v>1.4946010105263159</v>
      </c>
      <c r="S32" s="50"/>
      <c r="T32" s="50"/>
      <c r="U32" s="50"/>
      <c r="V32" s="50"/>
      <c r="W32" s="50"/>
      <c r="X32" s="50"/>
      <c r="Y32" s="50"/>
      <c r="Z32" s="51"/>
      <c r="AA32" s="95">
        <v>0.70975252836983893</v>
      </c>
      <c r="AB32" s="96"/>
      <c r="AC32" s="191">
        <f t="shared" si="9"/>
        <v>6.7617237528873044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5.629758538569932E-4</v>
      </c>
      <c r="M33" s="57">
        <v>9.6083381337720812E-3</v>
      </c>
      <c r="N33" s="57">
        <v>0</v>
      </c>
      <c r="O33" s="57">
        <v>0</v>
      </c>
      <c r="P33" s="57"/>
      <c r="Q33" s="171">
        <f>SUM(K33:P33)</f>
        <v>1.0171313987629074E-2</v>
      </c>
      <c r="R33" s="179">
        <v>3.3567321336892522</v>
      </c>
      <c r="S33" s="50"/>
      <c r="T33" s="50"/>
      <c r="U33" s="50"/>
      <c r="V33" s="50"/>
      <c r="W33" s="50"/>
      <c r="X33" s="50"/>
      <c r="Y33" s="50"/>
      <c r="Z33" s="51"/>
      <c r="AA33" s="95">
        <v>21.478331587861451</v>
      </c>
      <c r="AB33" s="96"/>
      <c r="AC33" s="191">
        <f t="shared" si="9"/>
        <v>24.84523503553833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0.90457254961832056</v>
      </c>
      <c r="S34" s="50"/>
      <c r="T34" s="50"/>
      <c r="U34" s="50"/>
      <c r="V34" s="50"/>
      <c r="W34" s="50"/>
      <c r="X34" s="50"/>
      <c r="Y34" s="50"/>
      <c r="Z34" s="51"/>
      <c r="AA34" s="95">
        <v>1.4578054095831079</v>
      </c>
      <c r="AB34" s="96"/>
      <c r="AC34" s="191">
        <f t="shared" si="9"/>
        <v>2.3823779592014285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5.5436058602376527E-2</v>
      </c>
      <c r="M35" s="57">
        <v>3.8874781336206179</v>
      </c>
      <c r="N35" s="57">
        <v>1.2314887118583983E-2</v>
      </c>
      <c r="O35" s="57">
        <v>0</v>
      </c>
      <c r="P35" s="57"/>
      <c r="Q35" s="171">
        <f>SUM(K35:P35)</f>
        <v>3.9552290793415783</v>
      </c>
      <c r="R35" s="179">
        <v>5.3991273423782932E-2</v>
      </c>
      <c r="S35" s="50"/>
      <c r="T35" s="50"/>
      <c r="U35" s="50"/>
      <c r="V35" s="50"/>
      <c r="W35" s="50"/>
      <c r="X35" s="50"/>
      <c r="Y35" s="50"/>
      <c r="Z35" s="51"/>
      <c r="AA35" s="95">
        <v>0.627570954973247</v>
      </c>
      <c r="AB35" s="96"/>
      <c r="AC35" s="191">
        <f t="shared" si="9"/>
        <v>4.7209036728446714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1.4604066236926194</v>
      </c>
      <c r="F36" s="48">
        <v>4.5096550376029567</v>
      </c>
      <c r="G36" s="49">
        <f t="shared" si="7"/>
        <v>5.9700616612955759</v>
      </c>
      <c r="H36" s="48">
        <v>0.32576578603230177</v>
      </c>
      <c r="I36" s="186">
        <f>SUM(G36:H36)</f>
        <v>6.2958274473278779</v>
      </c>
      <c r="J36" s="50"/>
      <c r="K36" s="50">
        <v>1.0511477476136706</v>
      </c>
      <c r="L36" s="50">
        <v>0.38556792196939038</v>
      </c>
      <c r="M36" s="50">
        <v>2.463245344579021</v>
      </c>
      <c r="N36" s="50">
        <v>2.1851051566038171</v>
      </c>
      <c r="O36" s="50">
        <v>0</v>
      </c>
      <c r="P36" s="50"/>
      <c r="Q36" s="171">
        <f>SUM(K36:P36)</f>
        <v>6.0850661707658986</v>
      </c>
      <c r="R36" s="179">
        <v>0.28119300934881436</v>
      </c>
      <c r="S36" s="50"/>
      <c r="T36" s="50">
        <v>5.0635721349558755</v>
      </c>
      <c r="U36" s="50"/>
      <c r="V36" s="50"/>
      <c r="W36" s="50"/>
      <c r="X36" s="50">
        <v>5.026164000000001E-2</v>
      </c>
      <c r="Y36" s="50">
        <v>29.848435549075109</v>
      </c>
      <c r="Z36" s="94">
        <f>SUM(S36:Y36)</f>
        <v>34.962269324030984</v>
      </c>
      <c r="AA36" s="95">
        <v>4.4610147742079063</v>
      </c>
      <c r="AB36" s="96"/>
      <c r="AC36" s="191">
        <f t="shared" si="9"/>
        <v>52.085370725681479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0.38411341134113408</v>
      </c>
      <c r="F37" s="63">
        <v>0.74086697121973499</v>
      </c>
      <c r="G37" s="62">
        <f t="shared" si="7"/>
        <v>1.1249803825608691</v>
      </c>
      <c r="H37" s="63">
        <v>0.35806015399422525</v>
      </c>
      <c r="I37" s="181">
        <f>SUM(G37:H37)</f>
        <v>1.4830405365550943</v>
      </c>
      <c r="J37" s="92"/>
      <c r="K37" s="92">
        <v>0.42493528680076337</v>
      </c>
      <c r="L37" s="92">
        <v>0.61870082277817406</v>
      </c>
      <c r="M37" s="92">
        <v>3.6366403118236241</v>
      </c>
      <c r="N37" s="92">
        <v>0.32303076652457707</v>
      </c>
      <c r="O37" s="92">
        <v>0</v>
      </c>
      <c r="P37" s="92"/>
      <c r="Q37" s="168">
        <f>SUM(K37:P37)</f>
        <v>5.0033071879271391</v>
      </c>
      <c r="R37" s="175">
        <v>5.3641553408974687</v>
      </c>
      <c r="S37" s="92"/>
      <c r="T37" s="92">
        <v>2.3780599999999996</v>
      </c>
      <c r="U37" s="92"/>
      <c r="V37" s="92"/>
      <c r="W37" s="92"/>
      <c r="X37" s="92">
        <v>6.2814070351758802E-2</v>
      </c>
      <c r="Y37" s="92"/>
      <c r="Z37" s="51">
        <f>SUM(S37:Y37)</f>
        <v>2.4408740703517586</v>
      </c>
      <c r="AA37" s="52">
        <v>21.444235200175413</v>
      </c>
      <c r="AB37" s="93"/>
      <c r="AC37" s="187">
        <f t="shared" si="9"/>
        <v>35.735612335906872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1.1282171422297809</v>
      </c>
      <c r="L38" s="92">
        <v>94.353869452993308</v>
      </c>
      <c r="M38" s="92">
        <v>44.876085064288787</v>
      </c>
      <c r="N38" s="92">
        <v>3.4717432176863969</v>
      </c>
      <c r="O38" s="92">
        <v>16.01164938052305</v>
      </c>
      <c r="P38" s="92"/>
      <c r="Q38" s="168">
        <f>SUM(K38:P38)</f>
        <v>159.8415642577213</v>
      </c>
      <c r="R38" s="175">
        <v>1.056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0.24044110097400001</v>
      </c>
      <c r="AB38" s="93"/>
      <c r="AC38" s="187">
        <f t="shared" si="9"/>
        <v>161.21800535869534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1.4881488148814882E-2</v>
      </c>
      <c r="F39" s="63">
        <v>0.13056190041114665</v>
      </c>
      <c r="G39" s="62">
        <f t="shared" si="7"/>
        <v>0.14544338855996153</v>
      </c>
      <c r="H39" s="63">
        <v>1.0569939043952519</v>
      </c>
      <c r="I39" s="181">
        <f t="shared" si="8"/>
        <v>1.2024372929552134</v>
      </c>
      <c r="J39" s="50"/>
      <c r="K39" s="92">
        <v>2.1044045970920688</v>
      </c>
      <c r="L39" s="92">
        <v>1.006798877548986E-2</v>
      </c>
      <c r="M39" s="92">
        <v>0.30046047030198286</v>
      </c>
      <c r="N39" s="92">
        <v>0</v>
      </c>
      <c r="O39" s="92">
        <v>0</v>
      </c>
      <c r="P39" s="92"/>
      <c r="Q39" s="168">
        <f>SUM(K39:P39)</f>
        <v>2.4149330561695415</v>
      </c>
      <c r="R39" s="175">
        <v>4.6689999999999996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8.1604146929937702</v>
      </c>
      <c r="Z39" s="51">
        <f>SUM(S39:Y39)</f>
        <v>8.5769746929937707</v>
      </c>
      <c r="AA39" s="52">
        <v>39.281401654217085</v>
      </c>
      <c r="AB39" s="93"/>
      <c r="AC39" s="187">
        <f t="shared" si="9"/>
        <v>56.144746696335609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6.6138914491449139</v>
      </c>
      <c r="F40" s="82">
        <f>SUM(F$22,F$26,F$37,F$39)+F38</f>
        <v>14.469843191904978</v>
      </c>
      <c r="G40" s="83">
        <f>SUM(G$22,G$26,G$37,G$39)+G38</f>
        <v>21.083734641049894</v>
      </c>
      <c r="H40" s="82">
        <f>SUM(H$22,H$26,H$37,H$39)+H38</f>
        <v>3.8862828103946105</v>
      </c>
      <c r="I40" s="185">
        <f>SUM(I$22,I$26,I$37,I$39)+I38</f>
        <v>24.970017451444502</v>
      </c>
      <c r="J40" s="85">
        <f t="shared" ref="J40:AB40" si="10">SUM(J$22,J$26,J$37,J$39,J$38)</f>
        <v>0</v>
      </c>
      <c r="K40" s="85">
        <f t="shared" si="10"/>
        <v>4.7411434134159505</v>
      </c>
      <c r="L40" s="85">
        <f t="shared" si="10"/>
        <v>97.690043057578222</v>
      </c>
      <c r="M40" s="85">
        <f t="shared" si="10"/>
        <v>71.3120276757775</v>
      </c>
      <c r="N40" s="85">
        <f t="shared" si="10"/>
        <v>8.5955727073939556</v>
      </c>
      <c r="O40" s="85">
        <f t="shared" si="10"/>
        <v>16.01164938052305</v>
      </c>
      <c r="P40" s="109">
        <f t="shared" si="10"/>
        <v>0</v>
      </c>
      <c r="Q40" s="172">
        <f>SUM(Q$22,Q$26,Q$37,Q$39,Q$38)</f>
        <v>198.35043623468866</v>
      </c>
      <c r="R40" s="178">
        <f t="shared" si="10"/>
        <v>74.883772311251306</v>
      </c>
      <c r="S40" s="85">
        <f t="shared" si="10"/>
        <v>0</v>
      </c>
      <c r="T40" s="85">
        <f t="shared" si="10"/>
        <v>8.1773001349558747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0.11307571035175881</v>
      </c>
      <c r="Y40" s="109">
        <f>SUM(Y$22,Y$26,Y$37,Y$39,Y$38)</f>
        <v>38.008850242068881</v>
      </c>
      <c r="Z40" s="110">
        <f t="shared" si="10"/>
        <v>46.299226087376518</v>
      </c>
      <c r="AA40" s="87">
        <f t="shared" si="10"/>
        <v>115.21945573932338</v>
      </c>
      <c r="AB40" s="111">
        <f t="shared" si="10"/>
        <v>0</v>
      </c>
      <c r="AC40" s="190">
        <f>SUM(AC$22,AC$26,AC$37,AC$39,AC$38)</f>
        <v>459.72290782408436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-9.297231472304361</v>
      </c>
      <c r="H42" s="82">
        <f>H$20-H$40</f>
        <v>0.34000699390439504</v>
      </c>
      <c r="I42" s="185">
        <f>I$20-I$40</f>
        <v>-8.9572244783999615</v>
      </c>
      <c r="J42" s="85">
        <f t="shared" ref="J42:R42" si="11">J$20-J$40</f>
        <v>5.1505346384775805</v>
      </c>
      <c r="K42" s="85">
        <f t="shared" si="11"/>
        <v>0</v>
      </c>
      <c r="L42" s="85">
        <f t="shared" si="11"/>
        <v>-12.239312604590239</v>
      </c>
      <c r="M42" s="85">
        <f t="shared" si="11"/>
        <v>2.7212216489279086</v>
      </c>
      <c r="N42" s="85">
        <f t="shared" si="11"/>
        <v>0.71152385551588004</v>
      </c>
      <c r="O42" s="85">
        <f t="shared" si="11"/>
        <v>0.70117785907438801</v>
      </c>
      <c r="P42" s="85">
        <f t="shared" si="11"/>
        <v>0</v>
      </c>
      <c r="Q42" s="170">
        <f t="shared" si="11"/>
        <v>-2.9548546025944518</v>
      </c>
      <c r="R42" s="178">
        <f t="shared" si="11"/>
        <v>-9.252860508321703E-2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3.3939270800422747</v>
      </c>
      <c r="AB42" s="88">
        <f t="shared" si="12"/>
        <v>0</v>
      </c>
      <c r="AC42" s="190">
        <f t="shared" si="12"/>
        <v>-8.6106806060354302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1997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43.613400692353345</v>
      </c>
      <c r="F7" s="48">
        <v>44.49241856751825</v>
      </c>
      <c r="G7" s="49">
        <v>88.105819259871595</v>
      </c>
      <c r="H7" s="48">
        <v>3.3622492592826072</v>
      </c>
      <c r="I7" s="181">
        <f>G7+H7</f>
        <v>91.468068519154201</v>
      </c>
      <c r="J7" s="50">
        <v>121.55947634578663</v>
      </c>
      <c r="K7" s="50">
        <v>6.8229689286765662</v>
      </c>
      <c r="L7" s="50"/>
      <c r="M7" s="50"/>
      <c r="N7" s="50"/>
      <c r="O7" s="50"/>
      <c r="P7" s="50"/>
      <c r="Q7" s="168">
        <f>SUM(J7:P7)</f>
        <v>128.38244527446321</v>
      </c>
      <c r="R7" s="175">
        <v>217.69138310474426</v>
      </c>
      <c r="S7" s="50">
        <v>83.7209</v>
      </c>
      <c r="T7" s="50">
        <v>66.618569485865535</v>
      </c>
      <c r="U7" s="50">
        <v>0</v>
      </c>
      <c r="V7" s="50">
        <v>4.8931789999999996E-2</v>
      </c>
      <c r="W7" s="50">
        <v>0</v>
      </c>
      <c r="X7" s="50">
        <v>1.906920979405351</v>
      </c>
      <c r="Y7" s="50">
        <v>45.036168798013122</v>
      </c>
      <c r="Z7" s="51">
        <f>SUM(S7:Y7)</f>
        <v>197.33149105328403</v>
      </c>
      <c r="AA7" s="52"/>
      <c r="AB7" s="53">
        <v>1.610112</v>
      </c>
      <c r="AC7" s="187">
        <f>SUM(I7,Q7,R7,Z7,AA7,AB7)</f>
        <v>636.48349995164563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4.8497556266216134E-4</v>
      </c>
      <c r="F8" s="48">
        <v>6.8430656934306559E-8</v>
      </c>
      <c r="G8" s="49">
        <v>4.8504399331909565E-4</v>
      </c>
      <c r="H8" s="48">
        <v>0</v>
      </c>
      <c r="I8" s="181">
        <f>G8+H8</f>
        <v>4.8504399331909565E-4</v>
      </c>
      <c r="J8" s="50">
        <v>181.7077325488965</v>
      </c>
      <c r="K8" s="50">
        <v>0</v>
      </c>
      <c r="L8" s="50">
        <v>31.976538646032964</v>
      </c>
      <c r="M8" s="50">
        <v>12.234997937002319</v>
      </c>
      <c r="N8" s="50">
        <v>0</v>
      </c>
      <c r="O8" s="50">
        <v>5.7132915892166904</v>
      </c>
      <c r="P8" s="50">
        <v>8.0388413125160305</v>
      </c>
      <c r="Q8" s="168">
        <f>SUM(J8:P8)</f>
        <v>239.67140203366452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239.67188707765783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40.202539960586819</v>
      </c>
      <c r="F9" s="48">
        <v>3.0246350364963501E-4</v>
      </c>
      <c r="G9" s="49">
        <v>40.202842424090463</v>
      </c>
      <c r="H9" s="48">
        <v>0</v>
      </c>
      <c r="I9" s="181">
        <f>G9+H9</f>
        <v>40.202842424090463</v>
      </c>
      <c r="J9" s="50">
        <v>77.735503007630427</v>
      </c>
      <c r="K9" s="50">
        <v>3.1113415849194723</v>
      </c>
      <c r="L9" s="50">
        <v>2.7285257207865996</v>
      </c>
      <c r="M9" s="50">
        <v>1.9924966387895198</v>
      </c>
      <c r="N9" s="50">
        <v>1.6314088235492301</v>
      </c>
      <c r="O9" s="50">
        <v>0.60318074757936002</v>
      </c>
      <c r="P9" s="50">
        <v>0.32634973173852</v>
      </c>
      <c r="Q9" s="168">
        <f>SUM(J9:P9)</f>
        <v>88.128806254993123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128.33164867908357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1.9608161094890457</v>
      </c>
      <c r="H10" s="48">
        <v>0</v>
      </c>
      <c r="I10" s="181">
        <f>G10+H10</f>
        <v>1.9608161094890457</v>
      </c>
      <c r="J10" s="50">
        <v>-2.2610085093242014</v>
      </c>
      <c r="K10" s="50">
        <v>2.2398894544324869E-2</v>
      </c>
      <c r="L10" s="50">
        <v>1.1242577781914078</v>
      </c>
      <c r="M10" s="50">
        <v>5.5828194335261712</v>
      </c>
      <c r="N10" s="50">
        <v>1.7117996457649396</v>
      </c>
      <c r="O10" s="50">
        <v>2.5189903341142097</v>
      </c>
      <c r="P10" s="50">
        <v>0.41011094223502786</v>
      </c>
      <c r="Q10" s="168">
        <f>SUM(J10:P10)</f>
        <v>9.1093685190518787</v>
      </c>
      <c r="R10" s="175">
        <v>-2.3E-2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11.047184628540926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7.9910995102999997E-4</v>
      </c>
      <c r="M11" s="50">
        <v>4.4531154975337195</v>
      </c>
      <c r="N11" s="50">
        <v>11.116067644800449</v>
      </c>
      <c r="O11" s="50">
        <v>23.914826229900804</v>
      </c>
      <c r="P11" s="50">
        <v>6.923E-2</v>
      </c>
      <c r="Q11" s="168">
        <f>SUM(J11:P11)</f>
        <v>39.554038482186002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39.554038482186002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3.4113457073291897</v>
      </c>
      <c r="F12" s="61">
        <f t="shared" ref="F12:Z12" si="0">SUM(F$7:F$8)-SUM(F$9:F$11)</f>
        <v>44.492116172445257</v>
      </c>
      <c r="G12" s="62">
        <f t="shared" si="0"/>
        <v>45.942645770285409</v>
      </c>
      <c r="H12" s="63">
        <f t="shared" si="0"/>
        <v>3.3622492592826072</v>
      </c>
      <c r="I12" s="182">
        <f>SUM(I$7:I$8)-SUM(I$9:I$11)</f>
        <v>49.304895029568016</v>
      </c>
      <c r="J12" s="64">
        <f>SUM(J$7:J$8)-SUM(J$9:J$11)</f>
        <v>227.79271439637688</v>
      </c>
      <c r="K12" s="64">
        <f t="shared" si="0"/>
        <v>3.6892284492127692</v>
      </c>
      <c r="L12" s="64">
        <f t="shared" si="0"/>
        <v>28.122956037103926</v>
      </c>
      <c r="M12" s="64">
        <f t="shared" si="0"/>
        <v>0.20656636715290944</v>
      </c>
      <c r="N12" s="64">
        <f t="shared" si="0"/>
        <v>-14.459276114114619</v>
      </c>
      <c r="O12" s="64">
        <f t="shared" si="0"/>
        <v>-21.323705722377682</v>
      </c>
      <c r="P12" s="64">
        <f t="shared" si="0"/>
        <v>7.2331506385424831</v>
      </c>
      <c r="Q12" s="169">
        <f t="shared" si="0"/>
        <v>231.26163405189672</v>
      </c>
      <c r="R12" s="176">
        <f t="shared" si="0"/>
        <v>217.71438310474426</v>
      </c>
      <c r="S12" s="64">
        <f t="shared" si="0"/>
        <v>83.7209</v>
      </c>
      <c r="T12" s="64">
        <f t="shared" si="0"/>
        <v>66.618569485865535</v>
      </c>
      <c r="U12" s="64">
        <f t="shared" si="0"/>
        <v>0</v>
      </c>
      <c r="V12" s="64">
        <f t="shared" si="0"/>
        <v>4.8931789999999996E-2</v>
      </c>
      <c r="W12" s="64">
        <f t="shared" si="0"/>
        <v>0</v>
      </c>
      <c r="X12" s="64">
        <f t="shared" si="0"/>
        <v>1.906920979405351</v>
      </c>
      <c r="Y12" s="64">
        <f t="shared" si="0"/>
        <v>45.036168798013122</v>
      </c>
      <c r="Z12" s="65">
        <f t="shared" si="0"/>
        <v>197.33149105328403</v>
      </c>
      <c r="AA12" s="66"/>
      <c r="AB12" s="67">
        <f>SUM(AB$7:AB$8)-SUM(AB$9:AB$11)</f>
        <v>1.610112</v>
      </c>
      <c r="AC12" s="188">
        <f>SUM(AC$7:AC$8)-SUM(AC$9:AC$11)</f>
        <v>697.22251523949296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-27.621878799999998</v>
      </c>
      <c r="G13" s="71">
        <f t="shared" si="1"/>
        <v>-28.031928825234132</v>
      </c>
      <c r="H13" s="70">
        <f t="shared" si="1"/>
        <v>-0.20544000000000001</v>
      </c>
      <c r="I13" s="183">
        <f t="shared" si="1"/>
        <v>-28.237368825234128</v>
      </c>
      <c r="J13" s="72">
        <f t="shared" si="1"/>
        <v>-226.8486767074267</v>
      </c>
      <c r="K13" s="72">
        <f t="shared" ref="K13:U13" si="2">SUM(K$14:K$18)</f>
        <v>0</v>
      </c>
      <c r="L13" s="72">
        <f t="shared" si="2"/>
        <v>73.230654166364587</v>
      </c>
      <c r="M13" s="72">
        <f t="shared" si="2"/>
        <v>77.724830469114195</v>
      </c>
      <c r="N13" s="72">
        <f t="shared" si="2"/>
        <v>22.861444772232744</v>
      </c>
      <c r="O13" s="72">
        <f t="shared" si="2"/>
        <v>39.049213918954706</v>
      </c>
      <c r="P13" s="72">
        <f t="shared" si="2"/>
        <v>6.6271968836389492</v>
      </c>
      <c r="Q13" s="168">
        <f t="shared" si="2"/>
        <v>-7.3553364971215061</v>
      </c>
      <c r="R13" s="177">
        <f t="shared" si="2"/>
        <v>-99.167838347517531</v>
      </c>
      <c r="S13" s="72">
        <f t="shared" si="2"/>
        <v>-83.7209</v>
      </c>
      <c r="T13" s="72">
        <f t="shared" si="2"/>
        <v>-58.415807999999998</v>
      </c>
      <c r="U13" s="72">
        <f t="shared" si="2"/>
        <v>0</v>
      </c>
      <c r="V13" s="72">
        <f t="shared" ref="V13:AC13" si="3">SUM(V$14:V$18)</f>
        <v>-4.8931789999999996E-2</v>
      </c>
      <c r="W13" s="72">
        <f t="shared" si="3"/>
        <v>0</v>
      </c>
      <c r="X13" s="72">
        <f t="shared" si="3"/>
        <v>-1.789755</v>
      </c>
      <c r="Y13" s="72">
        <f t="shared" si="3"/>
        <v>-4.8037600000000005</v>
      </c>
      <c r="Z13" s="51">
        <f t="shared" si="3"/>
        <v>-148.77915479000001</v>
      </c>
      <c r="AA13" s="73">
        <f t="shared" si="3"/>
        <v>119.7126940005184</v>
      </c>
      <c r="AB13" s="74">
        <f t="shared" si="3"/>
        <v>-1.610112</v>
      </c>
      <c r="AC13" s="189">
        <f t="shared" si="3"/>
        <v>-165.43711645935477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-12.901074999999999</v>
      </c>
      <c r="G14" s="49">
        <f>F14+E14</f>
        <v>-12.901074999999999</v>
      </c>
      <c r="H14" s="48">
        <v>0</v>
      </c>
      <c r="I14" s="181">
        <f>SUM(G14:H14)</f>
        <v>-12.901074999999999</v>
      </c>
      <c r="J14" s="50"/>
      <c r="K14" s="50"/>
      <c r="L14" s="50"/>
      <c r="M14" s="50">
        <v>0</v>
      </c>
      <c r="N14" s="50">
        <v>-1.0894500000000001E-3</v>
      </c>
      <c r="O14" s="50"/>
      <c r="P14" s="50"/>
      <c r="Q14" s="168">
        <f>SUM(J14:P14)</f>
        <v>-1.0894500000000001E-3</v>
      </c>
      <c r="R14" s="175">
        <v>-76.327600000000004</v>
      </c>
      <c r="S14" s="50">
        <v>-83.7209</v>
      </c>
      <c r="T14" s="50">
        <v>-57.053699999999999</v>
      </c>
      <c r="U14" s="50">
        <v>0</v>
      </c>
      <c r="V14" s="50">
        <v>-4.8931789999999996E-2</v>
      </c>
      <c r="W14" s="50"/>
      <c r="X14" s="50">
        <v>-1.0129349999999999</v>
      </c>
      <c r="Y14" s="50"/>
      <c r="Z14" s="51">
        <f>SUM(S14:Y14)</f>
        <v>-141.83646679</v>
      </c>
      <c r="AA14" s="52">
        <v>124.55244273672</v>
      </c>
      <c r="AB14" s="58"/>
      <c r="AC14" s="191">
        <f t="shared" ref="AC14:AC19" si="4">SUM(I14,Q14,R14,Z14,AA14,AB14)</f>
        <v>-106.51378850328001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-3.7527809999999997</v>
      </c>
      <c r="G15" s="49">
        <f>F15+E15</f>
        <v>-3.7527809999999997</v>
      </c>
      <c r="H15" s="48">
        <v>-0.20544000000000001</v>
      </c>
      <c r="I15" s="181">
        <f>SUM(G15:H15)</f>
        <v>-3.9582209999999995</v>
      </c>
      <c r="J15" s="50"/>
      <c r="K15" s="50"/>
      <c r="L15" s="50"/>
      <c r="M15" s="50"/>
      <c r="N15" s="50"/>
      <c r="O15" s="50"/>
      <c r="P15" s="50"/>
      <c r="Q15" s="168"/>
      <c r="R15" s="175">
        <v>-16.288724999999999</v>
      </c>
      <c r="S15" s="50"/>
      <c r="T15" s="50">
        <v>-1.3621080000000001</v>
      </c>
      <c r="U15" s="50"/>
      <c r="V15" s="50"/>
      <c r="W15" s="50"/>
      <c r="X15" s="50">
        <v>-0.77682000000000007</v>
      </c>
      <c r="Y15" s="50">
        <v>-4.8037600000000005</v>
      </c>
      <c r="Z15" s="51">
        <f>SUM(S15:Y15)</f>
        <v>-6.9426880000000004</v>
      </c>
      <c r="AA15" s="52">
        <v>9.0398042927999995</v>
      </c>
      <c r="AB15" s="53">
        <v>-1.610112</v>
      </c>
      <c r="AC15" s="191">
        <f t="shared" si="4"/>
        <v>-19.759941707199999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-226.8486767074267</v>
      </c>
      <c r="K16" s="50"/>
      <c r="L16" s="50">
        <v>72.836882657403621</v>
      </c>
      <c r="M16" s="50">
        <v>74.160498827669102</v>
      </c>
      <c r="N16" s="50">
        <v>21.552378434219431</v>
      </c>
      <c r="O16" s="50">
        <v>38.449488242462749</v>
      </c>
      <c r="P16" s="50">
        <v>12.363357463630869</v>
      </c>
      <c r="Q16" s="168">
        <f>SUM(J16:P16)</f>
        <v>-7.4860710820409153</v>
      </c>
      <c r="R16" s="175">
        <v>-0.75996385335257777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-8.2460349353934923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-10.968022799999998</v>
      </c>
      <c r="G17" s="49">
        <f>F17+E17</f>
        <v>-10.968022799999998</v>
      </c>
      <c r="H17" s="48">
        <v>0</v>
      </c>
      <c r="I17" s="181">
        <f>SUM(G17:H17)</f>
        <v>-10.968022799999998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-10.968022799999998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0.39377150896096014</v>
      </c>
      <c r="M18" s="50">
        <v>3.5643316414450994</v>
      </c>
      <c r="N18" s="50">
        <v>1.3101557880133097</v>
      </c>
      <c r="O18" s="50">
        <v>0.59972567649196018</v>
      </c>
      <c r="P18" s="50">
        <v>-5.7361605799919202</v>
      </c>
      <c r="Q18" s="168">
        <f>SUM(J18:P18)</f>
        <v>0.13182403491940953</v>
      </c>
      <c r="R18" s="175">
        <v>-5.7915494941649595</v>
      </c>
      <c r="S18" s="50"/>
      <c r="T18" s="50"/>
      <c r="U18" s="50"/>
      <c r="V18" s="50"/>
      <c r="W18" s="50"/>
      <c r="X18" s="50"/>
      <c r="Y18" s="50"/>
      <c r="Z18" s="51"/>
      <c r="AA18" s="52">
        <v>-13.879553029001602</v>
      </c>
      <c r="AB18" s="58"/>
      <c r="AC18" s="191">
        <f t="shared" si="4"/>
        <v>-19.949328513481287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-13.86034752218143</v>
      </c>
      <c r="Q19" s="170">
        <f>SUM(J19:P19)</f>
        <v>-13.86034752218143</v>
      </c>
      <c r="R19" s="178">
        <v>-48.875837893711235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-62.736185415892663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3.4113457073291897</v>
      </c>
      <c r="F20" s="82">
        <f t="shared" si="5"/>
        <v>16.87023737244526</v>
      </c>
      <c r="G20" s="83">
        <f t="shared" si="5"/>
        <v>17.910716945051277</v>
      </c>
      <c r="H20" s="82">
        <f t="shared" si="5"/>
        <v>3.1568092592826074</v>
      </c>
      <c r="I20" s="185">
        <f t="shared" si="5"/>
        <v>21.067526204333888</v>
      </c>
      <c r="J20" s="85">
        <f>SUM(J$12,J$13,J$19)</f>
        <v>0.94403768895017492</v>
      </c>
      <c r="K20" s="85">
        <f t="shared" si="5"/>
        <v>3.6892284492127692</v>
      </c>
      <c r="L20" s="85">
        <f t="shared" si="5"/>
        <v>101.35361020346852</v>
      </c>
      <c r="M20" s="85">
        <f t="shared" si="5"/>
        <v>77.931396836267112</v>
      </c>
      <c r="N20" s="85">
        <f t="shared" si="5"/>
        <v>8.402168658118125</v>
      </c>
      <c r="O20" s="85">
        <f>SUM(O$12,O$13,O$19)</f>
        <v>17.725508196577024</v>
      </c>
      <c r="P20" s="85">
        <f t="shared" si="5"/>
        <v>0</v>
      </c>
      <c r="Q20" s="170">
        <f t="shared" si="5"/>
        <v>210.04595003259379</v>
      </c>
      <c r="R20" s="178">
        <f t="shared" si="5"/>
        <v>69.670706863515491</v>
      </c>
      <c r="S20" s="85"/>
      <c r="T20" s="85">
        <f t="shared" ref="T20:AB20" si="6">SUM(T$12,T$13,T$19)</f>
        <v>8.2027614858655369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0.11716597940535101</v>
      </c>
      <c r="Y20" s="85">
        <f t="shared" si="6"/>
        <v>40.232408798013125</v>
      </c>
      <c r="Z20" s="86">
        <f t="shared" si="6"/>
        <v>48.552336263284019</v>
      </c>
      <c r="AA20" s="87">
        <f t="shared" si="6"/>
        <v>119.7126940005184</v>
      </c>
      <c r="AB20" s="88">
        <f t="shared" si="6"/>
        <v>0</v>
      </c>
      <c r="AC20" s="190">
        <f>SUM(AC$12,AC$13,AC$19)</f>
        <v>469.04921336424547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0.2274482592167984</v>
      </c>
      <c r="F22" s="63">
        <v>0.61252281021897814</v>
      </c>
      <c r="G22" s="62">
        <f>SUM(E22:F22)</f>
        <v>0.83997106943577649</v>
      </c>
      <c r="H22" s="63">
        <v>7.2495744814978252E-2</v>
      </c>
      <c r="I22" s="181">
        <f>SUM(G22:H22)</f>
        <v>0.91246681425075471</v>
      </c>
      <c r="J22" s="92"/>
      <c r="K22" s="92">
        <f>SUM(K23:K25)</f>
        <v>3.3943782568153141E-2</v>
      </c>
      <c r="L22" s="92">
        <f>SUM(L23:L25)</f>
        <v>2.1604449602202664</v>
      </c>
      <c r="M22" s="92">
        <f>SUM(M23:M25)</f>
        <v>14.168696178103222</v>
      </c>
      <c r="N22" s="92">
        <f>SUM(N23:N25)</f>
        <v>2.290036311947909</v>
      </c>
      <c r="O22" s="92">
        <f>SUM(O23:O25)</f>
        <v>0</v>
      </c>
      <c r="P22" s="92"/>
      <c r="Q22" s="168">
        <f>SUM(J22:P22)</f>
        <v>18.653121232839549</v>
      </c>
      <c r="R22" s="175">
        <f>SUM(R23:R25)</f>
        <v>2.1224143735017904</v>
      </c>
      <c r="S22" s="50"/>
      <c r="T22" s="92">
        <v>0.32102399999999998</v>
      </c>
      <c r="U22" s="92"/>
      <c r="V22" s="92"/>
      <c r="W22" s="92"/>
      <c r="X22" s="92"/>
      <c r="Y22" s="92"/>
      <c r="Z22" s="51">
        <f>SUM(S22:Y22)</f>
        <v>0.32102399999999998</v>
      </c>
      <c r="AA22" s="52">
        <f>SUM(AA23:AA25)</f>
        <v>4.0680042769654374</v>
      </c>
      <c r="AB22" s="93"/>
      <c r="AC22" s="187">
        <f>SUM(I22,Q22,R22,Z22,AA22,AB22)</f>
        <v>26.077030697557532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0.2274482592167984</v>
      </c>
      <c r="F23" s="48">
        <v>0.61252281021897814</v>
      </c>
      <c r="G23" s="49">
        <f t="shared" ref="G23:G39" si="7">SUM(E23:F23)</f>
        <v>0.83997106943577649</v>
      </c>
      <c r="H23" s="48">
        <v>7.2495744814978252E-2</v>
      </c>
      <c r="I23" s="186">
        <f t="shared" ref="I23:I39" si="8">SUM(G23:H23)</f>
        <v>0.91246681425075471</v>
      </c>
      <c r="J23" s="50"/>
      <c r="K23" s="50">
        <v>3.3943782568153141E-2</v>
      </c>
      <c r="L23" s="50">
        <v>2.1213922274887715</v>
      </c>
      <c r="M23" s="57">
        <v>8.1232823426345586</v>
      </c>
      <c r="N23" s="57">
        <v>5.323309154004368E-2</v>
      </c>
      <c r="O23" s="57">
        <v>0</v>
      </c>
      <c r="P23" s="57"/>
      <c r="Q23" s="171">
        <f>SUM(J23:P23)</f>
        <v>10.331851444231527</v>
      </c>
      <c r="R23" s="179">
        <v>2.0698451987470379</v>
      </c>
      <c r="S23" s="50"/>
      <c r="T23" s="50">
        <v>0.32102399999999998</v>
      </c>
      <c r="U23" s="50"/>
      <c r="V23" s="50"/>
      <c r="W23" s="50"/>
      <c r="X23" s="50"/>
      <c r="Y23" s="50"/>
      <c r="Z23" s="94">
        <f>SUM(S23:Y23)</f>
        <v>0.32102399999999998</v>
      </c>
      <c r="AA23" s="95">
        <v>3.7633183074238623</v>
      </c>
      <c r="AB23" s="96"/>
      <c r="AC23" s="191">
        <f>SUM(I23,Q23,R23,Z23,AA23,AB23)</f>
        <v>17.39850576465318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2.3850710135676495E-2</v>
      </c>
      <c r="M24" s="57">
        <v>0.82678055995167088</v>
      </c>
      <c r="N24" s="57">
        <v>0.25530700647582066</v>
      </c>
      <c r="O24" s="57">
        <v>0</v>
      </c>
      <c r="P24" s="57"/>
      <c r="Q24" s="171">
        <f>SUM(J24:P24)</f>
        <v>1.105938276563168</v>
      </c>
      <c r="R24" s="179">
        <v>5.2569174754752514E-2</v>
      </c>
      <c r="S24" s="50"/>
      <c r="T24" s="50"/>
      <c r="U24" s="50"/>
      <c r="V24" s="50"/>
      <c r="W24" s="50"/>
      <c r="X24" s="50"/>
      <c r="Y24" s="50"/>
      <c r="Z24" s="94"/>
      <c r="AA24" s="95">
        <v>0.1200862463827435</v>
      </c>
      <c r="AB24" s="96"/>
      <c r="AC24" s="191">
        <f>SUM(I24,Q24,R24,Z24,AA24,AB24)</f>
        <v>1.278593697700664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1.5202022595818269E-2</v>
      </c>
      <c r="M25" s="57">
        <v>5.2186332755169937</v>
      </c>
      <c r="N25" s="57">
        <v>1.9814962139320449</v>
      </c>
      <c r="O25" s="57">
        <v>0</v>
      </c>
      <c r="P25" s="57"/>
      <c r="Q25" s="171">
        <f>SUM(J25:P25)</f>
        <v>7.2153315120448571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0.1845997231588318</v>
      </c>
      <c r="AB25" s="96"/>
      <c r="AC25" s="191">
        <f>SUM(I25,Q25,R25,Z25,AA25,AB25)</f>
        <v>7.399931235203689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6.7527937005973566</v>
      </c>
      <c r="F26" s="63">
        <v>10.940227616058394</v>
      </c>
      <c r="G26" s="62">
        <f t="shared" si="7"/>
        <v>17.693021316655752</v>
      </c>
      <c r="H26" s="63">
        <v>2.6579602395511568</v>
      </c>
      <c r="I26" s="181">
        <f>SUM(G26:H26)</f>
        <v>20.350981556206911</v>
      </c>
      <c r="J26" s="50"/>
      <c r="K26" s="100">
        <f>SUM(K27:K36)</f>
        <v>0.85770363187275844</v>
      </c>
      <c r="L26" s="100">
        <f>SUM(L27:L36)</f>
        <v>0.28804031074751968</v>
      </c>
      <c r="M26" s="100">
        <f>SUM(M27:M36)</f>
        <v>9.6317064689760201</v>
      </c>
      <c r="N26" s="100">
        <f>SUM(N27:N36)</f>
        <v>2.5846852862607603</v>
      </c>
      <c r="O26" s="100">
        <f>SUM(O27:O36)</f>
        <v>0</v>
      </c>
      <c r="P26" s="100"/>
      <c r="Q26" s="168">
        <f>SUM(Q27:Q36)</f>
        <v>13.36213569785706</v>
      </c>
      <c r="R26" s="175">
        <f>SUM(R27:R36)</f>
        <v>57.653317196755218</v>
      </c>
      <c r="S26" s="50"/>
      <c r="T26" s="92">
        <f>SUM(T27:T36)</f>
        <v>5.0871174858655319</v>
      </c>
      <c r="U26" s="101"/>
      <c r="V26" s="101"/>
      <c r="W26" s="101"/>
      <c r="X26" s="92">
        <f>SUM(X27:X36)</f>
        <v>5.026164000000001E-2</v>
      </c>
      <c r="Y26" s="92">
        <f>SUM(Y27:Y36)</f>
        <v>31.957476355301729</v>
      </c>
      <c r="Z26" s="51">
        <f>SUM(S26:Y26)</f>
        <v>37.094855481167258</v>
      </c>
      <c r="AA26" s="52">
        <f>SUM(AA27:AA36)</f>
        <v>52.501318025796508</v>
      </c>
      <c r="AB26" s="93"/>
      <c r="AC26" s="187">
        <f t="shared" ref="AC26:AC39" si="9">SUM(I26,Q26,R26,Z26,AA26,AB26)</f>
        <v>180.96260795778295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3.928940010572186E-3</v>
      </c>
      <c r="M27" s="57">
        <v>2.2106413229218194</v>
      </c>
      <c r="N27" s="57">
        <v>0.24122772938242504</v>
      </c>
      <c r="O27" s="57">
        <v>0</v>
      </c>
      <c r="P27" s="50"/>
      <c r="Q27" s="171">
        <f>SUM(K27:P27)</f>
        <v>2.4557979923148165</v>
      </c>
      <c r="R27" s="179">
        <v>0.17613059669786174</v>
      </c>
      <c r="S27" s="50"/>
      <c r="T27" s="50"/>
      <c r="U27" s="50"/>
      <c r="V27" s="50"/>
      <c r="W27" s="50"/>
      <c r="X27" s="50"/>
      <c r="Y27" s="50"/>
      <c r="Z27" s="51"/>
      <c r="AA27" s="95">
        <v>1.3934211724683681</v>
      </c>
      <c r="AB27" s="96"/>
      <c r="AC27" s="191">
        <f t="shared" si="9"/>
        <v>4.1595195815836039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6.9580680405696613</v>
      </c>
      <c r="G28" s="49">
        <f t="shared" si="7"/>
        <v>6.9580680405696613</v>
      </c>
      <c r="H28" s="48">
        <v>2.1687106463759847</v>
      </c>
      <c r="I28" s="186">
        <f t="shared" si="8"/>
        <v>9.1267786869456451</v>
      </c>
      <c r="J28" s="50"/>
      <c r="K28" s="57"/>
      <c r="L28" s="50">
        <v>3.7589987869994235E-2</v>
      </c>
      <c r="M28" s="57">
        <v>0.75899784324332908</v>
      </c>
      <c r="N28" s="57">
        <v>0.53727842706768969</v>
      </c>
      <c r="O28" s="57">
        <v>0</v>
      </c>
      <c r="P28" s="57"/>
      <c r="Q28" s="171">
        <f>SUM(K28:P28)</f>
        <v>1.333866258181013</v>
      </c>
      <c r="R28" s="179">
        <v>10.535105285133019</v>
      </c>
      <c r="S28" s="50"/>
      <c r="T28" s="102"/>
      <c r="U28" s="102"/>
      <c r="V28" s="102"/>
      <c r="W28" s="102"/>
      <c r="X28" s="50"/>
      <c r="Y28" s="50"/>
      <c r="Z28" s="51"/>
      <c r="AA28" s="95">
        <v>6.6667178527488602</v>
      </c>
      <c r="AB28" s="96"/>
      <c r="AC28" s="191">
        <f t="shared" si="9"/>
        <v>27.662468083008537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1.2363314117647057</v>
      </c>
      <c r="S29" s="50"/>
      <c r="T29" s="102"/>
      <c r="U29" s="102"/>
      <c r="V29" s="102"/>
      <c r="W29" s="102"/>
      <c r="X29" s="50"/>
      <c r="Y29" s="50"/>
      <c r="Z29" s="51"/>
      <c r="AA29" s="95">
        <v>0.80713634398351597</v>
      </c>
      <c r="AB29" s="96"/>
      <c r="AC29" s="191">
        <f t="shared" si="9"/>
        <v>2.3027578597874641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0.52447388116816629</v>
      </c>
      <c r="G30" s="49">
        <f t="shared" si="7"/>
        <v>0.52447388116816629</v>
      </c>
      <c r="H30" s="48">
        <v>0</v>
      </c>
      <c r="I30" s="186">
        <f t="shared" si="8"/>
        <v>0.52447388116816629</v>
      </c>
      <c r="J30" s="50"/>
      <c r="K30" s="57"/>
      <c r="L30" s="57"/>
      <c r="M30" s="57"/>
      <c r="N30" s="57"/>
      <c r="O30" s="57"/>
      <c r="P30" s="57"/>
      <c r="Q30" s="171"/>
      <c r="R30" s="179">
        <v>6.5541507383150677</v>
      </c>
      <c r="S30" s="50"/>
      <c r="T30" s="102"/>
      <c r="U30" s="102"/>
      <c r="V30" s="102"/>
      <c r="W30" s="102"/>
      <c r="X30" s="50"/>
      <c r="Y30" s="50"/>
      <c r="Z30" s="51"/>
      <c r="AA30" s="95">
        <v>11.646102557516731</v>
      </c>
      <c r="AB30" s="96"/>
      <c r="AC30" s="191">
        <f t="shared" si="9"/>
        <v>18.724727176999963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33.392086709417143</v>
      </c>
      <c r="S31" s="50"/>
      <c r="T31" s="50"/>
      <c r="U31" s="50"/>
      <c r="V31" s="50"/>
      <c r="W31" s="50"/>
      <c r="X31" s="50"/>
      <c r="Y31" s="50"/>
      <c r="Z31" s="51"/>
      <c r="AA31" s="95">
        <v>2.6005887180604716</v>
      </c>
      <c r="AB31" s="96"/>
      <c r="AC31" s="191">
        <f t="shared" si="9"/>
        <v>35.992675427477614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4.8746905460000001</v>
      </c>
      <c r="F32" s="48">
        <v>0</v>
      </c>
      <c r="G32" s="49">
        <f t="shared" si="7"/>
        <v>4.8746905460000001</v>
      </c>
      <c r="H32" s="48">
        <v>0</v>
      </c>
      <c r="I32" s="186">
        <f t="shared" si="8"/>
        <v>4.8746905460000001</v>
      </c>
      <c r="J32" s="50"/>
      <c r="K32" s="57"/>
      <c r="L32" s="57"/>
      <c r="M32" s="57"/>
      <c r="N32" s="57"/>
      <c r="O32" s="57"/>
      <c r="P32" s="57"/>
      <c r="Q32" s="171"/>
      <c r="R32" s="179">
        <v>1.5042280701754387</v>
      </c>
      <c r="S32" s="50"/>
      <c r="T32" s="50"/>
      <c r="U32" s="50"/>
      <c r="V32" s="50"/>
      <c r="W32" s="50"/>
      <c r="X32" s="50"/>
      <c r="Y32" s="50"/>
      <c r="Z32" s="51"/>
      <c r="AA32" s="95">
        <v>0.82174998335410399</v>
      </c>
      <c r="AB32" s="96"/>
      <c r="AC32" s="191">
        <f t="shared" si="9"/>
        <v>7.2006685995295427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4.223403952257884E-4</v>
      </c>
      <c r="M33" s="57">
        <v>5.0596817368331951E-3</v>
      </c>
      <c r="N33" s="57">
        <v>0</v>
      </c>
      <c r="O33" s="57">
        <v>0</v>
      </c>
      <c r="P33" s="57"/>
      <c r="Q33" s="171">
        <f>SUM(K33:P33)</f>
        <v>5.4820221320589831E-3</v>
      </c>
      <c r="R33" s="179">
        <v>3.0593752030534143</v>
      </c>
      <c r="S33" s="50"/>
      <c r="T33" s="50"/>
      <c r="U33" s="50"/>
      <c r="V33" s="50"/>
      <c r="W33" s="50"/>
      <c r="X33" s="50"/>
      <c r="Y33" s="50"/>
      <c r="Z33" s="51"/>
      <c r="AA33" s="95">
        <v>22.090478869956556</v>
      </c>
      <c r="AB33" s="96"/>
      <c r="AC33" s="191">
        <f t="shared" si="9"/>
        <v>25.15533609514203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0.86359618625954193</v>
      </c>
      <c r="S34" s="50"/>
      <c r="T34" s="50"/>
      <c r="U34" s="50"/>
      <c r="V34" s="50"/>
      <c r="W34" s="50"/>
      <c r="X34" s="50"/>
      <c r="Y34" s="50"/>
      <c r="Z34" s="51"/>
      <c r="AA34" s="95">
        <v>1.236824379360788</v>
      </c>
      <c r="AB34" s="96"/>
      <c r="AC34" s="191">
        <f t="shared" si="9"/>
        <v>2.1204205656203299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7.8880833182026308E-2</v>
      </c>
      <c r="M35" s="57">
        <v>3.5461871776396383</v>
      </c>
      <c r="N35" s="57">
        <v>0.16513505589314459</v>
      </c>
      <c r="O35" s="57">
        <v>0</v>
      </c>
      <c r="P35" s="57"/>
      <c r="Q35" s="171">
        <f>SUM(K35:P35)</f>
        <v>3.7902030667148092</v>
      </c>
      <c r="R35" s="179">
        <v>5.8066086512370316E-2</v>
      </c>
      <c r="S35" s="50"/>
      <c r="T35" s="50"/>
      <c r="U35" s="50"/>
      <c r="V35" s="50"/>
      <c r="W35" s="50"/>
      <c r="X35" s="50"/>
      <c r="Y35" s="50"/>
      <c r="Z35" s="51"/>
      <c r="AA35" s="95">
        <v>0.70316293067521907</v>
      </c>
      <c r="AB35" s="96"/>
      <c r="AC35" s="191">
        <f t="shared" si="9"/>
        <v>4.6355444490084619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1.8781031545973565</v>
      </c>
      <c r="F36" s="48">
        <v>2.9601134050727027</v>
      </c>
      <c r="G36" s="49">
        <f t="shared" si="7"/>
        <v>4.8382165596700588</v>
      </c>
      <c r="H36" s="48">
        <v>0.48924959317517214</v>
      </c>
      <c r="I36" s="186">
        <f>SUM(G36:H36)</f>
        <v>5.327466152845231</v>
      </c>
      <c r="J36" s="50"/>
      <c r="K36" s="50">
        <v>0.85770363187275844</v>
      </c>
      <c r="L36" s="50">
        <v>0.16721820928970113</v>
      </c>
      <c r="M36" s="50">
        <v>3.1108204434344016</v>
      </c>
      <c r="N36" s="50">
        <v>1.641044073917501</v>
      </c>
      <c r="O36" s="50">
        <v>0</v>
      </c>
      <c r="P36" s="50"/>
      <c r="Q36" s="171">
        <f>SUM(K36:P36)</f>
        <v>5.7767863585143626</v>
      </c>
      <c r="R36" s="179">
        <v>0.27424690942665575</v>
      </c>
      <c r="S36" s="50"/>
      <c r="T36" s="50">
        <v>5.0871174858655319</v>
      </c>
      <c r="U36" s="50"/>
      <c r="V36" s="50"/>
      <c r="W36" s="50"/>
      <c r="X36" s="50">
        <v>5.026164000000001E-2</v>
      </c>
      <c r="Y36" s="50">
        <v>31.957476355301729</v>
      </c>
      <c r="Z36" s="94">
        <f>SUM(S36:Y36)</f>
        <v>37.094855481167258</v>
      </c>
      <c r="AA36" s="95">
        <v>4.5351352176718915</v>
      </c>
      <c r="AB36" s="96"/>
      <c r="AC36" s="191">
        <f t="shared" si="9"/>
        <v>53.008490119625399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0.43102938514451211</v>
      </c>
      <c r="F37" s="63">
        <v>0.65530912408759112</v>
      </c>
      <c r="G37" s="62">
        <f t="shared" si="7"/>
        <v>1.0863385092321032</v>
      </c>
      <c r="H37" s="63">
        <v>0.38308529281976927</v>
      </c>
      <c r="I37" s="181">
        <f>SUM(G37:H37)</f>
        <v>1.4694238020518724</v>
      </c>
      <c r="J37" s="92"/>
      <c r="K37" s="92">
        <v>0.34673388172816638</v>
      </c>
      <c r="L37" s="92">
        <v>0.67640956904401628</v>
      </c>
      <c r="M37" s="92">
        <v>3.5029124389757653</v>
      </c>
      <c r="N37" s="92">
        <v>9.1664572643623071E-2</v>
      </c>
      <c r="O37" s="92">
        <v>0</v>
      </c>
      <c r="P37" s="92"/>
      <c r="Q37" s="168">
        <f>SUM(K37:P37)</f>
        <v>4.6177204623915706</v>
      </c>
      <c r="R37" s="175">
        <v>5.5359300855092117</v>
      </c>
      <c r="S37" s="92"/>
      <c r="T37" s="92">
        <v>2.3780599999999996</v>
      </c>
      <c r="U37" s="92"/>
      <c r="V37" s="92"/>
      <c r="W37" s="92"/>
      <c r="X37" s="92">
        <v>6.690433940535094E-2</v>
      </c>
      <c r="Y37" s="92"/>
      <c r="Z37" s="51">
        <f>SUM(S37:Y37)</f>
        <v>2.4449643394053506</v>
      </c>
      <c r="AA37" s="52">
        <v>22.993537846570938</v>
      </c>
      <c r="AB37" s="93"/>
      <c r="AC37" s="187">
        <f t="shared" si="9"/>
        <v>37.061576535928943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0.83314245652226493</v>
      </c>
      <c r="L38" s="92">
        <v>97.151791419387663</v>
      </c>
      <c r="M38" s="92">
        <v>48.2208529632302</v>
      </c>
      <c r="N38" s="92">
        <v>2.227448486557881</v>
      </c>
      <c r="O38" s="92">
        <v>15.295666300056888</v>
      </c>
      <c r="P38" s="92"/>
      <c r="Q38" s="168">
        <f>SUM(K38:P38)</f>
        <v>163.7289016257549</v>
      </c>
      <c r="R38" s="175">
        <v>0.75600000000000001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0.25320572780040002</v>
      </c>
      <c r="AB38" s="93"/>
      <c r="AC38" s="187">
        <f t="shared" si="9"/>
        <v>164.81810735355532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4.6581789657877272E-2</v>
      </c>
      <c r="F39" s="63">
        <v>0.12940237226277373</v>
      </c>
      <c r="G39" s="62">
        <f t="shared" si="7"/>
        <v>0.175984161920651</v>
      </c>
      <c r="H39" s="63">
        <v>1.0758368530542772</v>
      </c>
      <c r="I39" s="181">
        <f t="shared" si="8"/>
        <v>1.2518210149749283</v>
      </c>
      <c r="J39" s="50"/>
      <c r="K39" s="92">
        <v>1.6177046965214259</v>
      </c>
      <c r="L39" s="92">
        <v>5.1377777297121185E-3</v>
      </c>
      <c r="M39" s="92">
        <v>0.34820223818284979</v>
      </c>
      <c r="N39" s="92">
        <v>5.260539804178391E-4</v>
      </c>
      <c r="O39" s="92">
        <v>0</v>
      </c>
      <c r="P39" s="92"/>
      <c r="Q39" s="168">
        <f>SUM(K39:P39)</f>
        <v>1.9715707664144058</v>
      </c>
      <c r="R39" s="175">
        <v>4.9569999999999999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8.2749324427113926</v>
      </c>
      <c r="Z39" s="51">
        <f>SUM(S39:Y39)</f>
        <v>8.6914924427113931</v>
      </c>
      <c r="AA39" s="52">
        <v>39.125599370258065</v>
      </c>
      <c r="AB39" s="93"/>
      <c r="AC39" s="187">
        <f t="shared" si="9"/>
        <v>55.997483594358791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7.4578531346165446</v>
      </c>
      <c r="F40" s="82">
        <f>SUM(F$22,F$26,F$37,F$39)+F38</f>
        <v>12.417461922627737</v>
      </c>
      <c r="G40" s="83">
        <f>SUM(G$22,G$26,G$37,G$39)+G38</f>
        <v>19.875315057244283</v>
      </c>
      <c r="H40" s="82">
        <f>SUM(H$22,H$26,H$37,H$39)+H38</f>
        <v>4.1893781302401809</v>
      </c>
      <c r="I40" s="185">
        <f>SUM(I$22,I$26,I$37,I$39)+I38</f>
        <v>24.064693187484465</v>
      </c>
      <c r="J40" s="85">
        <f t="shared" ref="J40:AB40" si="10">SUM(J$22,J$26,J$37,J$39,J$38)</f>
        <v>0</v>
      </c>
      <c r="K40" s="85">
        <f t="shared" si="10"/>
        <v>3.6892284492127687</v>
      </c>
      <c r="L40" s="85">
        <f t="shared" si="10"/>
        <v>100.28182403712918</v>
      </c>
      <c r="M40" s="85">
        <f t="shared" si="10"/>
        <v>75.872370287468058</v>
      </c>
      <c r="N40" s="85">
        <f t="shared" si="10"/>
        <v>7.1943607113905914</v>
      </c>
      <c r="O40" s="85">
        <f t="shared" si="10"/>
        <v>15.295666300056888</v>
      </c>
      <c r="P40" s="109">
        <f t="shared" si="10"/>
        <v>0</v>
      </c>
      <c r="Q40" s="172">
        <f>SUM(Q$22,Q$26,Q$37,Q$39,Q$38)</f>
        <v>202.3334497852575</v>
      </c>
      <c r="R40" s="178">
        <f t="shared" si="10"/>
        <v>71.024661655766209</v>
      </c>
      <c r="S40" s="85">
        <f t="shared" si="10"/>
        <v>0</v>
      </c>
      <c r="T40" s="85">
        <f t="shared" si="10"/>
        <v>8.2027614858655316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0.11716597940535095</v>
      </c>
      <c r="Y40" s="109">
        <f>SUM(Y$22,Y$26,Y$37,Y$39,Y$38)</f>
        <v>40.232408798013125</v>
      </c>
      <c r="Z40" s="110">
        <f t="shared" si="10"/>
        <v>48.552336263284005</v>
      </c>
      <c r="AA40" s="87">
        <f t="shared" si="10"/>
        <v>118.94166524739137</v>
      </c>
      <c r="AB40" s="111">
        <f t="shared" si="10"/>
        <v>0</v>
      </c>
      <c r="AC40" s="190">
        <f>SUM(AC$22,AC$26,AC$37,AC$39,AC$38)</f>
        <v>464.91680613918351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-1.9645981121930056</v>
      </c>
      <c r="H42" s="82">
        <f>H$20-H$40</f>
        <v>-1.0325688709575735</v>
      </c>
      <c r="I42" s="185">
        <f>I$20-I$40</f>
        <v>-2.9971669831505778</v>
      </c>
      <c r="J42" s="85">
        <f t="shared" ref="J42:R42" si="11">J$20-J$40</f>
        <v>0.94403768895017492</v>
      </c>
      <c r="K42" s="85">
        <f t="shared" si="11"/>
        <v>0</v>
      </c>
      <c r="L42" s="85">
        <f t="shared" si="11"/>
        <v>1.0717861663393364</v>
      </c>
      <c r="M42" s="85">
        <f t="shared" si="11"/>
        <v>2.0590265487990536</v>
      </c>
      <c r="N42" s="85">
        <f t="shared" si="11"/>
        <v>1.2078079467275336</v>
      </c>
      <c r="O42" s="85">
        <f t="shared" si="11"/>
        <v>2.429841896520136</v>
      </c>
      <c r="P42" s="85">
        <f t="shared" si="11"/>
        <v>0</v>
      </c>
      <c r="Q42" s="170">
        <f t="shared" si="11"/>
        <v>7.712500247336294</v>
      </c>
      <c r="R42" s="178">
        <f t="shared" si="11"/>
        <v>-1.3539547922507182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0.77102875312702679</v>
      </c>
      <c r="AB42" s="88">
        <f t="shared" si="12"/>
        <v>0</v>
      </c>
      <c r="AC42" s="190">
        <f t="shared" si="12"/>
        <v>4.1324072250619679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1998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36.385873307541075</v>
      </c>
      <c r="F7" s="48">
        <v>39.795278284671525</v>
      </c>
      <c r="G7" s="49">
        <v>76.181151592212601</v>
      </c>
      <c r="H7" s="48">
        <v>3.2590777280463969</v>
      </c>
      <c r="I7" s="181">
        <f>G7+H7</f>
        <v>79.440229320258993</v>
      </c>
      <c r="J7" s="50">
        <v>96.33784946055971</v>
      </c>
      <c r="K7" s="50">
        <v>7.4719586735854948</v>
      </c>
      <c r="L7" s="50"/>
      <c r="M7" s="50"/>
      <c r="N7" s="50"/>
      <c r="O7" s="50"/>
      <c r="P7" s="50"/>
      <c r="Q7" s="168">
        <f>SUM(J7:P7)</f>
        <v>103.8098081341452</v>
      </c>
      <c r="R7" s="175">
        <v>193.42725854418214</v>
      </c>
      <c r="S7" s="50">
        <v>91.140500000000003</v>
      </c>
      <c r="T7" s="50">
        <v>70.541109071210997</v>
      </c>
      <c r="U7" s="50">
        <v>0</v>
      </c>
      <c r="V7" s="50">
        <v>7.9443E-2</v>
      </c>
      <c r="W7" s="50">
        <v>0</v>
      </c>
      <c r="X7" s="50">
        <v>1.8724942891521876</v>
      </c>
      <c r="Y7" s="50">
        <v>47.895392321732857</v>
      </c>
      <c r="Z7" s="51">
        <f>SUM(S7:Y7)</f>
        <v>211.52893868209605</v>
      </c>
      <c r="AA7" s="52"/>
      <c r="AB7" s="53">
        <v>1.610112</v>
      </c>
      <c r="AC7" s="187">
        <f>SUM(I7,Q7,R7,Z7,AA7,AB7)</f>
        <v>589.81634668068239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8.5947022265130037E-4</v>
      </c>
      <c r="F8" s="48">
        <v>6.556569343065693E-4</v>
      </c>
      <c r="G8" s="49">
        <v>1.5151271569578697E-3</v>
      </c>
      <c r="H8" s="48">
        <v>5.2133896488684348E-4</v>
      </c>
      <c r="I8" s="181">
        <f>G8+H8</f>
        <v>2.0364661218447129E-3</v>
      </c>
      <c r="J8" s="50">
        <v>219.04758094062527</v>
      </c>
      <c r="K8" s="50">
        <v>0</v>
      </c>
      <c r="L8" s="50">
        <v>28.169906190020242</v>
      </c>
      <c r="M8" s="50">
        <v>2.7227047691401998</v>
      </c>
      <c r="N8" s="50">
        <v>0</v>
      </c>
      <c r="O8" s="50">
        <v>4.7313709743248493</v>
      </c>
      <c r="P8" s="50">
        <v>7.25223627500944</v>
      </c>
      <c r="Q8" s="168">
        <f>SUM(J8:P8)</f>
        <v>261.92379914911999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261.92583561524185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33.32659764146517</v>
      </c>
      <c r="F9" s="48">
        <v>0</v>
      </c>
      <c r="G9" s="49">
        <v>33.32659764146517</v>
      </c>
      <c r="H9" s="48">
        <v>7.4833964944840184E-5</v>
      </c>
      <c r="I9" s="181">
        <f>G9+H9</f>
        <v>33.326672475430115</v>
      </c>
      <c r="J9" s="50">
        <v>71.555511490976912</v>
      </c>
      <c r="K9" s="50">
        <v>3.6361955783308932</v>
      </c>
      <c r="L9" s="50">
        <v>1.39651559924864</v>
      </c>
      <c r="M9" s="50">
        <v>2.8917731713377597</v>
      </c>
      <c r="N9" s="50">
        <v>1.9693488585675301</v>
      </c>
      <c r="O9" s="50">
        <v>9.603223618057001E-2</v>
      </c>
      <c r="P9" s="50">
        <v>8.1598085426200007E-2</v>
      </c>
      <c r="Q9" s="168">
        <f>SUM(J9:P9)</f>
        <v>81.626975020068514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114.95364749549863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-2.6099126912408668</v>
      </c>
      <c r="H10" s="48">
        <v>0</v>
      </c>
      <c r="I10" s="181">
        <f>G10+H10</f>
        <v>-2.6099126912408668</v>
      </c>
      <c r="J10" s="50">
        <v>5.9555006923809009</v>
      </c>
      <c r="K10" s="50">
        <v>2.2363440708730118E-2</v>
      </c>
      <c r="L10" s="50">
        <v>1.2677728134407378</v>
      </c>
      <c r="M10" s="50">
        <v>-0.9830869940776672</v>
      </c>
      <c r="N10" s="50">
        <v>1.0810090123229306</v>
      </c>
      <c r="O10" s="50">
        <v>-1.2565793991006613</v>
      </c>
      <c r="P10" s="50">
        <v>1.131666050887584</v>
      </c>
      <c r="Q10" s="168">
        <f>SUM(J10:P10)</f>
        <v>7.2186456165625543</v>
      </c>
      <c r="R10" s="175">
        <v>2.6000000000000002E-2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4.6347329253216873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3.88972275015088</v>
      </c>
      <c r="N11" s="50">
        <v>11.121090833078089</v>
      </c>
      <c r="O11" s="50">
        <v>25.934132255784483</v>
      </c>
      <c r="P11" s="50">
        <v>1.4487388535200001E-3</v>
      </c>
      <c r="Q11" s="168">
        <f>SUM(J11:P11)</f>
        <v>40.946394577866975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40.946394577866975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3.0601351362985554</v>
      </c>
      <c r="F12" s="61">
        <f t="shared" ref="F12:Z12" si="0">SUM(F$7:F$8)-SUM(F$9:F$11)</f>
        <v>39.795933941605831</v>
      </c>
      <c r="G12" s="62">
        <f t="shared" si="0"/>
        <v>45.465981769145259</v>
      </c>
      <c r="H12" s="63">
        <f t="shared" si="0"/>
        <v>3.259524233046339</v>
      </c>
      <c r="I12" s="182">
        <f>SUM(I$7:I$8)-SUM(I$9:I$11)</f>
        <v>48.725506002191594</v>
      </c>
      <c r="J12" s="64">
        <f>SUM(J$7:J$8)-SUM(J$9:J$11)</f>
        <v>237.87441821782716</v>
      </c>
      <c r="K12" s="64">
        <f t="shared" si="0"/>
        <v>3.8133996545458713</v>
      </c>
      <c r="L12" s="64">
        <f t="shared" si="0"/>
        <v>25.505617777330865</v>
      </c>
      <c r="M12" s="64">
        <f t="shared" si="0"/>
        <v>-3.0757041582707725</v>
      </c>
      <c r="N12" s="64">
        <f t="shared" si="0"/>
        <v>-14.171448703968549</v>
      </c>
      <c r="O12" s="64">
        <f t="shared" si="0"/>
        <v>-20.04221411853954</v>
      </c>
      <c r="P12" s="64">
        <f t="shared" si="0"/>
        <v>6.0375233998421365</v>
      </c>
      <c r="Q12" s="169">
        <f t="shared" si="0"/>
        <v>235.94159206876716</v>
      </c>
      <c r="R12" s="176">
        <f t="shared" si="0"/>
        <v>193.40125854418213</v>
      </c>
      <c r="S12" s="64">
        <f t="shared" si="0"/>
        <v>91.140500000000003</v>
      </c>
      <c r="T12" s="64">
        <f t="shared" si="0"/>
        <v>70.541109071210997</v>
      </c>
      <c r="U12" s="64">
        <f t="shared" si="0"/>
        <v>0</v>
      </c>
      <c r="V12" s="64">
        <f t="shared" si="0"/>
        <v>7.9443E-2</v>
      </c>
      <c r="W12" s="64">
        <f t="shared" si="0"/>
        <v>0</v>
      </c>
      <c r="X12" s="64">
        <f t="shared" si="0"/>
        <v>1.8724942891521876</v>
      </c>
      <c r="Y12" s="64">
        <f t="shared" si="0"/>
        <v>47.895392321732857</v>
      </c>
      <c r="Z12" s="65">
        <f t="shared" si="0"/>
        <v>211.52893868209605</v>
      </c>
      <c r="AA12" s="66"/>
      <c r="AB12" s="67">
        <f>SUM(AB$7:AB$8)-SUM(AB$9:AB$11)</f>
        <v>1.610112</v>
      </c>
      <c r="AC12" s="188">
        <f>SUM(AC$7:AC$8)-SUM(AC$9:AC$11)</f>
        <v>691.20740729723707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-24.220944179999996</v>
      </c>
      <c r="G13" s="71">
        <f t="shared" si="1"/>
        <v>-24.630994205234131</v>
      </c>
      <c r="H13" s="70">
        <f t="shared" si="1"/>
        <v>-0.20544000000000001</v>
      </c>
      <c r="I13" s="183">
        <f t="shared" si="1"/>
        <v>-24.836434205234134</v>
      </c>
      <c r="J13" s="72">
        <f t="shared" si="1"/>
        <v>-236.02104642952904</v>
      </c>
      <c r="K13" s="72">
        <f t="shared" ref="K13:U13" si="2">SUM(K$14:K$18)</f>
        <v>0</v>
      </c>
      <c r="L13" s="72">
        <f t="shared" si="2"/>
        <v>76.319979618874555</v>
      </c>
      <c r="M13" s="72">
        <f t="shared" si="2"/>
        <v>82.645584294292007</v>
      </c>
      <c r="N13" s="72">
        <f t="shared" si="2"/>
        <v>23.214107182975589</v>
      </c>
      <c r="O13" s="72">
        <f t="shared" si="2"/>
        <v>36.663575232540857</v>
      </c>
      <c r="P13" s="72">
        <f t="shared" si="2"/>
        <v>6.8855454050553035</v>
      </c>
      <c r="Q13" s="168">
        <f t="shared" si="2"/>
        <v>-10.292254695790731</v>
      </c>
      <c r="R13" s="177">
        <f t="shared" si="2"/>
        <v>-78.734881910748712</v>
      </c>
      <c r="S13" s="72">
        <f t="shared" si="2"/>
        <v>-91.140500000000003</v>
      </c>
      <c r="T13" s="72">
        <f t="shared" si="2"/>
        <v>-62.335543999999999</v>
      </c>
      <c r="U13" s="72">
        <f t="shared" si="2"/>
        <v>0</v>
      </c>
      <c r="V13" s="72">
        <f t="shared" ref="V13:AC13" si="3">SUM(V$14:V$18)</f>
        <v>-7.9443E-2</v>
      </c>
      <c r="W13" s="72">
        <f t="shared" si="3"/>
        <v>0</v>
      </c>
      <c r="X13" s="72">
        <f t="shared" si="3"/>
        <v>-1.7552449999999999</v>
      </c>
      <c r="Y13" s="72">
        <f t="shared" si="3"/>
        <v>-6.2369000000000003</v>
      </c>
      <c r="Z13" s="51">
        <f t="shared" si="3"/>
        <v>-161.54763199999999</v>
      </c>
      <c r="AA13" s="73">
        <f t="shared" si="3"/>
        <v>121.62389602268655</v>
      </c>
      <c r="AB13" s="74">
        <f t="shared" si="3"/>
        <v>-1.610112</v>
      </c>
      <c r="AC13" s="189">
        <f t="shared" si="3"/>
        <v>-155.39741878908706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-8.2575181000000004</v>
      </c>
      <c r="G14" s="49">
        <f>F14+E14</f>
        <v>-8.2575181000000004</v>
      </c>
      <c r="H14" s="48">
        <v>0</v>
      </c>
      <c r="I14" s="181">
        <f>SUM(G14:H14)</f>
        <v>-8.2575181000000004</v>
      </c>
      <c r="J14" s="50"/>
      <c r="K14" s="50"/>
      <c r="L14" s="50"/>
      <c r="M14" s="50">
        <v>0</v>
      </c>
      <c r="N14" s="50">
        <v>-3.8848800000000003E-2</v>
      </c>
      <c r="O14" s="50"/>
      <c r="P14" s="50"/>
      <c r="Q14" s="168">
        <f>SUM(J14:P14)</f>
        <v>-3.8848800000000003E-2</v>
      </c>
      <c r="R14" s="175">
        <v>-53.730600000000003</v>
      </c>
      <c r="S14" s="50">
        <v>-91.140500000000003</v>
      </c>
      <c r="T14" s="50">
        <v>-60.943899999999999</v>
      </c>
      <c r="U14" s="50">
        <v>0</v>
      </c>
      <c r="V14" s="50">
        <v>-7.9443E-2</v>
      </c>
      <c r="W14" s="50"/>
      <c r="X14" s="50">
        <v>-0.84265100000000004</v>
      </c>
      <c r="Y14" s="50"/>
      <c r="Z14" s="51">
        <f>SUM(S14:Y14)</f>
        <v>-153.006494</v>
      </c>
      <c r="AA14" s="52">
        <v>123.90341435639999</v>
      </c>
      <c r="AB14" s="58"/>
      <c r="AC14" s="191">
        <f t="shared" ref="AC14:AC19" si="4">SUM(I14,Q14,R14,Z14,AA14,AB14)</f>
        <v>-91.130046543600031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-7.2926700000000002</v>
      </c>
      <c r="G15" s="49">
        <f>F15+E15</f>
        <v>-7.2926700000000002</v>
      </c>
      <c r="H15" s="48">
        <v>-0.20544000000000001</v>
      </c>
      <c r="I15" s="181">
        <f>SUM(G15:H15)</f>
        <v>-7.4981100000000005</v>
      </c>
      <c r="J15" s="50"/>
      <c r="K15" s="50"/>
      <c r="L15" s="50"/>
      <c r="M15" s="50"/>
      <c r="N15" s="50"/>
      <c r="O15" s="50"/>
      <c r="P15" s="50"/>
      <c r="Q15" s="168"/>
      <c r="R15" s="175">
        <v>-19.431902000000001</v>
      </c>
      <c r="S15" s="50"/>
      <c r="T15" s="50">
        <v>-1.3916440000000001</v>
      </c>
      <c r="U15" s="50"/>
      <c r="V15" s="50"/>
      <c r="W15" s="50"/>
      <c r="X15" s="50">
        <v>-0.91259399999999991</v>
      </c>
      <c r="Y15" s="50">
        <v>-6.2369000000000003</v>
      </c>
      <c r="Z15" s="51">
        <f>SUM(S15:Y15)</f>
        <v>-8.5411380000000001</v>
      </c>
      <c r="AA15" s="52">
        <v>11.495182532399999</v>
      </c>
      <c r="AB15" s="53">
        <v>-1.610112</v>
      </c>
      <c r="AC15" s="191">
        <f t="shared" si="4"/>
        <v>-25.586079467600001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-236.02104642952904</v>
      </c>
      <c r="K16" s="50"/>
      <c r="L16" s="50">
        <v>74.740514960473945</v>
      </c>
      <c r="M16" s="50">
        <v>81.30425619287584</v>
      </c>
      <c r="N16" s="50">
        <v>22.04417200938304</v>
      </c>
      <c r="O16" s="50">
        <v>37.708126195720546</v>
      </c>
      <c r="P16" s="50">
        <v>13.361135529545583</v>
      </c>
      <c r="Q16" s="168">
        <f>SUM(J16:P16)</f>
        <v>-6.8628415415300825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-6.8628415415300825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-8.6707560799999985</v>
      </c>
      <c r="G17" s="49">
        <f>F17+E17</f>
        <v>-8.6707560799999985</v>
      </c>
      <c r="H17" s="48">
        <v>0</v>
      </c>
      <c r="I17" s="181">
        <f>SUM(G17:H17)</f>
        <v>-8.6707560799999985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-8.6707560799999985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0</v>
      </c>
      <c r="L18" s="50">
        <v>1.5794646584006098</v>
      </c>
      <c r="M18" s="50">
        <v>1.3413281014161602</v>
      </c>
      <c r="N18" s="50">
        <v>1.2087839735925499</v>
      </c>
      <c r="O18" s="50">
        <v>-1.0445509631796901</v>
      </c>
      <c r="P18" s="50">
        <v>-6.4755901244902798</v>
      </c>
      <c r="Q18" s="168">
        <f>SUM(J18:P18)</f>
        <v>-3.3905643542606496</v>
      </c>
      <c r="R18" s="175">
        <v>-5.5723799107487046</v>
      </c>
      <c r="S18" s="50"/>
      <c r="T18" s="50"/>
      <c r="U18" s="50"/>
      <c r="V18" s="50"/>
      <c r="W18" s="50"/>
      <c r="X18" s="50"/>
      <c r="Y18" s="50"/>
      <c r="Z18" s="51"/>
      <c r="AA18" s="52">
        <v>-13.774700866113449</v>
      </c>
      <c r="AB18" s="58"/>
      <c r="AC18" s="191">
        <f t="shared" si="4"/>
        <v>-23.147695156356939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-12.923068804897438</v>
      </c>
      <c r="Q19" s="170">
        <f>SUM(J19:P19)</f>
        <v>-12.923068804897438</v>
      </c>
      <c r="R19" s="178">
        <v>-46.544335365358663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-59.467404170256103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3.0601351362985554</v>
      </c>
      <c r="F20" s="82">
        <f t="shared" si="5"/>
        <v>15.574989761605835</v>
      </c>
      <c r="G20" s="83">
        <f t="shared" si="5"/>
        <v>20.834987563911127</v>
      </c>
      <c r="H20" s="82">
        <f t="shared" si="5"/>
        <v>3.0540842330463391</v>
      </c>
      <c r="I20" s="185">
        <f t="shared" si="5"/>
        <v>23.88907179695746</v>
      </c>
      <c r="J20" s="85">
        <f>SUM(J$12,J$13,J$19)</f>
        <v>1.8533717882981193</v>
      </c>
      <c r="K20" s="85">
        <f t="shared" si="5"/>
        <v>3.8133996545458713</v>
      </c>
      <c r="L20" s="85">
        <f t="shared" si="5"/>
        <v>101.82559739620542</v>
      </c>
      <c r="M20" s="85">
        <f t="shared" si="5"/>
        <v>79.56988013602124</v>
      </c>
      <c r="N20" s="85">
        <f t="shared" si="5"/>
        <v>9.0426584790070397</v>
      </c>
      <c r="O20" s="85">
        <f>SUM(O$12,O$13,O$19)</f>
        <v>16.621361114001317</v>
      </c>
      <c r="P20" s="85">
        <f t="shared" si="5"/>
        <v>0</v>
      </c>
      <c r="Q20" s="170">
        <f t="shared" si="5"/>
        <v>212.72626856807901</v>
      </c>
      <c r="R20" s="178">
        <f t="shared" si="5"/>
        <v>68.122041268074753</v>
      </c>
      <c r="S20" s="85"/>
      <c r="T20" s="85">
        <f t="shared" ref="T20:AB20" si="6">SUM(T$12,T$13,T$19)</f>
        <v>8.205565071210998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0.11724928915218769</v>
      </c>
      <c r="Y20" s="85">
        <f t="shared" si="6"/>
        <v>41.658492321732858</v>
      </c>
      <c r="Z20" s="86">
        <f t="shared" si="6"/>
        <v>49.981306682096061</v>
      </c>
      <c r="AA20" s="87">
        <f t="shared" si="6"/>
        <v>121.62389602268655</v>
      </c>
      <c r="AB20" s="88">
        <f t="shared" si="6"/>
        <v>0</v>
      </c>
      <c r="AC20" s="190">
        <f>SUM(AC$12,AC$13,AC$19)</f>
        <v>476.34258433789392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0.17163458637542989</v>
      </c>
      <c r="F22" s="63">
        <v>0.52078010948905107</v>
      </c>
      <c r="G22" s="62">
        <f>SUM(E22:F22)</f>
        <v>0.69241469586448101</v>
      </c>
      <c r="H22" s="63">
        <v>6.5388009834205382E-2</v>
      </c>
      <c r="I22" s="181">
        <f>SUM(G22:H22)</f>
        <v>0.75780270569868635</v>
      </c>
      <c r="J22" s="92"/>
      <c r="K22" s="92">
        <f>SUM(K23:K25)</f>
        <v>3.5448925456639788E-2</v>
      </c>
      <c r="L22" s="92">
        <f>SUM(L23:L25)</f>
        <v>2.1704759177914701</v>
      </c>
      <c r="M22" s="92">
        <f>SUM(M23:M25)</f>
        <v>14.497902717873295</v>
      </c>
      <c r="N22" s="92">
        <f>SUM(N23:N25)</f>
        <v>2.976114090008231</v>
      </c>
      <c r="O22" s="92">
        <f>SUM(O23:O25)</f>
        <v>0</v>
      </c>
      <c r="P22" s="92"/>
      <c r="Q22" s="168">
        <f>SUM(J22:P22)</f>
        <v>19.679941651129635</v>
      </c>
      <c r="R22" s="175">
        <f>SUM(R23:R25)</f>
        <v>2.0303521376992948</v>
      </c>
      <c r="S22" s="50"/>
      <c r="T22" s="92">
        <v>0.32253999999999994</v>
      </c>
      <c r="U22" s="92"/>
      <c r="V22" s="92"/>
      <c r="W22" s="92"/>
      <c r="X22" s="92"/>
      <c r="Y22" s="92"/>
      <c r="Z22" s="51">
        <f>SUM(S22:Y22)</f>
        <v>0.32253999999999994</v>
      </c>
      <c r="AA22" s="52">
        <f>SUM(AA23:AA25)</f>
        <v>4.2743185053824222</v>
      </c>
      <c r="AB22" s="93"/>
      <c r="AC22" s="187">
        <f>SUM(I22,Q22,R22,Z22,AA22,AB22)</f>
        <v>27.064954999910039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0.17163458637542989</v>
      </c>
      <c r="F23" s="48">
        <v>0.52078010948905107</v>
      </c>
      <c r="G23" s="49">
        <f t="shared" ref="G23:G39" si="7">SUM(E23:F23)</f>
        <v>0.69241469586448101</v>
      </c>
      <c r="H23" s="48">
        <v>6.5388009834205382E-2</v>
      </c>
      <c r="I23" s="186">
        <f t="shared" ref="I23:I39" si="8">SUM(G23:H23)</f>
        <v>0.75780270569868635</v>
      </c>
      <c r="J23" s="50"/>
      <c r="K23" s="50">
        <v>3.5448925456639788E-2</v>
      </c>
      <c r="L23" s="50">
        <v>2.1348148352077163</v>
      </c>
      <c r="M23" s="57">
        <v>8.0552124820373852</v>
      </c>
      <c r="N23" s="57">
        <v>5.1130084914551795E-2</v>
      </c>
      <c r="O23" s="57">
        <v>0</v>
      </c>
      <c r="P23" s="57"/>
      <c r="Q23" s="171">
        <f>SUM(J23:P23)</f>
        <v>10.276606327616294</v>
      </c>
      <c r="R23" s="179">
        <v>1.9766754861243609</v>
      </c>
      <c r="S23" s="50"/>
      <c r="T23" s="50">
        <v>0.32253999999999994</v>
      </c>
      <c r="U23" s="50"/>
      <c r="V23" s="50"/>
      <c r="W23" s="50"/>
      <c r="X23" s="50"/>
      <c r="Y23" s="50"/>
      <c r="Z23" s="94">
        <f>SUM(S23:Y23)</f>
        <v>0.32253999999999994</v>
      </c>
      <c r="AA23" s="95">
        <v>3.9118397529768831</v>
      </c>
      <c r="AB23" s="96"/>
      <c r="AC23" s="191">
        <f>SUM(I23,Q23,R23,Z23,AA23,AB23)</f>
        <v>17.245464272416225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1.7656396053141517E-2</v>
      </c>
      <c r="M24" s="57">
        <v>0.77483994283069224</v>
      </c>
      <c r="N24" s="57">
        <v>0.23858844856797007</v>
      </c>
      <c r="O24" s="57">
        <v>0</v>
      </c>
      <c r="P24" s="57"/>
      <c r="Q24" s="171">
        <f>SUM(J24:P24)</f>
        <v>1.0310847874518039</v>
      </c>
      <c r="R24" s="179">
        <v>5.3676651574933627E-2</v>
      </c>
      <c r="S24" s="50"/>
      <c r="T24" s="50"/>
      <c r="U24" s="50"/>
      <c r="V24" s="50"/>
      <c r="W24" s="50"/>
      <c r="X24" s="50"/>
      <c r="Y24" s="50"/>
      <c r="Z24" s="94"/>
      <c r="AA24" s="95">
        <v>0.1961127219406022</v>
      </c>
      <c r="AB24" s="96"/>
      <c r="AC24" s="191">
        <f>SUM(I24,Q24,R24,Z24,AA24,AB24)</f>
        <v>1.2808741609673397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1.8004686530612338E-2</v>
      </c>
      <c r="M25" s="57">
        <v>5.6678502930052179</v>
      </c>
      <c r="N25" s="57">
        <v>2.6863955565257092</v>
      </c>
      <c r="O25" s="57">
        <v>0</v>
      </c>
      <c r="P25" s="57"/>
      <c r="Q25" s="171">
        <f>SUM(J25:P25)</f>
        <v>8.3722505360615393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0.16636603046493761</v>
      </c>
      <c r="AB25" s="96"/>
      <c r="AC25" s="191">
        <f>SUM(I25,Q25,R25,Z25,AA25,AB25)</f>
        <v>8.5386165665264766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6.9742804561636387</v>
      </c>
      <c r="F26" s="63">
        <v>9.7023303543065698</v>
      </c>
      <c r="G26" s="62">
        <f t="shared" si="7"/>
        <v>16.676610810470208</v>
      </c>
      <c r="H26" s="63">
        <v>2.6110051238731637</v>
      </c>
      <c r="I26" s="181">
        <f>SUM(G26:H26)</f>
        <v>19.287615934343371</v>
      </c>
      <c r="J26" s="50"/>
      <c r="K26" s="100">
        <f>SUM(K27:K36)</f>
        <v>0.88157916504834355</v>
      </c>
      <c r="L26" s="100">
        <f>SUM(L27:L36)</f>
        <v>0.181365025950112</v>
      </c>
      <c r="M26" s="100">
        <f>SUM(M27:M36)</f>
        <v>9.0198420870939309</v>
      </c>
      <c r="N26" s="100">
        <f>SUM(N27:N36)</f>
        <v>1.9079008397302677</v>
      </c>
      <c r="O26" s="100">
        <f>SUM(O27:O36)</f>
        <v>0</v>
      </c>
      <c r="P26" s="100"/>
      <c r="Q26" s="168">
        <f>SUM(Q27:Q36)</f>
        <v>11.990687117822656</v>
      </c>
      <c r="R26" s="175">
        <f>SUM(R27:R36)</f>
        <v>54.256427961054939</v>
      </c>
      <c r="S26" s="50"/>
      <c r="T26" s="92">
        <f>SUM(T27:T36)</f>
        <v>5.0884050712109996</v>
      </c>
      <c r="U26" s="101"/>
      <c r="V26" s="101"/>
      <c r="W26" s="101"/>
      <c r="X26" s="92">
        <f>SUM(X27:X36)</f>
        <v>5.026164000000001E-2</v>
      </c>
      <c r="Y26" s="92">
        <f>SUM(Y27:Y36)</f>
        <v>33.259908299508062</v>
      </c>
      <c r="Z26" s="51">
        <f>SUM(S26:Y26)</f>
        <v>38.398575010719064</v>
      </c>
      <c r="AA26" s="52">
        <f>SUM(AA27:AA36)</f>
        <v>51.880989197174891</v>
      </c>
      <c r="AB26" s="93"/>
      <c r="AC26" s="187">
        <f t="shared" ref="AC26:AC39" si="9">SUM(I26,Q26,R26,Z26,AA26,AB26)</f>
        <v>175.81429522111492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2.9085473975858584E-3</v>
      </c>
      <c r="M27" s="57">
        <v>2.0717627859707233</v>
      </c>
      <c r="N27" s="57">
        <v>0.22543114072499099</v>
      </c>
      <c r="O27" s="57">
        <v>0</v>
      </c>
      <c r="P27" s="50"/>
      <c r="Q27" s="171">
        <f>SUM(K27:P27)</f>
        <v>2.3001024740933005</v>
      </c>
      <c r="R27" s="179">
        <v>0.15746661400732856</v>
      </c>
      <c r="S27" s="50"/>
      <c r="T27" s="50"/>
      <c r="U27" s="50"/>
      <c r="V27" s="50"/>
      <c r="W27" s="50"/>
      <c r="X27" s="50"/>
      <c r="Y27" s="50"/>
      <c r="Z27" s="51"/>
      <c r="AA27" s="95">
        <v>1.1703144147927449</v>
      </c>
      <c r="AB27" s="96"/>
      <c r="AC27" s="191">
        <f t="shared" si="9"/>
        <v>3.7620533229959308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7.0518469115066393</v>
      </c>
      <c r="G28" s="49">
        <f t="shared" si="7"/>
        <v>7.0518469115066393</v>
      </c>
      <c r="H28" s="48">
        <v>2.1751617574351192</v>
      </c>
      <c r="I28" s="186">
        <f t="shared" si="8"/>
        <v>9.2270086689417585</v>
      </c>
      <c r="J28" s="50"/>
      <c r="K28" s="57"/>
      <c r="L28" s="50">
        <v>2.8560776515566665E-2</v>
      </c>
      <c r="M28" s="57">
        <v>0.73220270561054135</v>
      </c>
      <c r="N28" s="57">
        <v>0.45640426160751685</v>
      </c>
      <c r="O28" s="57">
        <v>0</v>
      </c>
      <c r="P28" s="57"/>
      <c r="Q28" s="171">
        <f>SUM(K28:P28)</f>
        <v>1.2171677437336248</v>
      </c>
      <c r="R28" s="179">
        <v>10.29629864872458</v>
      </c>
      <c r="S28" s="50"/>
      <c r="T28" s="102"/>
      <c r="U28" s="102"/>
      <c r="V28" s="102"/>
      <c r="W28" s="102"/>
      <c r="X28" s="50"/>
      <c r="Y28" s="50"/>
      <c r="Z28" s="51"/>
      <c r="AA28" s="95">
        <v>6.3869278380062999</v>
      </c>
      <c r="AB28" s="96"/>
      <c r="AC28" s="191">
        <f t="shared" si="9"/>
        <v>27.127402899406263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1.1423041512605041</v>
      </c>
      <c r="S29" s="50"/>
      <c r="T29" s="102"/>
      <c r="U29" s="102"/>
      <c r="V29" s="102"/>
      <c r="W29" s="102"/>
      <c r="X29" s="50"/>
      <c r="Y29" s="50"/>
      <c r="Z29" s="51"/>
      <c r="AA29" s="95">
        <v>0.7729613004654341</v>
      </c>
      <c r="AB29" s="96"/>
      <c r="AC29" s="191">
        <f t="shared" si="9"/>
        <v>2.1745555557651808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8.6635067733854945E-2</v>
      </c>
      <c r="G30" s="49">
        <f t="shared" si="7"/>
        <v>8.6635067733854945E-2</v>
      </c>
      <c r="H30" s="48">
        <v>0</v>
      </c>
      <c r="I30" s="186">
        <f t="shared" si="8"/>
        <v>8.6635067733854945E-2</v>
      </c>
      <c r="J30" s="50"/>
      <c r="K30" s="57"/>
      <c r="L30" s="57"/>
      <c r="M30" s="57"/>
      <c r="N30" s="57"/>
      <c r="O30" s="57"/>
      <c r="P30" s="57"/>
      <c r="Q30" s="171"/>
      <c r="R30" s="179">
        <v>6.3047207878008846</v>
      </c>
      <c r="S30" s="50"/>
      <c r="T30" s="102"/>
      <c r="U30" s="102"/>
      <c r="V30" s="102"/>
      <c r="W30" s="102"/>
      <c r="X30" s="50"/>
      <c r="Y30" s="50"/>
      <c r="Z30" s="51"/>
      <c r="AA30" s="95">
        <v>11.287903808922708</v>
      </c>
      <c r="AB30" s="96"/>
      <c r="AC30" s="191">
        <f t="shared" si="9"/>
        <v>17.679259664457447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30.630140956120478</v>
      </c>
      <c r="S31" s="50"/>
      <c r="T31" s="50"/>
      <c r="U31" s="50"/>
      <c r="V31" s="50"/>
      <c r="W31" s="50"/>
      <c r="X31" s="50"/>
      <c r="Y31" s="50"/>
      <c r="Z31" s="51"/>
      <c r="AA31" s="95">
        <v>2.510620979931157</v>
      </c>
      <c r="AB31" s="96"/>
      <c r="AC31" s="191">
        <f t="shared" si="9"/>
        <v>33.140761936051632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4.4736312619999996</v>
      </c>
      <c r="F32" s="48">
        <v>0</v>
      </c>
      <c r="G32" s="49">
        <f t="shared" si="7"/>
        <v>4.4736312619999996</v>
      </c>
      <c r="H32" s="48">
        <v>0</v>
      </c>
      <c r="I32" s="186">
        <f t="shared" si="8"/>
        <v>4.4736312619999996</v>
      </c>
      <c r="J32" s="50"/>
      <c r="K32" s="57"/>
      <c r="L32" s="57"/>
      <c r="M32" s="57"/>
      <c r="N32" s="57"/>
      <c r="O32" s="57"/>
      <c r="P32" s="57"/>
      <c r="Q32" s="171"/>
      <c r="R32" s="179">
        <v>1.4464657122807019</v>
      </c>
      <c r="S32" s="50"/>
      <c r="T32" s="50"/>
      <c r="U32" s="50"/>
      <c r="V32" s="50"/>
      <c r="W32" s="50"/>
      <c r="X32" s="50"/>
      <c r="Y32" s="50"/>
      <c r="Z32" s="51"/>
      <c r="AA32" s="95">
        <v>0.92024224438488211</v>
      </c>
      <c r="AB32" s="96"/>
      <c r="AC32" s="191">
        <f t="shared" si="9"/>
        <v>6.8403392186655836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7.0608048464283237E-4</v>
      </c>
      <c r="M33" s="57">
        <v>2.464560624756544E-3</v>
      </c>
      <c r="N33" s="57">
        <v>0</v>
      </c>
      <c r="O33" s="57">
        <v>0</v>
      </c>
      <c r="P33" s="57"/>
      <c r="Q33" s="171">
        <f>SUM(K33:P33)</f>
        <v>3.1706411093993764E-3</v>
      </c>
      <c r="R33" s="179">
        <v>3.0760582136835266</v>
      </c>
      <c r="S33" s="50"/>
      <c r="T33" s="50"/>
      <c r="U33" s="50"/>
      <c r="V33" s="50"/>
      <c r="W33" s="50"/>
      <c r="X33" s="50"/>
      <c r="Y33" s="50"/>
      <c r="Z33" s="51"/>
      <c r="AA33" s="95">
        <v>22.590248168454991</v>
      </c>
      <c r="AB33" s="96"/>
      <c r="AC33" s="191">
        <f t="shared" si="9"/>
        <v>25.669477023247918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0.85431851908396939</v>
      </c>
      <c r="S34" s="50"/>
      <c r="T34" s="50"/>
      <c r="U34" s="50"/>
      <c r="V34" s="50"/>
      <c r="W34" s="50"/>
      <c r="X34" s="50"/>
      <c r="Y34" s="50"/>
      <c r="Z34" s="51"/>
      <c r="AA34" s="95">
        <v>1.0525532831486268</v>
      </c>
      <c r="AB34" s="96"/>
      <c r="AC34" s="191">
        <f t="shared" si="9"/>
        <v>1.9268718022325961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4.311178314430994E-2</v>
      </c>
      <c r="M35" s="57">
        <v>3.1780237025578453</v>
      </c>
      <c r="N35" s="57">
        <v>0.17145832425124286</v>
      </c>
      <c r="O35" s="57">
        <v>0</v>
      </c>
      <c r="P35" s="57"/>
      <c r="Q35" s="171">
        <f>SUM(K35:P35)</f>
        <v>3.3925938099533983</v>
      </c>
      <c r="R35" s="179">
        <v>5.3321073902633687E-2</v>
      </c>
      <c r="S35" s="50"/>
      <c r="T35" s="50"/>
      <c r="U35" s="50"/>
      <c r="V35" s="50"/>
      <c r="W35" s="50"/>
      <c r="X35" s="50"/>
      <c r="Y35" s="50"/>
      <c r="Z35" s="51"/>
      <c r="AA35" s="95">
        <v>0.67360177356332396</v>
      </c>
      <c r="AB35" s="96"/>
      <c r="AC35" s="191">
        <f t="shared" si="9"/>
        <v>4.2036290225254191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2.50064919416364</v>
      </c>
      <c r="F36" s="48">
        <v>2.0662760858182105</v>
      </c>
      <c r="G36" s="49">
        <f t="shared" si="7"/>
        <v>4.5669252799818505</v>
      </c>
      <c r="H36" s="48">
        <v>0.435843366438045</v>
      </c>
      <c r="I36" s="186">
        <f>SUM(G36:H36)</f>
        <v>5.002768646419895</v>
      </c>
      <c r="J36" s="50"/>
      <c r="K36" s="50">
        <v>0.88157916504834355</v>
      </c>
      <c r="L36" s="50">
        <v>0.10607783840800672</v>
      </c>
      <c r="M36" s="50">
        <v>3.0353883323300646</v>
      </c>
      <c r="N36" s="50">
        <v>1.0546071131465169</v>
      </c>
      <c r="O36" s="50">
        <v>0</v>
      </c>
      <c r="P36" s="50"/>
      <c r="Q36" s="171">
        <f>SUM(K36:P36)</f>
        <v>5.0776524489329322</v>
      </c>
      <c r="R36" s="179">
        <v>0.2953332841903516</v>
      </c>
      <c r="S36" s="50"/>
      <c r="T36" s="50">
        <v>5.0884050712109996</v>
      </c>
      <c r="U36" s="50"/>
      <c r="V36" s="50"/>
      <c r="W36" s="50"/>
      <c r="X36" s="50">
        <v>5.026164000000001E-2</v>
      </c>
      <c r="Y36" s="50">
        <v>33.259908299508062</v>
      </c>
      <c r="Z36" s="94">
        <f>SUM(S36:Y36)</f>
        <v>38.398575010719064</v>
      </c>
      <c r="AA36" s="95">
        <v>4.5156153855047192</v>
      </c>
      <c r="AB36" s="96"/>
      <c r="AC36" s="191">
        <f t="shared" si="9"/>
        <v>53.289944775766962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0.44516683762746634</v>
      </c>
      <c r="F37" s="63">
        <v>0.59662290145985397</v>
      </c>
      <c r="G37" s="62">
        <f t="shared" si="7"/>
        <v>1.0417897390873203</v>
      </c>
      <c r="H37" s="63">
        <v>0.37680331589232802</v>
      </c>
      <c r="I37" s="181">
        <f>SUM(G37:H37)</f>
        <v>1.4185930549796484</v>
      </c>
      <c r="J37" s="92"/>
      <c r="K37" s="92">
        <v>0.35638576611884404</v>
      </c>
      <c r="L37" s="92">
        <v>0.33099457618487438</v>
      </c>
      <c r="M37" s="92">
        <v>3.9665868886513991</v>
      </c>
      <c r="N37" s="92">
        <v>0.19070092183140702</v>
      </c>
      <c r="O37" s="92">
        <v>0</v>
      </c>
      <c r="P37" s="92"/>
      <c r="Q37" s="168">
        <f>SUM(K37:P37)</f>
        <v>4.8446681527865252</v>
      </c>
      <c r="R37" s="175">
        <v>5.7428507558339241</v>
      </c>
      <c r="S37" s="92"/>
      <c r="T37" s="92">
        <v>2.3780599999999996</v>
      </c>
      <c r="U37" s="92"/>
      <c r="V37" s="92"/>
      <c r="W37" s="92"/>
      <c r="X37" s="92">
        <v>6.6987649152187564E-2</v>
      </c>
      <c r="Y37" s="92"/>
      <c r="Z37" s="51">
        <f>SUM(S37:Y37)</f>
        <v>2.4450476491521873</v>
      </c>
      <c r="AA37" s="52">
        <v>23.199445338669527</v>
      </c>
      <c r="AB37" s="93"/>
      <c r="AC37" s="187">
        <f t="shared" si="9"/>
        <v>37.650604951421812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0.9036496684114077</v>
      </c>
      <c r="L38" s="92">
        <v>98.566487831729233</v>
      </c>
      <c r="M38" s="92">
        <v>49.651410257824281</v>
      </c>
      <c r="N38" s="92">
        <v>1.783034360641583</v>
      </c>
      <c r="O38" s="92">
        <v>16.064818648440699</v>
      </c>
      <c r="P38" s="92"/>
      <c r="Q38" s="168">
        <f>SUM(K38:P38)</f>
        <v>166.9694007670472</v>
      </c>
      <c r="R38" s="175">
        <v>0.50800000000000001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0.2499057146268</v>
      </c>
      <c r="AB38" s="93"/>
      <c r="AC38" s="187">
        <f t="shared" si="9"/>
        <v>167.80730648167403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6.1968261630362641E-2</v>
      </c>
      <c r="F39" s="63">
        <v>0.16612682481751823</v>
      </c>
      <c r="G39" s="62">
        <f t="shared" si="7"/>
        <v>0.22809508644788087</v>
      </c>
      <c r="H39" s="63">
        <v>1.0811006745256257</v>
      </c>
      <c r="I39" s="181">
        <f t="shared" si="8"/>
        <v>1.3091957609735065</v>
      </c>
      <c r="J39" s="50"/>
      <c r="K39" s="92">
        <v>1.6363361295106362</v>
      </c>
      <c r="L39" s="92">
        <v>1.1714175285141794E-2</v>
      </c>
      <c r="M39" s="92">
        <v>0.39773272236043838</v>
      </c>
      <c r="N39" s="92">
        <v>0</v>
      </c>
      <c r="O39" s="92">
        <v>0</v>
      </c>
      <c r="P39" s="92"/>
      <c r="Q39" s="168">
        <f>SUM(K39:P39)</f>
        <v>2.0457830271562165</v>
      </c>
      <c r="R39" s="175">
        <v>5.1289999999999996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8.3985840222247887</v>
      </c>
      <c r="Z39" s="51">
        <f>SUM(S39:Y39)</f>
        <v>8.8151440222247892</v>
      </c>
      <c r="AA39" s="52">
        <v>39.923873444549685</v>
      </c>
      <c r="AB39" s="93"/>
      <c r="AC39" s="187">
        <f t="shared" si="9"/>
        <v>57.222996254904196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7.6530501417968981</v>
      </c>
      <c r="F40" s="82">
        <f>SUM(F$22,F$26,F$37,F$39)+F38</f>
        <v>11.065860190072993</v>
      </c>
      <c r="G40" s="83">
        <f>SUM(G$22,G$26,G$37,G$39)+G38</f>
        <v>18.718910331869889</v>
      </c>
      <c r="H40" s="82">
        <f>SUM(H$22,H$26,H$37,H$39)+H38</f>
        <v>4.1342971241253235</v>
      </c>
      <c r="I40" s="185">
        <f>SUM(I$22,I$26,I$37,I$39)+I38</f>
        <v>22.853207455995211</v>
      </c>
      <c r="J40" s="85">
        <f t="shared" ref="J40:AB40" si="10">SUM(J$22,J$26,J$37,J$39,J$38)</f>
        <v>0</v>
      </c>
      <c r="K40" s="85">
        <f t="shared" si="10"/>
        <v>3.8133996545458713</v>
      </c>
      <c r="L40" s="85">
        <f t="shared" si="10"/>
        <v>101.26103752694083</v>
      </c>
      <c r="M40" s="85">
        <f t="shared" si="10"/>
        <v>77.53347467380334</v>
      </c>
      <c r="N40" s="85">
        <f t="shared" si="10"/>
        <v>6.8577502122114886</v>
      </c>
      <c r="O40" s="85">
        <f t="shared" si="10"/>
        <v>16.064818648440699</v>
      </c>
      <c r="P40" s="109">
        <f t="shared" si="10"/>
        <v>0</v>
      </c>
      <c r="Q40" s="172">
        <f>SUM(Q$22,Q$26,Q$37,Q$39,Q$38)</f>
        <v>205.53048071594225</v>
      </c>
      <c r="R40" s="178">
        <f t="shared" si="10"/>
        <v>67.666630854588163</v>
      </c>
      <c r="S40" s="85">
        <f t="shared" si="10"/>
        <v>0</v>
      </c>
      <c r="T40" s="85">
        <f t="shared" si="10"/>
        <v>8.2055650712109998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0.11724928915218757</v>
      </c>
      <c r="Y40" s="109">
        <f>SUM(Y$22,Y$26,Y$37,Y$39,Y$38)</f>
        <v>41.658492321732851</v>
      </c>
      <c r="Z40" s="110">
        <f t="shared" si="10"/>
        <v>49.981306682096033</v>
      </c>
      <c r="AA40" s="87">
        <f t="shared" si="10"/>
        <v>119.52853220040333</v>
      </c>
      <c r="AB40" s="111">
        <f t="shared" si="10"/>
        <v>0</v>
      </c>
      <c r="AC40" s="190">
        <f>SUM(AC$22,AC$26,AC$37,AC$39,AC$38)</f>
        <v>465.56015790902507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2.1160772320412384</v>
      </c>
      <c r="H42" s="82">
        <f>H$20-H$40</f>
        <v>-1.0802128910789843</v>
      </c>
      <c r="I42" s="185">
        <f>I$20-I$40</f>
        <v>1.0358643409622488</v>
      </c>
      <c r="J42" s="85">
        <f t="shared" ref="J42:R42" si="11">J$20-J$40</f>
        <v>1.8533717882981193</v>
      </c>
      <c r="K42" s="85">
        <f t="shared" si="11"/>
        <v>0</v>
      </c>
      <c r="L42" s="85">
        <f t="shared" si="11"/>
        <v>0.564559869264599</v>
      </c>
      <c r="M42" s="85">
        <f t="shared" si="11"/>
        <v>2.0364054622178998</v>
      </c>
      <c r="N42" s="85">
        <f t="shared" si="11"/>
        <v>2.1849082667955511</v>
      </c>
      <c r="O42" s="85">
        <f t="shared" si="11"/>
        <v>0.55654246556061793</v>
      </c>
      <c r="P42" s="85">
        <f t="shared" si="11"/>
        <v>0</v>
      </c>
      <c r="Q42" s="170">
        <f t="shared" si="11"/>
        <v>7.1957878521367604</v>
      </c>
      <c r="R42" s="178">
        <f t="shared" si="11"/>
        <v>0.4554104134865895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1.1102230246251565E-16</v>
      </c>
      <c r="Y42" s="85">
        <f t="shared" si="12"/>
        <v>0</v>
      </c>
      <c r="Z42" s="116">
        <f t="shared" si="12"/>
        <v>0</v>
      </c>
      <c r="AA42" s="117">
        <f>AA$20-AA$40</f>
        <v>2.0953638222832183</v>
      </c>
      <c r="AB42" s="88">
        <f t="shared" si="12"/>
        <v>0</v>
      </c>
      <c r="AC42" s="190">
        <f t="shared" si="12"/>
        <v>10.78242642886886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Q44" sqref="Q44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1999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50.801203839999999</v>
      </c>
      <c r="F7" s="48">
        <v>37.581942750000003</v>
      </c>
      <c r="G7" s="49">
        <v>88.383146589999996</v>
      </c>
      <c r="H7" s="48">
        <v>3.3228585600000002</v>
      </c>
      <c r="I7" s="181">
        <f>G7+H7</f>
        <v>91.706005149999996</v>
      </c>
      <c r="J7" s="50">
        <v>85.06589108578693</v>
      </c>
      <c r="K7" s="50">
        <v>8.4805722429301014</v>
      </c>
      <c r="L7" s="50"/>
      <c r="M7" s="50"/>
      <c r="N7" s="50"/>
      <c r="O7" s="50"/>
      <c r="P7" s="50"/>
      <c r="Q7" s="168">
        <f>SUM(J7:P7)</f>
        <v>93.546463328717039</v>
      </c>
      <c r="R7" s="175">
        <v>223.72927824595598</v>
      </c>
      <c r="S7" s="50">
        <v>82.502200000000016</v>
      </c>
      <c r="T7" s="50">
        <v>74.838484995582803</v>
      </c>
      <c r="U7" s="50">
        <v>0</v>
      </c>
      <c r="V7" s="50">
        <v>0.1403606</v>
      </c>
      <c r="W7" s="50">
        <v>0</v>
      </c>
      <c r="X7" s="50">
        <v>1.6805106400000001</v>
      </c>
      <c r="Y7" s="50">
        <v>53.363043516535356</v>
      </c>
      <c r="Z7" s="51">
        <f>SUM(S7:Y7)</f>
        <v>212.52459975211818</v>
      </c>
      <c r="AA7" s="52"/>
      <c r="AB7" s="53">
        <v>1.610112</v>
      </c>
      <c r="AC7" s="187">
        <f>SUM(I7,Q7,R7,Z7,AA7,AB7)</f>
        <v>623.11645847679119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3.7686600000000001E-4</v>
      </c>
      <c r="F8" s="48">
        <v>1.0902924999999999E-4</v>
      </c>
      <c r="G8" s="49">
        <v>4.8589525E-4</v>
      </c>
      <c r="H8" s="48">
        <v>0</v>
      </c>
      <c r="I8" s="181">
        <f>G8+H8</f>
        <v>4.8589525E-4</v>
      </c>
      <c r="J8" s="50">
        <v>210.64327520330917</v>
      </c>
      <c r="K8" s="50">
        <v>0</v>
      </c>
      <c r="L8" s="50">
        <v>42.059118854398442</v>
      </c>
      <c r="M8" s="50">
        <v>10.829987557358359</v>
      </c>
      <c r="N8" s="50">
        <v>0</v>
      </c>
      <c r="O8" s="50">
        <v>5.3820110241890502</v>
      </c>
      <c r="P8" s="50">
        <v>6.9276333715971443</v>
      </c>
      <c r="Q8" s="168">
        <f>SUM(J8:P8)</f>
        <v>275.84202601085218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275.84251190610217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50.618046439999993</v>
      </c>
      <c r="F9" s="48">
        <v>0</v>
      </c>
      <c r="G9" s="49">
        <v>50.618046439999993</v>
      </c>
      <c r="H9" s="48">
        <v>0</v>
      </c>
      <c r="I9" s="181">
        <f>G9+H9</f>
        <v>50.618046439999993</v>
      </c>
      <c r="J9" s="50">
        <v>65.42230528792615</v>
      </c>
      <c r="K9" s="50">
        <v>4.3468993484626646</v>
      </c>
      <c r="L9" s="50">
        <v>0.71539725920511998</v>
      </c>
      <c r="M9" s="50">
        <v>0.93348564085255992</v>
      </c>
      <c r="N9" s="50">
        <v>3.1686174130868396</v>
      </c>
      <c r="O9" s="50">
        <v>0.14022283061808002</v>
      </c>
      <c r="P9" s="50">
        <v>0</v>
      </c>
      <c r="Q9" s="168">
        <f>SUM(J9:P9)</f>
        <v>74.726927780151428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125.34497422015141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-7.071374098200728</v>
      </c>
      <c r="H10" s="48">
        <v>0</v>
      </c>
      <c r="I10" s="181">
        <f>G10+H10</f>
        <v>-7.071374098200728</v>
      </c>
      <c r="J10" s="50">
        <v>3.8384074157752592</v>
      </c>
      <c r="K10" s="50">
        <v>-1.2415024245738954E-3</v>
      </c>
      <c r="L10" s="50">
        <v>8.270886799725985E-2</v>
      </c>
      <c r="M10" s="50">
        <v>2.4934025875358401</v>
      </c>
      <c r="N10" s="50">
        <v>-1.3560008860070796</v>
      </c>
      <c r="O10" s="50">
        <v>2.1927765945052307</v>
      </c>
      <c r="P10" s="50">
        <v>-0.33692112572314803</v>
      </c>
      <c r="Q10" s="168">
        <f>SUM(J10:P10)</f>
        <v>6.913131951658789</v>
      </c>
      <c r="R10" s="175">
        <v>8.3311590909090905E-2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-7.4930555632848117E-2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1.1797499657500001E-3</v>
      </c>
      <c r="M11" s="50">
        <v>2.5480268088604796</v>
      </c>
      <c r="N11" s="50">
        <v>10.198870135332619</v>
      </c>
      <c r="O11" s="50">
        <v>26.928145312859954</v>
      </c>
      <c r="P11" s="50">
        <v>1.7896185837600002E-3</v>
      </c>
      <c r="Q11" s="168">
        <f>SUM(J11:P11)</f>
        <v>39.678011625602558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39.678011625602558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0.18353426600000944</v>
      </c>
      <c r="F12" s="61">
        <f t="shared" ref="F12:Z12" si="0">SUM(F$7:F$8)-SUM(F$9:F$11)</f>
        <v>37.582051779250001</v>
      </c>
      <c r="G12" s="62">
        <f t="shared" si="0"/>
        <v>44.836960143450725</v>
      </c>
      <c r="H12" s="63">
        <f t="shared" si="0"/>
        <v>3.3228585600000002</v>
      </c>
      <c r="I12" s="182">
        <f>SUM(I$7:I$8)-SUM(I$9:I$11)</f>
        <v>48.159818703450725</v>
      </c>
      <c r="J12" s="64">
        <f>SUM(J$7:J$8)-SUM(J$9:J$11)</f>
        <v>226.4484535853947</v>
      </c>
      <c r="K12" s="64">
        <f t="shared" si="0"/>
        <v>4.134914396892011</v>
      </c>
      <c r="L12" s="64">
        <f t="shared" si="0"/>
        <v>41.25983297723031</v>
      </c>
      <c r="M12" s="64">
        <f t="shared" si="0"/>
        <v>4.8550725201094798</v>
      </c>
      <c r="N12" s="64">
        <f t="shared" si="0"/>
        <v>-12.011486662412379</v>
      </c>
      <c r="O12" s="64">
        <f t="shared" si="0"/>
        <v>-23.879133713794214</v>
      </c>
      <c r="P12" s="64">
        <f t="shared" si="0"/>
        <v>7.2627648787365322</v>
      </c>
      <c r="Q12" s="169">
        <f t="shared" si="0"/>
        <v>248.07041798215644</v>
      </c>
      <c r="R12" s="176">
        <f t="shared" si="0"/>
        <v>223.64596665504689</v>
      </c>
      <c r="S12" s="64">
        <f t="shared" si="0"/>
        <v>82.502200000000016</v>
      </c>
      <c r="T12" s="64">
        <f t="shared" si="0"/>
        <v>74.838484995582803</v>
      </c>
      <c r="U12" s="64">
        <f t="shared" si="0"/>
        <v>0</v>
      </c>
      <c r="V12" s="64">
        <f t="shared" si="0"/>
        <v>0.1403606</v>
      </c>
      <c r="W12" s="64">
        <f t="shared" si="0"/>
        <v>0</v>
      </c>
      <c r="X12" s="64">
        <f t="shared" si="0"/>
        <v>1.6805106400000001</v>
      </c>
      <c r="Y12" s="64">
        <f t="shared" si="0"/>
        <v>53.363043516535356</v>
      </c>
      <c r="Z12" s="65">
        <f t="shared" si="0"/>
        <v>212.52459975211818</v>
      </c>
      <c r="AA12" s="66"/>
      <c r="AB12" s="67">
        <f>SUM(AB$7:AB$8)-SUM(AB$9:AB$11)</f>
        <v>1.610112</v>
      </c>
      <c r="AC12" s="188">
        <f>SUM(AC$7:AC$8)-SUM(AC$9:AC$11)</f>
        <v>734.01091509277217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-27.960203133799276</v>
      </c>
      <c r="G13" s="71">
        <f t="shared" si="1"/>
        <v>-28.37025315903341</v>
      </c>
      <c r="H13" s="70">
        <f t="shared" si="1"/>
        <v>-0.20544000000000001</v>
      </c>
      <c r="I13" s="183">
        <f t="shared" si="1"/>
        <v>-28.57569315903341</v>
      </c>
      <c r="J13" s="72">
        <f t="shared" si="1"/>
        <v>-223.89712999991119</v>
      </c>
      <c r="K13" s="72">
        <f t="shared" ref="K13:U13" si="2">SUM(K$14:K$18)</f>
        <v>-1.9241714193362375E-2</v>
      </c>
      <c r="L13" s="72">
        <f t="shared" si="2"/>
        <v>63.179388057652467</v>
      </c>
      <c r="M13" s="72">
        <f t="shared" si="2"/>
        <v>79.16373893487598</v>
      </c>
      <c r="N13" s="72">
        <f t="shared" si="2"/>
        <v>20.762672753059974</v>
      </c>
      <c r="O13" s="72">
        <f t="shared" si="2"/>
        <v>38.99402485253546</v>
      </c>
      <c r="P13" s="72">
        <f t="shared" si="2"/>
        <v>5.9228651134781725</v>
      </c>
      <c r="Q13" s="168">
        <f t="shared" si="2"/>
        <v>-15.893682002502491</v>
      </c>
      <c r="R13" s="177">
        <f t="shared" si="2"/>
        <v>-95.20527000060909</v>
      </c>
      <c r="S13" s="72">
        <f t="shared" si="2"/>
        <v>-82.502200000000016</v>
      </c>
      <c r="T13" s="72">
        <f t="shared" si="2"/>
        <v>-66.487627000000003</v>
      </c>
      <c r="U13" s="72">
        <f t="shared" si="2"/>
        <v>0</v>
      </c>
      <c r="V13" s="72">
        <f t="shared" ref="V13:AC13" si="3">SUM(V$14:V$18)</f>
        <v>-0.1403606</v>
      </c>
      <c r="W13" s="72">
        <f t="shared" si="3"/>
        <v>0</v>
      </c>
      <c r="X13" s="72">
        <f t="shared" si="3"/>
        <v>-1.4902489999999999</v>
      </c>
      <c r="Y13" s="72">
        <f t="shared" si="3"/>
        <v>-5.7906719999999998</v>
      </c>
      <c r="Z13" s="51">
        <f t="shared" si="3"/>
        <v>-156.41110860000003</v>
      </c>
      <c r="AA13" s="73">
        <f t="shared" si="3"/>
        <v>121.94458988194128</v>
      </c>
      <c r="AB13" s="74">
        <f t="shared" si="3"/>
        <v>-1.610112</v>
      </c>
      <c r="AC13" s="189">
        <f t="shared" si="3"/>
        <v>-175.75127588020376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-12.010649000000001</v>
      </c>
      <c r="G14" s="49">
        <f>F14+E14</f>
        <v>-12.010649000000001</v>
      </c>
      <c r="H14" s="48">
        <v>0</v>
      </c>
      <c r="I14" s="181">
        <f>SUM(G14:H14)</f>
        <v>-12.010649000000001</v>
      </c>
      <c r="J14" s="50"/>
      <c r="K14" s="50"/>
      <c r="L14" s="50"/>
      <c r="M14" s="50">
        <v>0</v>
      </c>
      <c r="N14" s="50">
        <v>-6.1444600000000005E-4</v>
      </c>
      <c r="O14" s="50"/>
      <c r="P14" s="50"/>
      <c r="Q14" s="168">
        <f>SUM(J14:P14)</f>
        <v>-6.1444600000000005E-4</v>
      </c>
      <c r="R14" s="175">
        <v>-69.799000000000007</v>
      </c>
      <c r="S14" s="50">
        <v>-82.502200000000016</v>
      </c>
      <c r="T14" s="50">
        <v>-65.157700000000006</v>
      </c>
      <c r="U14" s="50">
        <v>0</v>
      </c>
      <c r="V14" s="50">
        <v>-0.1403606</v>
      </c>
      <c r="W14" s="50"/>
      <c r="X14" s="50">
        <v>-0.92844800000000005</v>
      </c>
      <c r="Y14" s="50"/>
      <c r="Z14" s="51">
        <f>SUM(S14:Y14)</f>
        <v>-148.72870860000003</v>
      </c>
      <c r="AA14" s="52">
        <v>124.887406394808</v>
      </c>
      <c r="AB14" s="58"/>
      <c r="AC14" s="191">
        <f t="shared" ref="AC14:AC19" si="4">SUM(I14,Q14,R14,Z14,AA14,AB14)</f>
        <v>-105.65156565119203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-6.9288500000000006</v>
      </c>
      <c r="G15" s="49">
        <f>F15+E15</f>
        <v>-6.9288500000000006</v>
      </c>
      <c r="H15" s="48">
        <v>-0.20544000000000001</v>
      </c>
      <c r="I15" s="181">
        <f>SUM(G15:H15)</f>
        <v>-7.1342900000000009</v>
      </c>
      <c r="J15" s="50"/>
      <c r="K15" s="50"/>
      <c r="L15" s="50"/>
      <c r="M15" s="50"/>
      <c r="N15" s="50"/>
      <c r="O15" s="50"/>
      <c r="P15" s="50"/>
      <c r="Q15" s="168"/>
      <c r="R15" s="175">
        <v>-19.855167999999999</v>
      </c>
      <c r="S15" s="50"/>
      <c r="T15" s="50">
        <v>-1.3299270000000001</v>
      </c>
      <c r="U15" s="50"/>
      <c r="V15" s="50"/>
      <c r="W15" s="50"/>
      <c r="X15" s="50">
        <v>-0.56180099999999999</v>
      </c>
      <c r="Y15" s="50">
        <v>-5.7906719999999998</v>
      </c>
      <c r="Z15" s="51">
        <f>SUM(S15:Y15)</f>
        <v>-7.6823999999999995</v>
      </c>
      <c r="AA15" s="52">
        <v>11.257904235600002</v>
      </c>
      <c r="AB15" s="53">
        <v>-1.610112</v>
      </c>
      <c r="AC15" s="191">
        <f t="shared" si="4"/>
        <v>-25.0240657644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-223.89712999991119</v>
      </c>
      <c r="K16" s="50"/>
      <c r="L16" s="50">
        <v>64.452870728574396</v>
      </c>
      <c r="M16" s="50">
        <v>78.847856442872384</v>
      </c>
      <c r="N16" s="50">
        <v>22.242837125277571</v>
      </c>
      <c r="O16" s="50">
        <v>38.90615058028699</v>
      </c>
      <c r="P16" s="50">
        <v>14.574495922297892</v>
      </c>
      <c r="Q16" s="168">
        <f>SUM(J16:P16)</f>
        <v>-4.8729192006019488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-4.8729192006019488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-9.0207041337992742</v>
      </c>
      <c r="G17" s="49">
        <f>F17+E17</f>
        <v>-9.0207041337992742</v>
      </c>
      <c r="H17" s="48">
        <v>0</v>
      </c>
      <c r="I17" s="181">
        <f>SUM(G17:H17)</f>
        <v>-9.0207041337992742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-9.0207041337992742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-1.9241714193362375E-2</v>
      </c>
      <c r="L18" s="50">
        <v>-1.2734826709219296</v>
      </c>
      <c r="M18" s="50">
        <v>0.3158824920035993</v>
      </c>
      <c r="N18" s="50">
        <v>-1.4795499262175991</v>
      </c>
      <c r="O18" s="50">
        <v>8.7874272248469887E-2</v>
      </c>
      <c r="P18" s="50">
        <v>-8.6516308088197196</v>
      </c>
      <c r="Q18" s="168">
        <f>SUM(J18:P18)</f>
        <v>-11.020148355900542</v>
      </c>
      <c r="R18" s="175">
        <v>-5.5511020006090934</v>
      </c>
      <c r="S18" s="50"/>
      <c r="T18" s="50"/>
      <c r="U18" s="50"/>
      <c r="V18" s="50"/>
      <c r="W18" s="50"/>
      <c r="X18" s="50"/>
      <c r="Y18" s="50"/>
      <c r="Z18" s="51"/>
      <c r="AA18" s="52">
        <v>-14.200720748466718</v>
      </c>
      <c r="AB18" s="58"/>
      <c r="AC18" s="191">
        <f t="shared" si="4"/>
        <v>-31.182021130210487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-13.185629992214706</v>
      </c>
      <c r="Q19" s="170">
        <f>SUM(J19:P19)</f>
        <v>-13.185629992214706</v>
      </c>
      <c r="R19" s="178">
        <v>-54.141547069945204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-67.327177062159905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0.18353426600000944</v>
      </c>
      <c r="F20" s="82">
        <f t="shared" si="5"/>
        <v>9.6218486454507257</v>
      </c>
      <c r="G20" s="83">
        <f t="shared" si="5"/>
        <v>16.466706984417314</v>
      </c>
      <c r="H20" s="82">
        <f t="shared" si="5"/>
        <v>3.1174185600000004</v>
      </c>
      <c r="I20" s="185">
        <f t="shared" si="5"/>
        <v>19.584125544417315</v>
      </c>
      <c r="J20" s="85">
        <f>SUM(J$12,J$13,J$19)</f>
        <v>2.5513235854835159</v>
      </c>
      <c r="K20" s="85">
        <f t="shared" si="5"/>
        <v>4.1156726826986487</v>
      </c>
      <c r="L20" s="85">
        <f t="shared" si="5"/>
        <v>104.43922103488278</v>
      </c>
      <c r="M20" s="85">
        <f t="shared" si="5"/>
        <v>84.018811454985453</v>
      </c>
      <c r="N20" s="85">
        <f t="shared" si="5"/>
        <v>8.7511860906475949</v>
      </c>
      <c r="O20" s="85">
        <f>SUM(O$12,O$13,O$19)</f>
        <v>15.114891138741246</v>
      </c>
      <c r="P20" s="85">
        <f t="shared" si="5"/>
        <v>0</v>
      </c>
      <c r="Q20" s="170">
        <f t="shared" si="5"/>
        <v>218.99110598743925</v>
      </c>
      <c r="R20" s="178">
        <f t="shared" si="5"/>
        <v>74.299149584492596</v>
      </c>
      <c r="S20" s="85"/>
      <c r="T20" s="85">
        <f t="shared" ref="T20:AB20" si="6">SUM(T$12,T$13,T$19)</f>
        <v>8.3508579955827997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0.19026164000000012</v>
      </c>
      <c r="Y20" s="85">
        <f t="shared" si="6"/>
        <v>47.572371516535355</v>
      </c>
      <c r="Z20" s="86">
        <f t="shared" si="6"/>
        <v>56.113491152118144</v>
      </c>
      <c r="AA20" s="87">
        <f t="shared" si="6"/>
        <v>121.94458988194128</v>
      </c>
      <c r="AB20" s="88">
        <f t="shared" si="6"/>
        <v>0</v>
      </c>
      <c r="AC20" s="190">
        <f>SUM(AC$12,AC$13,AC$19)</f>
        <v>490.93246215040847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0.11051744999999999</v>
      </c>
      <c r="F22" s="63">
        <v>0.37723894999999996</v>
      </c>
      <c r="G22" s="62">
        <f>SUM(E22:F22)</f>
        <v>0.48775639999999998</v>
      </c>
      <c r="H22" s="63">
        <v>0</v>
      </c>
      <c r="I22" s="181">
        <f>SUM(G22:H22)</f>
        <v>0.48775639999999998</v>
      </c>
      <c r="J22" s="92"/>
      <c r="K22" s="92">
        <f>SUM(K23:K25)</f>
        <v>3.6954068345126427E-2</v>
      </c>
      <c r="L22" s="92">
        <f>SUM(L23:L25)</f>
        <v>2.2056624047376419</v>
      </c>
      <c r="M22" s="92">
        <f>SUM(M23:M25)</f>
        <v>15.984128843666983</v>
      </c>
      <c r="N22" s="92">
        <f>SUM(N23:N25)</f>
        <v>2.3516149169453127</v>
      </c>
      <c r="O22" s="92">
        <f>SUM(O23:O25)</f>
        <v>0</v>
      </c>
      <c r="P22" s="92"/>
      <c r="Q22" s="168">
        <f>SUM(J22:P22)</f>
        <v>20.578360233695065</v>
      </c>
      <c r="R22" s="175">
        <f>SUM(R23:R25)</f>
        <v>1.9746511753671601</v>
      </c>
      <c r="S22" s="50"/>
      <c r="T22" s="92">
        <v>0.32405600000000007</v>
      </c>
      <c r="U22" s="92"/>
      <c r="V22" s="92"/>
      <c r="W22" s="92"/>
      <c r="X22" s="92"/>
      <c r="Y22" s="92"/>
      <c r="Z22" s="51">
        <f>SUM(S22:Y22)</f>
        <v>0.32405600000000007</v>
      </c>
      <c r="AA22" s="52">
        <f>SUM(AA23:AA25)</f>
        <v>4.5580398582445101</v>
      </c>
      <c r="AB22" s="93"/>
      <c r="AC22" s="187">
        <f>SUM(I22,Q22,R22,Z22,AA22,AB22)</f>
        <v>27.922863667306732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0.11051744999999999</v>
      </c>
      <c r="F23" s="48">
        <v>0.37723894999999996</v>
      </c>
      <c r="G23" s="49">
        <f t="shared" ref="G23:G39" si="7">SUM(E23:F23)</f>
        <v>0.48775639999999998</v>
      </c>
      <c r="H23" s="48">
        <v>0</v>
      </c>
      <c r="I23" s="186">
        <f t="shared" ref="I23:I39" si="8">SUM(G23:H23)</f>
        <v>0.48775639999999998</v>
      </c>
      <c r="J23" s="50"/>
      <c r="K23" s="50">
        <v>3.6954068345126427E-2</v>
      </c>
      <c r="L23" s="50">
        <v>2.1599211817632877</v>
      </c>
      <c r="M23" s="57">
        <v>8.9058288894825495</v>
      </c>
      <c r="N23" s="57">
        <v>5.7413765036251244E-2</v>
      </c>
      <c r="O23" s="57">
        <v>0</v>
      </c>
      <c r="P23" s="57"/>
      <c r="Q23" s="171">
        <f>SUM(J23:P23)</f>
        <v>11.160117904627215</v>
      </c>
      <c r="R23" s="179">
        <v>1.9135905875808434</v>
      </c>
      <c r="S23" s="50"/>
      <c r="T23" s="50">
        <v>0.32405600000000007</v>
      </c>
      <c r="U23" s="50"/>
      <c r="V23" s="50"/>
      <c r="W23" s="50"/>
      <c r="X23" s="50"/>
      <c r="Y23" s="50"/>
      <c r="Z23" s="94">
        <f>SUM(S23:Y23)</f>
        <v>0.32405600000000007</v>
      </c>
      <c r="AA23" s="95">
        <v>4.0315412975783964</v>
      </c>
      <c r="AB23" s="96"/>
      <c r="AC23" s="191">
        <f>SUM(I23,Q23,R23,Z23,AA23,AB23)</f>
        <v>17.917062189786456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1.6896206194724133E-2</v>
      </c>
      <c r="M24" s="57">
        <v>0.78677937773801609</v>
      </c>
      <c r="N24" s="57">
        <v>0.18889143043361445</v>
      </c>
      <c r="O24" s="57">
        <v>0</v>
      </c>
      <c r="P24" s="57"/>
      <c r="Q24" s="171">
        <f>SUM(J24:P24)</f>
        <v>0.99256701436635464</v>
      </c>
      <c r="R24" s="179">
        <v>6.1060587786316546E-2</v>
      </c>
      <c r="S24" s="50"/>
      <c r="T24" s="50"/>
      <c r="U24" s="50"/>
      <c r="V24" s="50"/>
      <c r="W24" s="50"/>
      <c r="X24" s="50"/>
      <c r="Y24" s="50"/>
      <c r="Z24" s="94"/>
      <c r="AA24" s="95">
        <v>0.40227281682769811</v>
      </c>
      <c r="AB24" s="96"/>
      <c r="AC24" s="191">
        <f>SUM(I24,Q24,R24,Z24,AA24,AB24)</f>
        <v>1.4559004189803693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2.8845016779630077E-2</v>
      </c>
      <c r="M25" s="57">
        <v>6.2915205764464179</v>
      </c>
      <c r="N25" s="57">
        <v>2.105309721475447</v>
      </c>
      <c r="O25" s="57">
        <v>0</v>
      </c>
      <c r="P25" s="57"/>
      <c r="Q25" s="171">
        <f>SUM(J25:P25)</f>
        <v>8.4256753147014951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0.12422574383841592</v>
      </c>
      <c r="AB25" s="96"/>
      <c r="AC25" s="191">
        <f>SUM(I25,Q25,R25,Z25,AA25,AB25)</f>
        <v>8.5499010585399109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6.3947914992000001</v>
      </c>
      <c r="F26" s="63">
        <v>8.3210180715999993</v>
      </c>
      <c r="G26" s="62">
        <f t="shared" si="7"/>
        <v>14.715809570799999</v>
      </c>
      <c r="H26" s="63">
        <v>2.56691517888</v>
      </c>
      <c r="I26" s="181">
        <f>SUM(G26:H26)</f>
        <v>17.28272474968</v>
      </c>
      <c r="J26" s="50"/>
      <c r="K26" s="100">
        <f>SUM(K27:K36)</f>
        <v>0.96823833034660411</v>
      </c>
      <c r="L26" s="100">
        <f>SUM(L27:L36)</f>
        <v>0.15335660084761485</v>
      </c>
      <c r="M26" s="100">
        <f>SUM(M27:M36)</f>
        <v>8.1083357410227244</v>
      </c>
      <c r="N26" s="100">
        <f>SUM(N27:N36)</f>
        <v>1.5621227844975336</v>
      </c>
      <c r="O26" s="100">
        <f>SUM(O27:O36)</f>
        <v>0</v>
      </c>
      <c r="P26" s="100"/>
      <c r="Q26" s="168">
        <f>SUM(Q27:Q36)</f>
        <v>10.792053456714477</v>
      </c>
      <c r="R26" s="175">
        <f>SUM(R27:R36)</f>
        <v>57.366355686907482</v>
      </c>
      <c r="S26" s="50"/>
      <c r="T26" s="92">
        <f>SUM(T27:T36)</f>
        <v>5.2321819955827928</v>
      </c>
      <c r="U26" s="101"/>
      <c r="V26" s="101"/>
      <c r="W26" s="101"/>
      <c r="X26" s="92">
        <f>SUM(X27:X36)</f>
        <v>5.026164000000001E-2</v>
      </c>
      <c r="Y26" s="92">
        <f>SUM(Y27:Y36)</f>
        <v>39.064930773182866</v>
      </c>
      <c r="Z26" s="51">
        <f>SUM(S26:Y26)</f>
        <v>44.34737440876566</v>
      </c>
      <c r="AA26" s="52">
        <f>SUM(AA27:AA36)</f>
        <v>53.106968890778191</v>
      </c>
      <c r="AB26" s="93"/>
      <c r="AC26" s="187">
        <f t="shared" ref="AC26:AC39" si="9">SUM(I26,Q26,R26,Z26,AA26,AB26)</f>
        <v>182.89547719284582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2.7833209228445626E-3</v>
      </c>
      <c r="M27" s="57">
        <v>2.1036863814892346</v>
      </c>
      <c r="N27" s="57">
        <v>0.17847473711072831</v>
      </c>
      <c r="O27" s="57">
        <v>0</v>
      </c>
      <c r="P27" s="50"/>
      <c r="Q27" s="171">
        <f>SUM(K27:P27)</f>
        <v>2.2849444395228078</v>
      </c>
      <c r="R27" s="179">
        <v>0.1490577021599522</v>
      </c>
      <c r="S27" s="50"/>
      <c r="T27" s="50"/>
      <c r="U27" s="50"/>
      <c r="V27" s="50"/>
      <c r="W27" s="50"/>
      <c r="X27" s="50"/>
      <c r="Y27" s="50"/>
      <c r="Z27" s="51"/>
      <c r="AA27" s="95">
        <v>1.0130259559861889</v>
      </c>
      <c r="AB27" s="96"/>
      <c r="AC27" s="191">
        <f t="shared" si="9"/>
        <v>3.5811979177715063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6.4795343954875246</v>
      </c>
      <c r="G28" s="49">
        <f t="shared" si="7"/>
        <v>6.4795343954875246</v>
      </c>
      <c r="H28" s="48">
        <v>1.9805625230596082</v>
      </c>
      <c r="I28" s="186">
        <f t="shared" si="8"/>
        <v>8.4600969185471335</v>
      </c>
      <c r="J28" s="50"/>
      <c r="K28" s="57"/>
      <c r="L28" s="50">
        <v>1.4816787965911066E-2</v>
      </c>
      <c r="M28" s="57">
        <v>0.59249010839749305</v>
      </c>
      <c r="N28" s="57">
        <v>0.51391150622479631</v>
      </c>
      <c r="O28" s="57">
        <v>0</v>
      </c>
      <c r="P28" s="57"/>
      <c r="Q28" s="171">
        <f>SUM(K28:P28)</f>
        <v>1.1212184025882004</v>
      </c>
      <c r="R28" s="179">
        <v>9.9811632370704828</v>
      </c>
      <c r="S28" s="50"/>
      <c r="T28" s="102"/>
      <c r="U28" s="102"/>
      <c r="V28" s="102"/>
      <c r="W28" s="102"/>
      <c r="X28" s="50"/>
      <c r="Y28" s="50"/>
      <c r="Z28" s="51"/>
      <c r="AA28" s="95">
        <v>6.5806624837970498</v>
      </c>
      <c r="AB28" s="96"/>
      <c r="AC28" s="191">
        <f t="shared" si="9"/>
        <v>26.143141042002867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0.25929010403924263</v>
      </c>
      <c r="G29" s="49">
        <f t="shared" si="7"/>
        <v>0.25929010403924263</v>
      </c>
      <c r="H29" s="48">
        <v>0</v>
      </c>
      <c r="I29" s="186">
        <f t="shared" si="8"/>
        <v>0.25929010403924263</v>
      </c>
      <c r="J29" s="50"/>
      <c r="K29" s="57"/>
      <c r="L29" s="57"/>
      <c r="M29" s="57"/>
      <c r="N29" s="57"/>
      <c r="O29" s="57"/>
      <c r="P29" s="57"/>
      <c r="Q29" s="171"/>
      <c r="R29" s="179">
        <v>1.2198131092436972</v>
      </c>
      <c r="S29" s="50"/>
      <c r="T29" s="102"/>
      <c r="U29" s="102"/>
      <c r="V29" s="102"/>
      <c r="W29" s="102"/>
      <c r="X29" s="50"/>
      <c r="Y29" s="50"/>
      <c r="Z29" s="51"/>
      <c r="AA29" s="95">
        <v>0.70670048868035096</v>
      </c>
      <c r="AB29" s="96"/>
      <c r="AC29" s="191">
        <f t="shared" si="9"/>
        <v>2.185803701963291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0.27317257577206433</v>
      </c>
      <c r="G30" s="49">
        <f t="shared" si="7"/>
        <v>0.27317257577206433</v>
      </c>
      <c r="H30" s="48">
        <v>0</v>
      </c>
      <c r="I30" s="186">
        <f t="shared" si="8"/>
        <v>0.27317257577206433</v>
      </c>
      <c r="J30" s="50"/>
      <c r="K30" s="57"/>
      <c r="L30" s="57"/>
      <c r="M30" s="57"/>
      <c r="N30" s="57"/>
      <c r="O30" s="57"/>
      <c r="P30" s="57"/>
      <c r="Q30" s="171"/>
      <c r="R30" s="179">
        <v>6.4154960919798087</v>
      </c>
      <c r="S30" s="50"/>
      <c r="T30" s="102"/>
      <c r="U30" s="102"/>
      <c r="V30" s="102"/>
      <c r="W30" s="102"/>
      <c r="X30" s="50"/>
      <c r="Y30" s="50"/>
      <c r="Z30" s="51"/>
      <c r="AA30" s="95">
        <v>12.49543583160694</v>
      </c>
      <c r="AB30" s="96"/>
      <c r="AC30" s="191">
        <f t="shared" si="9"/>
        <v>19.184104499358813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33.712432604232838</v>
      </c>
      <c r="S31" s="50"/>
      <c r="T31" s="50"/>
      <c r="U31" s="50"/>
      <c r="V31" s="50"/>
      <c r="W31" s="50"/>
      <c r="X31" s="50"/>
      <c r="Y31" s="50"/>
      <c r="Z31" s="51"/>
      <c r="AA31" s="95">
        <v>2.4022673501629148</v>
      </c>
      <c r="AB31" s="96"/>
      <c r="AC31" s="191">
        <f t="shared" si="9"/>
        <v>36.114699954395753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4.6547130910928782</v>
      </c>
      <c r="F32" s="48">
        <v>0</v>
      </c>
      <c r="G32" s="49">
        <f t="shared" si="7"/>
        <v>4.6547130910928782</v>
      </c>
      <c r="H32" s="48">
        <v>0</v>
      </c>
      <c r="I32" s="186">
        <f t="shared" si="8"/>
        <v>4.6547130910928782</v>
      </c>
      <c r="J32" s="50"/>
      <c r="K32" s="57"/>
      <c r="L32" s="57"/>
      <c r="M32" s="57"/>
      <c r="N32" s="57"/>
      <c r="O32" s="57"/>
      <c r="P32" s="57"/>
      <c r="Q32" s="171"/>
      <c r="R32" s="179">
        <v>1.4921942456140351</v>
      </c>
      <c r="S32" s="50"/>
      <c r="T32" s="50"/>
      <c r="U32" s="50"/>
      <c r="V32" s="50"/>
      <c r="W32" s="50"/>
      <c r="X32" s="50"/>
      <c r="Y32" s="50"/>
      <c r="Z32" s="51"/>
      <c r="AA32" s="95">
        <v>0.78249551765892389</v>
      </c>
      <c r="AB32" s="96"/>
      <c r="AC32" s="191">
        <f t="shared" si="9"/>
        <v>6.9294028543658372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5.1840055892662734E-4</v>
      </c>
      <c r="M33" s="57">
        <v>2.0045801437516106E-3</v>
      </c>
      <c r="N33" s="57">
        <v>0</v>
      </c>
      <c r="O33" s="57">
        <v>0</v>
      </c>
      <c r="P33" s="57"/>
      <c r="Q33" s="171">
        <f>SUM(K33:P33)</f>
        <v>2.5229807026782378E-3</v>
      </c>
      <c r="R33" s="179">
        <v>3.1872895090411575</v>
      </c>
      <c r="S33" s="50"/>
      <c r="T33" s="50"/>
      <c r="U33" s="50"/>
      <c r="V33" s="50"/>
      <c r="W33" s="50"/>
      <c r="X33" s="50"/>
      <c r="Y33" s="50"/>
      <c r="Z33" s="51"/>
      <c r="AA33" s="95">
        <v>22.865827266789662</v>
      </c>
      <c r="AB33" s="96"/>
      <c r="AC33" s="191">
        <f t="shared" si="9"/>
        <v>26.055639756533498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0.86707531145038164</v>
      </c>
      <c r="S34" s="50"/>
      <c r="T34" s="50"/>
      <c r="U34" s="50"/>
      <c r="V34" s="50"/>
      <c r="W34" s="50"/>
      <c r="X34" s="50"/>
      <c r="Y34" s="50"/>
      <c r="Z34" s="51"/>
      <c r="AA34" s="95">
        <v>0.94518735980656499</v>
      </c>
      <c r="AB34" s="96"/>
      <c r="AC34" s="191">
        <f t="shared" si="9"/>
        <v>1.8322626712569465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3.9855182777579677E-2</v>
      </c>
      <c r="M35" s="57">
        <v>3.2069660720108919</v>
      </c>
      <c r="N35" s="57">
        <v>0.15535699412823356</v>
      </c>
      <c r="O35" s="57">
        <v>0</v>
      </c>
      <c r="P35" s="57"/>
      <c r="Q35" s="171">
        <f>SUM(K35:P35)</f>
        <v>3.4021782489167052</v>
      </c>
      <c r="R35" s="179">
        <v>5.766396679968077E-2</v>
      </c>
      <c r="S35" s="50"/>
      <c r="T35" s="50"/>
      <c r="U35" s="50"/>
      <c r="V35" s="50"/>
      <c r="W35" s="50"/>
      <c r="X35" s="50"/>
      <c r="Y35" s="50"/>
      <c r="Z35" s="51"/>
      <c r="AA35" s="95">
        <v>0.73639625343849391</v>
      </c>
      <c r="AB35" s="96"/>
      <c r="AC35" s="191">
        <f t="shared" si="9"/>
        <v>4.2803508342609433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1.7400784081071212</v>
      </c>
      <c r="F36" s="48">
        <v>1.0707388110925458</v>
      </c>
      <c r="G36" s="49">
        <f t="shared" si="7"/>
        <v>2.810817219199667</v>
      </c>
      <c r="H36" s="48">
        <v>0.58635265582039164</v>
      </c>
      <c r="I36" s="186">
        <f>SUM(G36:H36)</f>
        <v>3.3971698750200585</v>
      </c>
      <c r="J36" s="50"/>
      <c r="K36" s="50">
        <v>0.96823833034660411</v>
      </c>
      <c r="L36" s="50">
        <v>9.5382908622352922E-2</v>
      </c>
      <c r="M36" s="50">
        <v>2.2031885989813533</v>
      </c>
      <c r="N36" s="50">
        <v>0.71437954703377538</v>
      </c>
      <c r="O36" s="50">
        <v>0</v>
      </c>
      <c r="P36" s="50"/>
      <c r="Q36" s="171">
        <f>SUM(K36:P36)</f>
        <v>3.9811893849840856</v>
      </c>
      <c r="R36" s="179">
        <v>0.28416990931545377</v>
      </c>
      <c r="S36" s="50"/>
      <c r="T36" s="50">
        <v>5.2321819955827928</v>
      </c>
      <c r="U36" s="50"/>
      <c r="V36" s="50"/>
      <c r="W36" s="50"/>
      <c r="X36" s="50">
        <v>5.026164000000001E-2</v>
      </c>
      <c r="Y36" s="50">
        <v>39.064930773182866</v>
      </c>
      <c r="Z36" s="94">
        <f>SUM(S36:Y36)</f>
        <v>44.34737440876566</v>
      </c>
      <c r="AA36" s="95">
        <v>4.5789703828511055</v>
      </c>
      <c r="AB36" s="96"/>
      <c r="AC36" s="191">
        <f t="shared" si="9"/>
        <v>56.588873960936361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0.40817818080000001</v>
      </c>
      <c r="F37" s="63">
        <v>0.48406569639999997</v>
      </c>
      <c r="G37" s="62">
        <f t="shared" si="7"/>
        <v>0.89224387719999998</v>
      </c>
      <c r="H37" s="63">
        <v>0.37090466111999998</v>
      </c>
      <c r="I37" s="181">
        <f>SUM(G37:H37)</f>
        <v>1.2631485383199998</v>
      </c>
      <c r="J37" s="92"/>
      <c r="K37" s="92">
        <v>0.39141845999421088</v>
      </c>
      <c r="L37" s="92">
        <v>0.18391874618549534</v>
      </c>
      <c r="M37" s="92">
        <v>3.8456927009390025</v>
      </c>
      <c r="N37" s="92">
        <v>0.27294813975932408</v>
      </c>
      <c r="O37" s="92">
        <v>0</v>
      </c>
      <c r="P37" s="92"/>
      <c r="Q37" s="168">
        <f>SUM(K37:P37)</f>
        <v>4.6939780468780334</v>
      </c>
      <c r="R37" s="175">
        <v>6.0611011165355588</v>
      </c>
      <c r="S37" s="92"/>
      <c r="T37" s="92">
        <v>2.3780599999999996</v>
      </c>
      <c r="U37" s="92"/>
      <c r="V37" s="92"/>
      <c r="W37" s="92"/>
      <c r="X37" s="92">
        <v>0.14000000000000001</v>
      </c>
      <c r="Y37" s="92"/>
      <c r="Z37" s="51">
        <f>SUM(S37:Y37)</f>
        <v>2.5180599999999997</v>
      </c>
      <c r="AA37" s="52">
        <v>24.320308779330592</v>
      </c>
      <c r="AB37" s="93"/>
      <c r="AC37" s="187">
        <f t="shared" si="9"/>
        <v>38.856596481064187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0.84205273227592758</v>
      </c>
      <c r="L38" s="92">
        <v>100.20290915858826</v>
      </c>
      <c r="M38" s="92">
        <v>51.794779661052623</v>
      </c>
      <c r="N38" s="92">
        <v>2.6951777357046609</v>
      </c>
      <c r="O38" s="92">
        <v>15.822773137429257</v>
      </c>
      <c r="P38" s="92"/>
      <c r="Q38" s="168">
        <f>SUM(K38:P38)</f>
        <v>171.35769242505071</v>
      </c>
      <c r="R38" s="175">
        <v>0.18635480646999997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0.24430782142079999</v>
      </c>
      <c r="AB38" s="93"/>
      <c r="AC38" s="187">
        <f t="shared" si="9"/>
        <v>171.86835505294152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4.5881940000000003E-2</v>
      </c>
      <c r="F39" s="63">
        <v>0.21088759999999998</v>
      </c>
      <c r="G39" s="62">
        <f t="shared" si="7"/>
        <v>0.25676953999999996</v>
      </c>
      <c r="H39" s="63">
        <v>0.91071007999999998</v>
      </c>
      <c r="I39" s="181">
        <f t="shared" si="8"/>
        <v>1.1674796199999999</v>
      </c>
      <c r="J39" s="50"/>
      <c r="K39" s="92">
        <v>1.8770090917367785</v>
      </c>
      <c r="L39" s="92">
        <v>2.6242944662295872E-2</v>
      </c>
      <c r="M39" s="92">
        <v>0.44725258888236741</v>
      </c>
      <c r="N39" s="92">
        <v>4.832498162155081E-4</v>
      </c>
      <c r="O39" s="92">
        <v>0</v>
      </c>
      <c r="P39" s="92"/>
      <c r="Q39" s="168">
        <f>SUM(K39:P39)</f>
        <v>2.3509878750976574</v>
      </c>
      <c r="R39" s="175">
        <v>5.5424192999999997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8.5074407433524932</v>
      </c>
      <c r="Z39" s="51">
        <f>SUM(S39:Y39)</f>
        <v>8.9240007433524937</v>
      </c>
      <c r="AA39" s="52">
        <v>39.914643048365029</v>
      </c>
      <c r="AB39" s="93"/>
      <c r="AC39" s="187">
        <f t="shared" si="9"/>
        <v>57.899530586815182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6.9593690700000002</v>
      </c>
      <c r="F40" s="82">
        <f>SUM(F$22,F$26,F$37,F$39)+F38</f>
        <v>9.4732103179999996</v>
      </c>
      <c r="G40" s="83">
        <f>SUM(G$22,G$26,G$37,G$39)+G38</f>
        <v>16.432579387999997</v>
      </c>
      <c r="H40" s="82">
        <f>SUM(H$22,H$26,H$37,H$39)+H38</f>
        <v>3.8485299199999998</v>
      </c>
      <c r="I40" s="185">
        <f>SUM(I$22,I$26,I$37,I$39)+I38</f>
        <v>20.281109307999998</v>
      </c>
      <c r="J40" s="85">
        <f t="shared" ref="J40:AB40" si="10">SUM(J$22,J$26,J$37,J$39,J$38)</f>
        <v>0</v>
      </c>
      <c r="K40" s="85">
        <f t="shared" si="10"/>
        <v>4.1156726826986478</v>
      </c>
      <c r="L40" s="85">
        <f t="shared" si="10"/>
        <v>102.77208985502131</v>
      </c>
      <c r="M40" s="85">
        <f t="shared" si="10"/>
        <v>80.180189535563699</v>
      </c>
      <c r="N40" s="85">
        <f t="shared" si="10"/>
        <v>6.8823468267230465</v>
      </c>
      <c r="O40" s="85">
        <f t="shared" si="10"/>
        <v>15.822773137429257</v>
      </c>
      <c r="P40" s="109">
        <f t="shared" si="10"/>
        <v>0</v>
      </c>
      <c r="Q40" s="172">
        <f>SUM(Q$22,Q$26,Q$37,Q$39,Q$38)</f>
        <v>209.77307203743595</v>
      </c>
      <c r="R40" s="178">
        <f t="shared" si="10"/>
        <v>71.130882085280206</v>
      </c>
      <c r="S40" s="85">
        <f t="shared" si="10"/>
        <v>0</v>
      </c>
      <c r="T40" s="85">
        <f t="shared" si="10"/>
        <v>8.3508579955827926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0.19026164000000001</v>
      </c>
      <c r="Y40" s="109">
        <f>SUM(Y$22,Y$26,Y$37,Y$39,Y$38)</f>
        <v>47.572371516535355</v>
      </c>
      <c r="Z40" s="110">
        <f t="shared" si="10"/>
        <v>56.113491152118151</v>
      </c>
      <c r="AA40" s="87">
        <f t="shared" si="10"/>
        <v>122.14426839813912</v>
      </c>
      <c r="AB40" s="111">
        <f t="shared" si="10"/>
        <v>0</v>
      </c>
      <c r="AC40" s="190">
        <f>SUM(AC$22,AC$26,AC$37,AC$39,AC$38)</f>
        <v>479.4428229809734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3.4127596417317108E-2</v>
      </c>
      <c r="H42" s="82">
        <f>H$20-H$40</f>
        <v>-0.73111135999999943</v>
      </c>
      <c r="I42" s="185">
        <f>I$20-I$40</f>
        <v>-0.69698376358268277</v>
      </c>
      <c r="J42" s="85">
        <f t="shared" ref="J42:R42" si="11">J$20-J$40</f>
        <v>2.5513235854835159</v>
      </c>
      <c r="K42" s="85">
        <f t="shared" si="11"/>
        <v>0</v>
      </c>
      <c r="L42" s="85">
        <f t="shared" si="11"/>
        <v>1.667131179861471</v>
      </c>
      <c r="M42" s="85">
        <f t="shared" si="11"/>
        <v>3.8386219194217546</v>
      </c>
      <c r="N42" s="85">
        <f t="shared" si="11"/>
        <v>1.8688392639245484</v>
      </c>
      <c r="O42" s="85">
        <f t="shared" si="11"/>
        <v>-0.70788199868801094</v>
      </c>
      <c r="P42" s="85">
        <f t="shared" si="11"/>
        <v>0</v>
      </c>
      <c r="Q42" s="170">
        <f t="shared" si="11"/>
        <v>9.2180339500033028</v>
      </c>
      <c r="R42" s="178">
        <f t="shared" si="11"/>
        <v>3.1682674992123907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-0.19967851619783517</v>
      </c>
      <c r="AB42" s="88">
        <f t="shared" si="12"/>
        <v>0</v>
      </c>
      <c r="AC42" s="190">
        <f t="shared" si="12"/>
        <v>11.489639169435065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2000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53.073443100000006</v>
      </c>
      <c r="F7" s="48">
        <v>34.943141750000002</v>
      </c>
      <c r="G7" s="49">
        <v>88.016584850000001</v>
      </c>
      <c r="H7" s="48">
        <v>3.3338188799999999</v>
      </c>
      <c r="I7" s="181">
        <f>G7+H7</f>
        <v>91.350403729999996</v>
      </c>
      <c r="J7" s="50">
        <v>75.927845202583569</v>
      </c>
      <c r="K7" s="50">
        <v>9.0490586096513272</v>
      </c>
      <c r="L7" s="50"/>
      <c r="M7" s="50"/>
      <c r="N7" s="50"/>
      <c r="O7" s="50"/>
      <c r="P7" s="50"/>
      <c r="Q7" s="168">
        <f>SUM(J7:P7)</f>
        <v>84.976903812234895</v>
      </c>
      <c r="R7" s="175">
        <v>235.17451589608606</v>
      </c>
      <c r="S7" s="50">
        <v>87.9572</v>
      </c>
      <c r="T7" s="50">
        <v>82.014090642991022</v>
      </c>
      <c r="U7" s="50">
        <v>0</v>
      </c>
      <c r="V7" s="50">
        <v>0.43270619999999993</v>
      </c>
      <c r="W7" s="50">
        <v>0</v>
      </c>
      <c r="X7" s="50">
        <v>1.5200199400000001</v>
      </c>
      <c r="Y7" s="50">
        <v>58.438846081102447</v>
      </c>
      <c r="Z7" s="51">
        <f>SUM(S7:Y7)</f>
        <v>230.36286286409347</v>
      </c>
      <c r="AA7" s="52"/>
      <c r="AB7" s="53">
        <v>1.610112</v>
      </c>
      <c r="AC7" s="187">
        <f>SUM(I7,Q7,R7,Z7,AA7,AB7)</f>
        <v>643.47479830241434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0.48365489931</v>
      </c>
      <c r="F8" s="48">
        <v>3.6711399999999998E-4</v>
      </c>
      <c r="G8" s="49">
        <v>0.48402201331</v>
      </c>
      <c r="H8" s="48">
        <v>0</v>
      </c>
      <c r="I8" s="181">
        <f>G8+H8</f>
        <v>0.48402201331</v>
      </c>
      <c r="J8" s="50">
        <v>213.14021917382848</v>
      </c>
      <c r="K8" s="50">
        <v>0</v>
      </c>
      <c r="L8" s="50">
        <v>34.951700214259901</v>
      </c>
      <c r="M8" s="50">
        <v>6.8389709018386391</v>
      </c>
      <c r="N8" s="50">
        <v>0</v>
      </c>
      <c r="O8" s="50">
        <v>5.5105899601757509</v>
      </c>
      <c r="P8" s="50">
        <v>7.0504095843084231</v>
      </c>
      <c r="Q8" s="168">
        <f>SUM(J8:P8)</f>
        <v>267.49188983441121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267.97591184772119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48.484375581199998</v>
      </c>
      <c r="F9" s="48">
        <v>0</v>
      </c>
      <c r="G9" s="49">
        <v>48.484375581199998</v>
      </c>
      <c r="H9" s="48">
        <v>0</v>
      </c>
      <c r="I9" s="181">
        <f>G9+H9</f>
        <v>48.484375581199998</v>
      </c>
      <c r="J9" s="50">
        <v>56.646841240928019</v>
      </c>
      <c r="K9" s="50">
        <v>3.9980173865300146</v>
      </c>
      <c r="L9" s="50">
        <v>0.61168557425065995</v>
      </c>
      <c r="M9" s="50">
        <v>0.22364664353791999</v>
      </c>
      <c r="N9" s="50">
        <v>4.3173051122996293</v>
      </c>
      <c r="O9" s="50">
        <v>0</v>
      </c>
      <c r="P9" s="50">
        <v>4.7723162233600002E-3</v>
      </c>
      <c r="Q9" s="168">
        <f>SUM(J9:P9)</f>
        <v>65.802268273769613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114.28664385496961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-3.9651718300000005</v>
      </c>
      <c r="H10" s="48">
        <v>0</v>
      </c>
      <c r="I10" s="181">
        <f>G10+H10</f>
        <v>-3.9651718300000005</v>
      </c>
      <c r="J10" s="50">
        <v>1.2281171237305482</v>
      </c>
      <c r="K10" s="50">
        <v>1.5415972114883741E-2</v>
      </c>
      <c r="L10" s="50">
        <v>0.81443174903156201</v>
      </c>
      <c r="M10" s="50">
        <v>2.2819406398321203</v>
      </c>
      <c r="N10" s="50">
        <v>1.6860087037759985E-2</v>
      </c>
      <c r="O10" s="50">
        <v>0.24203182610308138</v>
      </c>
      <c r="P10" s="50">
        <v>-0.53606288351139619</v>
      </c>
      <c r="Q10" s="168">
        <f>SUM(J10:P10)</f>
        <v>4.0627345143385591</v>
      </c>
      <c r="R10" s="175">
        <v>-0.11800000000000001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-2.0437315661441371E-2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2.1085960990965198</v>
      </c>
      <c r="N11" s="50">
        <v>8.2876212879124189</v>
      </c>
      <c r="O11" s="50">
        <v>26.306713569852736</v>
      </c>
      <c r="P11" s="50">
        <v>0</v>
      </c>
      <c r="Q11" s="168">
        <f>SUM(J11:P11)</f>
        <v>36.702930956861678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36.702930956861678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5.0727224181100041</v>
      </c>
      <c r="F12" s="61">
        <f t="shared" ref="F12:Z12" si="0">SUM(F$7:F$8)-SUM(F$9:F$11)</f>
        <v>34.943508864000002</v>
      </c>
      <c r="G12" s="62">
        <f t="shared" si="0"/>
        <v>43.981403112110002</v>
      </c>
      <c r="H12" s="63">
        <f t="shared" si="0"/>
        <v>3.3338188799999999</v>
      </c>
      <c r="I12" s="182">
        <f>SUM(I$7:I$8)-SUM(I$9:I$11)</f>
        <v>47.315221992109997</v>
      </c>
      <c r="J12" s="64">
        <f>SUM(J$7:J$8)-SUM(J$9:J$11)</f>
        <v>231.19310601175349</v>
      </c>
      <c r="K12" s="64">
        <f t="shared" si="0"/>
        <v>5.0356252510064285</v>
      </c>
      <c r="L12" s="64">
        <f t="shared" si="0"/>
        <v>33.525582890977681</v>
      </c>
      <c r="M12" s="64">
        <f t="shared" si="0"/>
        <v>2.2247875193720787</v>
      </c>
      <c r="N12" s="64">
        <f t="shared" si="0"/>
        <v>-12.621786487249809</v>
      </c>
      <c r="O12" s="64">
        <f t="shared" si="0"/>
        <v>-21.038155435780066</v>
      </c>
      <c r="P12" s="64">
        <f t="shared" si="0"/>
        <v>7.5817001515964595</v>
      </c>
      <c r="Q12" s="169">
        <f t="shared" si="0"/>
        <v>245.90085990167623</v>
      </c>
      <c r="R12" s="176">
        <f t="shared" si="0"/>
        <v>235.29251589608606</v>
      </c>
      <c r="S12" s="64">
        <f t="shared" si="0"/>
        <v>87.9572</v>
      </c>
      <c r="T12" s="64">
        <f t="shared" si="0"/>
        <v>82.014090642991022</v>
      </c>
      <c r="U12" s="64">
        <f t="shared" si="0"/>
        <v>0</v>
      </c>
      <c r="V12" s="64">
        <f t="shared" si="0"/>
        <v>0.43270619999999993</v>
      </c>
      <c r="W12" s="64">
        <f t="shared" si="0"/>
        <v>0</v>
      </c>
      <c r="X12" s="64">
        <f t="shared" si="0"/>
        <v>1.5200199400000001</v>
      </c>
      <c r="Y12" s="64">
        <f t="shared" si="0"/>
        <v>58.438846081102447</v>
      </c>
      <c r="Z12" s="65">
        <f t="shared" si="0"/>
        <v>230.36286286409347</v>
      </c>
      <c r="AA12" s="66"/>
      <c r="AB12" s="67">
        <f>SUM(AB$7:AB$8)-SUM(AB$9:AB$11)</f>
        <v>1.610112</v>
      </c>
      <c r="AC12" s="188">
        <f>SUM(AC$7:AC$8)-SUM(AC$9:AC$11)</f>
        <v>760.48157265396571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-25.1601517</v>
      </c>
      <c r="G13" s="71">
        <f t="shared" si="1"/>
        <v>-25.570201725234135</v>
      </c>
      <c r="H13" s="70">
        <f t="shared" si="1"/>
        <v>-0.20544000000000001</v>
      </c>
      <c r="I13" s="183">
        <f t="shared" si="1"/>
        <v>-25.775641725234134</v>
      </c>
      <c r="J13" s="72">
        <f t="shared" si="1"/>
        <v>-230.62881379870043</v>
      </c>
      <c r="K13" s="72">
        <f t="shared" ref="K13:U13" si="2">SUM(K$14:K$18)</f>
        <v>-2.3963390188346655E-2</v>
      </c>
      <c r="L13" s="72">
        <f t="shared" si="2"/>
        <v>67.853266252446545</v>
      </c>
      <c r="M13" s="72">
        <f t="shared" si="2"/>
        <v>85.34735712077179</v>
      </c>
      <c r="N13" s="72">
        <f t="shared" si="2"/>
        <v>23.318512337635848</v>
      </c>
      <c r="O13" s="72">
        <f t="shared" si="2"/>
        <v>39.621726011654843</v>
      </c>
      <c r="P13" s="72">
        <f t="shared" si="2"/>
        <v>6.150460988151484</v>
      </c>
      <c r="Q13" s="168">
        <f t="shared" si="2"/>
        <v>-8.3614544782282643</v>
      </c>
      <c r="R13" s="177">
        <f t="shared" si="2"/>
        <v>-94.025482055790604</v>
      </c>
      <c r="S13" s="72">
        <f t="shared" si="2"/>
        <v>-87.9572</v>
      </c>
      <c r="T13" s="72">
        <f t="shared" si="2"/>
        <v>-73.512247000000002</v>
      </c>
      <c r="U13" s="72">
        <f t="shared" si="2"/>
        <v>0</v>
      </c>
      <c r="V13" s="72">
        <f t="shared" ref="V13:AC13" si="3">SUM(V$14:V$18)</f>
        <v>-0.43270619999999993</v>
      </c>
      <c r="W13" s="72">
        <f t="shared" si="3"/>
        <v>0</v>
      </c>
      <c r="X13" s="72">
        <f t="shared" si="3"/>
        <v>-1.3197583000000002</v>
      </c>
      <c r="Y13" s="72">
        <f t="shared" si="3"/>
        <v>-6.5929000000000002</v>
      </c>
      <c r="Z13" s="51">
        <f t="shared" si="3"/>
        <v>-169.81481150000002</v>
      </c>
      <c r="AA13" s="73">
        <f t="shared" si="3"/>
        <v>126.09222227536264</v>
      </c>
      <c r="AB13" s="74">
        <f t="shared" si="3"/>
        <v>-1.610112</v>
      </c>
      <c r="AC13" s="189">
        <f t="shared" si="3"/>
        <v>-173.49527948389039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-9.6868099999999995</v>
      </c>
      <c r="G14" s="49">
        <f>F14+E14</f>
        <v>-9.6868099999999995</v>
      </c>
      <c r="H14" s="48">
        <v>0</v>
      </c>
      <c r="I14" s="181">
        <f>SUM(G14:H14)</f>
        <v>-9.6868099999999995</v>
      </c>
      <c r="J14" s="50"/>
      <c r="K14" s="50"/>
      <c r="L14" s="50"/>
      <c r="M14" s="50">
        <v>0</v>
      </c>
      <c r="N14" s="50">
        <v>-1.9446200000000001E-4</v>
      </c>
      <c r="O14" s="50"/>
      <c r="P14" s="50"/>
      <c r="Q14" s="168">
        <f>SUM(J14:P14)</f>
        <v>-1.9446200000000001E-4</v>
      </c>
      <c r="R14" s="175">
        <v>-70.830299999999994</v>
      </c>
      <c r="S14" s="50">
        <v>-87.9572</v>
      </c>
      <c r="T14" s="50">
        <v>-72.512200000000007</v>
      </c>
      <c r="U14" s="50">
        <v>0</v>
      </c>
      <c r="V14" s="50">
        <v>-0.43270619999999993</v>
      </c>
      <c r="W14" s="50"/>
      <c r="X14" s="50">
        <v>-0.91786600000000007</v>
      </c>
      <c r="Y14" s="50"/>
      <c r="Z14" s="51">
        <f>SUM(S14:Y14)</f>
        <v>-161.81997220000002</v>
      </c>
      <c r="AA14" s="52">
        <v>131.08651669853998</v>
      </c>
      <c r="AB14" s="58"/>
      <c r="AC14" s="191">
        <f t="shared" ref="AC14:AC19" si="4">SUM(I14,Q14,R14,Z14,AA14,AB14)</f>
        <v>-111.25075996346004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-6.9344099999999997</v>
      </c>
      <c r="G15" s="49">
        <f>F15+E15</f>
        <v>-6.9344099999999997</v>
      </c>
      <c r="H15" s="48">
        <v>-0.20544000000000001</v>
      </c>
      <c r="I15" s="181">
        <f>SUM(G15:H15)</f>
        <v>-7.13985</v>
      </c>
      <c r="J15" s="50"/>
      <c r="K15" s="50"/>
      <c r="L15" s="50"/>
      <c r="M15" s="50"/>
      <c r="N15" s="50"/>
      <c r="O15" s="50"/>
      <c r="P15" s="50"/>
      <c r="Q15" s="168"/>
      <c r="R15" s="175">
        <v>-17.465752000000002</v>
      </c>
      <c r="S15" s="50"/>
      <c r="T15" s="50">
        <v>-1.0000469999999999</v>
      </c>
      <c r="U15" s="50"/>
      <c r="V15" s="50"/>
      <c r="W15" s="50"/>
      <c r="X15" s="50">
        <v>-0.40189229999999998</v>
      </c>
      <c r="Y15" s="50">
        <v>-6.5929000000000002</v>
      </c>
      <c r="Z15" s="51">
        <f>SUM(S15:Y15)</f>
        <v>-7.9948393000000006</v>
      </c>
      <c r="AA15" s="52">
        <v>10.203907233599999</v>
      </c>
      <c r="AB15" s="53">
        <v>-1.610112</v>
      </c>
      <c r="AC15" s="191">
        <f t="shared" si="4"/>
        <v>-24.006646066400002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-230.62881379870043</v>
      </c>
      <c r="K16" s="50"/>
      <c r="L16" s="50">
        <v>67.176217985123031</v>
      </c>
      <c r="M16" s="50">
        <v>84.381823430876068</v>
      </c>
      <c r="N16" s="50">
        <v>22.53335974951672</v>
      </c>
      <c r="O16" s="50">
        <v>38.932547051741494</v>
      </c>
      <c r="P16" s="50">
        <v>13.048715154181924</v>
      </c>
      <c r="Q16" s="168">
        <f>SUM(J16:P16)</f>
        <v>-4.5561504272611977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-4.5561504272611977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-8.5389316999999991</v>
      </c>
      <c r="G17" s="49">
        <f>F17+E17</f>
        <v>-8.5389316999999991</v>
      </c>
      <c r="H17" s="48">
        <v>0</v>
      </c>
      <c r="I17" s="181">
        <f>SUM(G17:H17)</f>
        <v>-8.5389316999999991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-8.5389316999999991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-2.3963390188346655E-2</v>
      </c>
      <c r="L18" s="50">
        <v>0.6770482673235203</v>
      </c>
      <c r="M18" s="50">
        <v>0.96553368989572019</v>
      </c>
      <c r="N18" s="50">
        <v>0.7853470501191282</v>
      </c>
      <c r="O18" s="50">
        <v>0.68917895991334988</v>
      </c>
      <c r="P18" s="50">
        <v>-6.8982541660304397</v>
      </c>
      <c r="Q18" s="168">
        <f>SUM(J18:P18)</f>
        <v>-3.8051095889670679</v>
      </c>
      <c r="R18" s="175">
        <v>-5.7294300557905959</v>
      </c>
      <c r="S18" s="50"/>
      <c r="T18" s="50"/>
      <c r="U18" s="50"/>
      <c r="V18" s="50"/>
      <c r="W18" s="50"/>
      <c r="X18" s="50"/>
      <c r="Y18" s="50"/>
      <c r="Z18" s="51"/>
      <c r="AA18" s="52">
        <v>-15.198201656777341</v>
      </c>
      <c r="AB18" s="58"/>
      <c r="AC18" s="191">
        <f t="shared" si="4"/>
        <v>-25.142791326769139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-13.732161139747944</v>
      </c>
      <c r="Q19" s="170">
        <f>SUM(J19:P19)</f>
        <v>-13.732161139747944</v>
      </c>
      <c r="R19" s="178">
        <v>-61.70027077496993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-75.432431914717881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5.0727224181100041</v>
      </c>
      <c r="F20" s="82">
        <f t="shared" si="5"/>
        <v>9.7833571640000017</v>
      </c>
      <c r="G20" s="83">
        <f t="shared" si="5"/>
        <v>18.411201386875867</v>
      </c>
      <c r="H20" s="82">
        <f t="shared" si="5"/>
        <v>3.1283788800000001</v>
      </c>
      <c r="I20" s="185">
        <f t="shared" si="5"/>
        <v>21.539580266875863</v>
      </c>
      <c r="J20" s="85">
        <f>SUM(J$12,J$13,J$19)</f>
        <v>0.56429221305305077</v>
      </c>
      <c r="K20" s="85">
        <f t="shared" si="5"/>
        <v>5.0116618608180818</v>
      </c>
      <c r="L20" s="85">
        <f t="shared" si="5"/>
        <v>101.37884914342422</v>
      </c>
      <c r="M20" s="85">
        <f t="shared" si="5"/>
        <v>87.572144640143875</v>
      </c>
      <c r="N20" s="85">
        <f t="shared" si="5"/>
        <v>10.69672585038604</v>
      </c>
      <c r="O20" s="85">
        <f>SUM(O$12,O$13,O$19)</f>
        <v>18.583570575874777</v>
      </c>
      <c r="P20" s="85">
        <f t="shared" si="5"/>
        <v>0</v>
      </c>
      <c r="Q20" s="170">
        <f t="shared" si="5"/>
        <v>223.80724428370002</v>
      </c>
      <c r="R20" s="178">
        <f t="shared" si="5"/>
        <v>79.566763065325517</v>
      </c>
      <c r="S20" s="85"/>
      <c r="T20" s="85">
        <f t="shared" ref="T20:AB20" si="6">SUM(T$12,T$13,T$19)</f>
        <v>8.5018436429910196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0.20026163999999991</v>
      </c>
      <c r="Y20" s="85">
        <f t="shared" si="6"/>
        <v>51.845946081102447</v>
      </c>
      <c r="Z20" s="86">
        <f t="shared" si="6"/>
        <v>60.548051364093453</v>
      </c>
      <c r="AA20" s="87">
        <f t="shared" si="6"/>
        <v>126.09222227536264</v>
      </c>
      <c r="AB20" s="88">
        <f t="shared" si="6"/>
        <v>0</v>
      </c>
      <c r="AC20" s="190">
        <f>SUM(AC$12,AC$13,AC$19)</f>
        <v>511.55386125535745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0.1066297482</v>
      </c>
      <c r="F22" s="63">
        <v>0.47517359999999997</v>
      </c>
      <c r="G22" s="62">
        <f>SUM(E22:F22)</f>
        <v>0.58180334820000001</v>
      </c>
      <c r="H22" s="63">
        <v>2.0070399999999999E-3</v>
      </c>
      <c r="I22" s="181">
        <f>SUM(G22:H22)</f>
        <v>0.58381038819999997</v>
      </c>
      <c r="J22" s="92"/>
      <c r="K22" s="92">
        <f>SUM(K23:K25)</f>
        <v>3.8459211233613066E-2</v>
      </c>
      <c r="L22" s="92">
        <f>SUM(L23:L25)</f>
        <v>2.1668814974217878</v>
      </c>
      <c r="M22" s="92">
        <f>SUM(M23:M25)</f>
        <v>15.508320586314065</v>
      </c>
      <c r="N22" s="92">
        <f>SUM(N23:N25)</f>
        <v>1.7989532678651845</v>
      </c>
      <c r="O22" s="92">
        <f>SUM(O23:O25)</f>
        <v>0</v>
      </c>
      <c r="P22" s="92"/>
      <c r="Q22" s="168">
        <f>SUM(J22:P22)</f>
        <v>19.512614562834649</v>
      </c>
      <c r="R22" s="175">
        <f>SUM(R23:R25)</f>
        <v>2.0955044806186982</v>
      </c>
      <c r="S22" s="50"/>
      <c r="T22" s="92">
        <v>0.32557200000000003</v>
      </c>
      <c r="U22" s="92"/>
      <c r="V22" s="92"/>
      <c r="W22" s="92"/>
      <c r="X22" s="92"/>
      <c r="Y22" s="92"/>
      <c r="Z22" s="51">
        <f>SUM(S22:Y22)</f>
        <v>0.32557200000000003</v>
      </c>
      <c r="AA22" s="52">
        <f>SUM(AA23:AA25)</f>
        <v>4.6643191593824875</v>
      </c>
      <c r="AB22" s="93"/>
      <c r="AC22" s="187">
        <f>SUM(I22,Q22,R22,Z22,AA22,AB22)</f>
        <v>27.181820591035834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0.1066297482</v>
      </c>
      <c r="F23" s="48">
        <v>0.47517359999999997</v>
      </c>
      <c r="G23" s="49">
        <f t="shared" ref="G23:G39" si="7">SUM(E23:F23)</f>
        <v>0.58180334820000001</v>
      </c>
      <c r="H23" s="48">
        <v>2.0070399999999999E-3</v>
      </c>
      <c r="I23" s="186">
        <f t="shared" ref="I23:I39" si="8">SUM(G23:H23)</f>
        <v>0.58381038819999997</v>
      </c>
      <c r="J23" s="50"/>
      <c r="K23" s="50">
        <v>3.8459211233613066E-2</v>
      </c>
      <c r="L23" s="50">
        <v>2.1141566616235403</v>
      </c>
      <c r="M23" s="57">
        <v>9.2031124688327406</v>
      </c>
      <c r="N23" s="57">
        <v>3.5342105051802866E-2</v>
      </c>
      <c r="O23" s="57">
        <v>0</v>
      </c>
      <c r="P23" s="57"/>
      <c r="Q23" s="171">
        <f>SUM(J23:P23)</f>
        <v>11.391070446741697</v>
      </c>
      <c r="R23" s="179">
        <v>2.031506503299946</v>
      </c>
      <c r="S23" s="50"/>
      <c r="T23" s="50">
        <v>0.32557200000000003</v>
      </c>
      <c r="U23" s="50"/>
      <c r="V23" s="50"/>
      <c r="W23" s="50"/>
      <c r="X23" s="50"/>
      <c r="Y23" s="50"/>
      <c r="Z23" s="94">
        <f>SUM(S23:Y23)</f>
        <v>0.32557200000000003</v>
      </c>
      <c r="AA23" s="95">
        <v>3.9150335109534518</v>
      </c>
      <c r="AB23" s="96"/>
      <c r="AC23" s="191">
        <f>SUM(I23,Q23,R23,Z23,AA23,AB23)</f>
        <v>18.246992849195095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2.047120209788449E-2</v>
      </c>
      <c r="M24" s="57">
        <v>0.88933117675978091</v>
      </c>
      <c r="N24" s="57">
        <v>0.22866622266290759</v>
      </c>
      <c r="O24" s="57">
        <v>0</v>
      </c>
      <c r="P24" s="57"/>
      <c r="Q24" s="171">
        <f>SUM(J24:P24)</f>
        <v>1.1384686015205729</v>
      </c>
      <c r="R24" s="179">
        <v>6.3997977318752147E-2</v>
      </c>
      <c r="S24" s="50"/>
      <c r="T24" s="50"/>
      <c r="U24" s="50"/>
      <c r="V24" s="50"/>
      <c r="W24" s="50"/>
      <c r="X24" s="50"/>
      <c r="Y24" s="50"/>
      <c r="Z24" s="94"/>
      <c r="AA24" s="95">
        <v>0.55002581378537907</v>
      </c>
      <c r="AB24" s="96"/>
      <c r="AC24" s="191">
        <f>SUM(I24,Q24,R24,Z24,AA24,AB24)</f>
        <v>1.7524923926247042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3.2253633700363306E-2</v>
      </c>
      <c r="M25" s="57">
        <v>5.4158769407215441</v>
      </c>
      <c r="N25" s="57">
        <v>1.534944940150474</v>
      </c>
      <c r="O25" s="57">
        <v>0</v>
      </c>
      <c r="P25" s="57"/>
      <c r="Q25" s="171">
        <f>SUM(J25:P25)</f>
        <v>6.9830755145723815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0.1992598346436566</v>
      </c>
      <c r="AB25" s="96"/>
      <c r="AC25" s="191">
        <f>SUM(I25,Q25,R25,Z25,AA25,AB25)</f>
        <v>7.1823353492160384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6.6675858037500007</v>
      </c>
      <c r="F26" s="63">
        <v>8.2452507897899991</v>
      </c>
      <c r="G26" s="62">
        <f t="shared" si="7"/>
        <v>14.91283659354</v>
      </c>
      <c r="H26" s="63">
        <v>2.6155858383551998</v>
      </c>
      <c r="I26" s="181">
        <f>SUM(G26:H26)</f>
        <v>17.528422431895201</v>
      </c>
      <c r="J26" s="50"/>
      <c r="K26" s="100">
        <f>SUM(K27:K36)</f>
        <v>1.3323837629544371</v>
      </c>
      <c r="L26" s="100">
        <f>SUM(L27:L36)</f>
        <v>0.1938649889360376</v>
      </c>
      <c r="M26" s="100">
        <f>SUM(M27:M36)</f>
        <v>10.017720090202943</v>
      </c>
      <c r="N26" s="100">
        <f>SUM(N27:N36)</f>
        <v>2.3052821912434664</v>
      </c>
      <c r="O26" s="100">
        <f>SUM(O27:O36)</f>
        <v>0</v>
      </c>
      <c r="P26" s="100"/>
      <c r="Q26" s="168">
        <f>SUM(Q27:Q36)</f>
        <v>13.849251033336884</v>
      </c>
      <c r="R26" s="175">
        <f>SUM(R27:R36)</f>
        <v>62.996561367445558</v>
      </c>
      <c r="S26" s="50"/>
      <c r="T26" s="92">
        <f>SUM(T27:T36)</f>
        <v>5.3816516429910264</v>
      </c>
      <c r="U26" s="101"/>
      <c r="V26" s="101"/>
      <c r="W26" s="101"/>
      <c r="X26" s="92">
        <f>SUM(X27:X36)</f>
        <v>5.026164000000001E-2</v>
      </c>
      <c r="Y26" s="92">
        <f>SUM(Y27:Y36)</f>
        <v>43.211488201929022</v>
      </c>
      <c r="Z26" s="51">
        <f>SUM(S26:Y26)</f>
        <v>48.643401484920048</v>
      </c>
      <c r="AA26" s="52">
        <f>SUM(AA27:AA36)</f>
        <v>54.828816204294526</v>
      </c>
      <c r="AB26" s="93"/>
      <c r="AC26" s="187">
        <f t="shared" ref="AC26:AC39" si="9">SUM(I26,Q26,R26,Z26,AA26,AB26)</f>
        <v>197.84645252189222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3.3722318760890154E-3</v>
      </c>
      <c r="M27" s="57">
        <v>2.3778888187970719</v>
      </c>
      <c r="N27" s="57">
        <v>0.21605609043343391</v>
      </c>
      <c r="O27" s="57">
        <v>0</v>
      </c>
      <c r="P27" s="50"/>
      <c r="Q27" s="171">
        <f>SUM(K27:P27)</f>
        <v>2.5973171411065952</v>
      </c>
      <c r="R27" s="179">
        <v>0.13928516382285566</v>
      </c>
      <c r="S27" s="50"/>
      <c r="T27" s="50"/>
      <c r="U27" s="50"/>
      <c r="V27" s="50"/>
      <c r="W27" s="50"/>
      <c r="X27" s="50"/>
      <c r="Y27" s="50"/>
      <c r="Z27" s="51"/>
      <c r="AA27" s="95">
        <v>1.22865683250006</v>
      </c>
      <c r="AB27" s="96"/>
      <c r="AC27" s="191">
        <f t="shared" si="9"/>
        <v>4.0994289575320675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5.686542628374684</v>
      </c>
      <c r="G28" s="49">
        <f t="shared" si="7"/>
        <v>5.686542628374684</v>
      </c>
      <c r="H28" s="48">
        <v>1.8407139288043792</v>
      </c>
      <c r="I28" s="186">
        <f t="shared" si="8"/>
        <v>7.5272565571790633</v>
      </c>
      <c r="J28" s="50"/>
      <c r="K28" s="57"/>
      <c r="L28" s="50">
        <v>3.1526152132260355E-3</v>
      </c>
      <c r="M28" s="57">
        <v>0.25535226063428046</v>
      </c>
      <c r="N28" s="57">
        <v>0.20019875656673422</v>
      </c>
      <c r="O28" s="57">
        <v>0</v>
      </c>
      <c r="P28" s="57"/>
      <c r="Q28" s="171">
        <f>SUM(K28:P28)</f>
        <v>0.45870363241424073</v>
      </c>
      <c r="R28" s="179">
        <v>10.619257779161142</v>
      </c>
      <c r="S28" s="50"/>
      <c r="T28" s="102"/>
      <c r="U28" s="102"/>
      <c r="V28" s="102"/>
      <c r="W28" s="102"/>
      <c r="X28" s="50"/>
      <c r="Y28" s="50"/>
      <c r="Z28" s="51"/>
      <c r="AA28" s="95">
        <v>6.744352550830099</v>
      </c>
      <c r="AB28" s="96"/>
      <c r="AC28" s="191">
        <f t="shared" si="9"/>
        <v>25.349570519584546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0.2603385877932764</v>
      </c>
      <c r="G29" s="49">
        <f t="shared" si="7"/>
        <v>0.2603385877932764</v>
      </c>
      <c r="H29" s="48">
        <v>0</v>
      </c>
      <c r="I29" s="186">
        <f t="shared" si="8"/>
        <v>0.2603385877932764</v>
      </c>
      <c r="J29" s="50"/>
      <c r="K29" s="57"/>
      <c r="L29" s="57"/>
      <c r="M29" s="57"/>
      <c r="N29" s="57"/>
      <c r="O29" s="57"/>
      <c r="P29" s="57"/>
      <c r="Q29" s="171"/>
      <c r="R29" s="179">
        <v>1.12832712605042</v>
      </c>
      <c r="S29" s="50"/>
      <c r="T29" s="102"/>
      <c r="U29" s="102"/>
      <c r="V29" s="102"/>
      <c r="W29" s="102"/>
      <c r="X29" s="50"/>
      <c r="Y29" s="50"/>
      <c r="Z29" s="51"/>
      <c r="AA29" s="95">
        <v>0.67813991109642602</v>
      </c>
      <c r="AB29" s="96"/>
      <c r="AC29" s="191">
        <f t="shared" si="9"/>
        <v>2.0668056249401223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0.26763860894816149</v>
      </c>
      <c r="G30" s="49">
        <f t="shared" si="7"/>
        <v>0.26763860894816149</v>
      </c>
      <c r="H30" s="48">
        <v>0</v>
      </c>
      <c r="I30" s="186">
        <f t="shared" si="8"/>
        <v>0.26763860894816149</v>
      </c>
      <c r="J30" s="50"/>
      <c r="K30" s="57"/>
      <c r="L30" s="57"/>
      <c r="M30" s="57"/>
      <c r="N30" s="57"/>
      <c r="O30" s="57"/>
      <c r="P30" s="57"/>
      <c r="Q30" s="171"/>
      <c r="R30" s="179">
        <v>6.685835442447071</v>
      </c>
      <c r="S30" s="50"/>
      <c r="T30" s="102"/>
      <c r="U30" s="102"/>
      <c r="V30" s="102"/>
      <c r="W30" s="102"/>
      <c r="X30" s="50"/>
      <c r="Y30" s="50"/>
      <c r="Z30" s="51"/>
      <c r="AA30" s="95">
        <v>13.3704231609186</v>
      </c>
      <c r="AB30" s="96"/>
      <c r="AC30" s="191">
        <f t="shared" si="9"/>
        <v>20.323897212313831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38.753554906526475</v>
      </c>
      <c r="S31" s="50"/>
      <c r="T31" s="50"/>
      <c r="U31" s="50"/>
      <c r="V31" s="50"/>
      <c r="W31" s="50"/>
      <c r="X31" s="50"/>
      <c r="Y31" s="50"/>
      <c r="Z31" s="51"/>
      <c r="AA31" s="95">
        <v>2.3723862660721888</v>
      </c>
      <c r="AB31" s="96"/>
      <c r="AC31" s="191">
        <f t="shared" si="9"/>
        <v>41.125941172598665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4.435778</v>
      </c>
      <c r="F32" s="48">
        <v>0</v>
      </c>
      <c r="G32" s="49">
        <f t="shared" si="7"/>
        <v>4.435778</v>
      </c>
      <c r="H32" s="48">
        <v>0</v>
      </c>
      <c r="I32" s="186">
        <f t="shared" si="8"/>
        <v>4.435778</v>
      </c>
      <c r="J32" s="50"/>
      <c r="K32" s="57"/>
      <c r="L32" s="57"/>
      <c r="M32" s="57"/>
      <c r="N32" s="57"/>
      <c r="O32" s="57"/>
      <c r="P32" s="57"/>
      <c r="Q32" s="171"/>
      <c r="R32" s="179">
        <v>1.5716174877192981</v>
      </c>
      <c r="S32" s="50"/>
      <c r="T32" s="50"/>
      <c r="U32" s="50"/>
      <c r="V32" s="50"/>
      <c r="W32" s="50"/>
      <c r="X32" s="50"/>
      <c r="Y32" s="50"/>
      <c r="Z32" s="51"/>
      <c r="AA32" s="95">
        <v>0.9463387699037531</v>
      </c>
      <c r="AB32" s="96"/>
      <c r="AC32" s="191">
        <f t="shared" si="9"/>
        <v>6.9537342576230516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2.1423699124975336E-3</v>
      </c>
      <c r="N33" s="57">
        <v>0</v>
      </c>
      <c r="O33" s="57">
        <v>0</v>
      </c>
      <c r="P33" s="57"/>
      <c r="Q33" s="171">
        <f>SUM(K33:P33)</f>
        <v>2.1423699124975336E-3</v>
      </c>
      <c r="R33" s="179">
        <v>2.8258199078850885</v>
      </c>
      <c r="S33" s="50"/>
      <c r="T33" s="50"/>
      <c r="U33" s="50"/>
      <c r="V33" s="50"/>
      <c r="W33" s="50"/>
      <c r="X33" s="50"/>
      <c r="Y33" s="50"/>
      <c r="Z33" s="51"/>
      <c r="AA33" s="95">
        <v>22.847674765921624</v>
      </c>
      <c r="AB33" s="96"/>
      <c r="AC33" s="191">
        <f t="shared" si="9"/>
        <v>25.67563704371921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0.92622043969465639</v>
      </c>
      <c r="S34" s="50"/>
      <c r="T34" s="50"/>
      <c r="U34" s="50"/>
      <c r="V34" s="50"/>
      <c r="W34" s="50"/>
      <c r="X34" s="50"/>
      <c r="Y34" s="50"/>
      <c r="Z34" s="51"/>
      <c r="AA34" s="95">
        <v>0.95656210295274302</v>
      </c>
      <c r="AB34" s="96"/>
      <c r="AC34" s="191">
        <f t="shared" si="9"/>
        <v>1.9027825426473994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3.5778484468048398E-2</v>
      </c>
      <c r="M35" s="57">
        <v>3.1269792093837978</v>
      </c>
      <c r="N35" s="57">
        <v>6.234259524665847E-3</v>
      </c>
      <c r="O35" s="57">
        <v>0</v>
      </c>
      <c r="P35" s="57"/>
      <c r="Q35" s="171">
        <f>SUM(K35:P35)</f>
        <v>3.1689919533765121</v>
      </c>
      <c r="R35" s="179">
        <v>6.1108792338387868E-2</v>
      </c>
      <c r="S35" s="50"/>
      <c r="T35" s="50"/>
      <c r="U35" s="50"/>
      <c r="V35" s="50"/>
      <c r="W35" s="50"/>
      <c r="X35" s="50"/>
      <c r="Y35" s="50"/>
      <c r="Z35" s="51"/>
      <c r="AA35" s="95">
        <v>0.70749197441880496</v>
      </c>
      <c r="AB35" s="96"/>
      <c r="AC35" s="191">
        <f t="shared" si="9"/>
        <v>4.021705085239768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2.2318078037499998</v>
      </c>
      <c r="F36" s="48">
        <v>1.7924487794652577</v>
      </c>
      <c r="G36" s="49">
        <f t="shared" si="7"/>
        <v>4.0242565832152577</v>
      </c>
      <c r="H36" s="48">
        <v>0.77487190955082075</v>
      </c>
      <c r="I36" s="186">
        <f>SUM(G36:H36)</f>
        <v>4.7991284927660782</v>
      </c>
      <c r="J36" s="50"/>
      <c r="K36" s="50">
        <v>1.3323837629544371</v>
      </c>
      <c r="L36" s="50">
        <v>0.15156165737867416</v>
      </c>
      <c r="M36" s="50">
        <v>4.2553574314752947</v>
      </c>
      <c r="N36" s="50">
        <v>1.8827930847186325</v>
      </c>
      <c r="O36" s="50">
        <v>0</v>
      </c>
      <c r="P36" s="50"/>
      <c r="Q36" s="171">
        <f>SUM(K36:P36)</f>
        <v>7.622095936527038</v>
      </c>
      <c r="R36" s="179">
        <v>0.28553432180016353</v>
      </c>
      <c r="S36" s="50"/>
      <c r="T36" s="50">
        <v>5.3816516429910264</v>
      </c>
      <c r="U36" s="50"/>
      <c r="V36" s="50"/>
      <c r="W36" s="50"/>
      <c r="X36" s="50">
        <v>5.026164000000001E-2</v>
      </c>
      <c r="Y36" s="50">
        <v>43.211488201929022</v>
      </c>
      <c r="Z36" s="94">
        <f>SUM(S36:Y36)</f>
        <v>48.643401484920048</v>
      </c>
      <c r="AA36" s="95">
        <v>4.9767898696802186</v>
      </c>
      <c r="AB36" s="96"/>
      <c r="AC36" s="191">
        <f t="shared" si="9"/>
        <v>66.326950105693541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0.39475591874999999</v>
      </c>
      <c r="F37" s="63">
        <v>0.47512092770999992</v>
      </c>
      <c r="G37" s="62">
        <f t="shared" si="7"/>
        <v>0.86987684645999996</v>
      </c>
      <c r="H37" s="63">
        <v>0.37741615524479999</v>
      </c>
      <c r="I37" s="181">
        <f>SUM(G37:H37)</f>
        <v>1.2472930017047998</v>
      </c>
      <c r="J37" s="92"/>
      <c r="K37" s="92">
        <v>0.5386273030837635</v>
      </c>
      <c r="L37" s="92">
        <v>0.14715093121277761</v>
      </c>
      <c r="M37" s="92">
        <v>3.8682617368677388</v>
      </c>
      <c r="N37" s="92">
        <v>0.4320517463537788</v>
      </c>
      <c r="O37" s="92">
        <v>0</v>
      </c>
      <c r="P37" s="92"/>
      <c r="Q37" s="168">
        <f>SUM(K37:P37)</f>
        <v>4.9860917175180592</v>
      </c>
      <c r="R37" s="175">
        <v>6.3204878807307816</v>
      </c>
      <c r="S37" s="92"/>
      <c r="T37" s="92">
        <v>2.3780599999999996</v>
      </c>
      <c r="U37" s="92"/>
      <c r="V37" s="92"/>
      <c r="W37" s="92"/>
      <c r="X37" s="92">
        <v>0.15</v>
      </c>
      <c r="Y37" s="92"/>
      <c r="Z37" s="51">
        <f>SUM(S37:Y37)</f>
        <v>2.5280599999999995</v>
      </c>
      <c r="AA37" s="52">
        <v>24.634105414301899</v>
      </c>
      <c r="AB37" s="93"/>
      <c r="AC37" s="187">
        <f t="shared" si="9"/>
        <v>39.716038014255538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0.93800319762868967</v>
      </c>
      <c r="L38" s="92">
        <v>99.260255927118834</v>
      </c>
      <c r="M38" s="92">
        <v>56.678307735796196</v>
      </c>
      <c r="N38" s="92">
        <v>5.0863976149614389</v>
      </c>
      <c r="O38" s="92">
        <v>17.175185922454784</v>
      </c>
      <c r="P38" s="92"/>
      <c r="Q38" s="168">
        <f>SUM(K38:P38)</f>
        <v>179.13815039795995</v>
      </c>
      <c r="R38" s="175">
        <v>1.7348907667999999E-2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0.24684880824720001</v>
      </c>
      <c r="AB38" s="93"/>
      <c r="AC38" s="187">
        <f t="shared" si="9"/>
        <v>179.48234811387516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2.8559563499999999E-2</v>
      </c>
      <c r="F39" s="63">
        <v>0.16491762099999999</v>
      </c>
      <c r="G39" s="62">
        <f t="shared" si="7"/>
        <v>0.19347718449999998</v>
      </c>
      <c r="H39" s="63">
        <v>0.88711199359999993</v>
      </c>
      <c r="I39" s="181">
        <f t="shared" si="8"/>
        <v>1.0805891780999999</v>
      </c>
      <c r="J39" s="50"/>
      <c r="K39" s="92">
        <v>2.1641883859175781</v>
      </c>
      <c r="L39" s="92">
        <v>1.2320191874528269E-2</v>
      </c>
      <c r="M39" s="92">
        <v>0.42189281858174771</v>
      </c>
      <c r="N39" s="92">
        <v>0</v>
      </c>
      <c r="O39" s="92">
        <v>0</v>
      </c>
      <c r="P39" s="92"/>
      <c r="Q39" s="168">
        <f>SUM(K39:P39)</f>
        <v>2.5984013963738541</v>
      </c>
      <c r="R39" s="175">
        <v>7.2573700000000008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8.6344578791734286</v>
      </c>
      <c r="Z39" s="51">
        <f>SUM(S39:Y39)</f>
        <v>9.051017879173429</v>
      </c>
      <c r="AA39" s="52">
        <v>40.53691276197069</v>
      </c>
      <c r="AB39" s="93"/>
      <c r="AC39" s="187">
        <f t="shared" si="9"/>
        <v>60.524291215617978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7.1975310341999998</v>
      </c>
      <c r="F40" s="82">
        <f>SUM(F$22,F$26,F$37,F$39)+F38</f>
        <v>9.4404629384999996</v>
      </c>
      <c r="G40" s="83">
        <f>SUM(G$22,G$26,G$37,G$39)+G38</f>
        <v>16.637993972699999</v>
      </c>
      <c r="H40" s="82">
        <f>SUM(H$22,H$26,H$37,H$39)+H38</f>
        <v>3.8821210271999997</v>
      </c>
      <c r="I40" s="185">
        <f>SUM(I$22,I$26,I$37,I$39)+I38</f>
        <v>20.520114999899999</v>
      </c>
      <c r="J40" s="85">
        <f t="shared" ref="J40:AB40" si="10">SUM(J$22,J$26,J$37,J$39,J$38)</f>
        <v>0</v>
      </c>
      <c r="K40" s="85">
        <f t="shared" si="10"/>
        <v>5.011661860818081</v>
      </c>
      <c r="L40" s="85">
        <f t="shared" si="10"/>
        <v>101.78047353656396</v>
      </c>
      <c r="M40" s="85">
        <f t="shared" si="10"/>
        <v>86.494502967762685</v>
      </c>
      <c r="N40" s="85">
        <f t="shared" si="10"/>
        <v>9.6226848204238689</v>
      </c>
      <c r="O40" s="85">
        <f t="shared" si="10"/>
        <v>17.175185922454784</v>
      </c>
      <c r="P40" s="109">
        <f t="shared" si="10"/>
        <v>0</v>
      </c>
      <c r="Q40" s="172">
        <f>SUM(Q$22,Q$26,Q$37,Q$39,Q$38)</f>
        <v>220.08450910802338</v>
      </c>
      <c r="R40" s="178">
        <f t="shared" si="10"/>
        <v>78.687272636463021</v>
      </c>
      <c r="S40" s="85">
        <f t="shared" si="10"/>
        <v>0</v>
      </c>
      <c r="T40" s="85">
        <f t="shared" si="10"/>
        <v>8.5018436429910267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0.20026164000000002</v>
      </c>
      <c r="Y40" s="109">
        <f>SUM(Y$22,Y$26,Y$37,Y$39,Y$38)</f>
        <v>51.845946081102454</v>
      </c>
      <c r="Z40" s="110">
        <f t="shared" si="10"/>
        <v>60.548051364093475</v>
      </c>
      <c r="AA40" s="87">
        <f t="shared" si="10"/>
        <v>124.9110023481968</v>
      </c>
      <c r="AB40" s="111">
        <f t="shared" si="10"/>
        <v>0</v>
      </c>
      <c r="AC40" s="190">
        <f>SUM(AC$22,AC$26,AC$37,AC$39,AC$38)</f>
        <v>504.75095045667678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1.773207414175868</v>
      </c>
      <c r="H42" s="82">
        <f>H$20-H$40</f>
        <v>-0.75374214719999966</v>
      </c>
      <c r="I42" s="185">
        <f>I$20-I$40</f>
        <v>1.0194652669758639</v>
      </c>
      <c r="J42" s="85">
        <f t="shared" ref="J42:R42" si="11">J$20-J$40</f>
        <v>0.56429221305305077</v>
      </c>
      <c r="K42" s="85">
        <f t="shared" si="11"/>
        <v>0</v>
      </c>
      <c r="L42" s="85">
        <f t="shared" si="11"/>
        <v>-0.40162439313974119</v>
      </c>
      <c r="M42" s="85">
        <f t="shared" si="11"/>
        <v>1.0776416723811906</v>
      </c>
      <c r="N42" s="85">
        <f t="shared" si="11"/>
        <v>1.0740410299621708</v>
      </c>
      <c r="O42" s="85">
        <f t="shared" si="11"/>
        <v>1.4083846534199935</v>
      </c>
      <c r="P42" s="85">
        <f t="shared" si="11"/>
        <v>0</v>
      </c>
      <c r="Q42" s="170">
        <f t="shared" si="11"/>
        <v>3.7227351756766325</v>
      </c>
      <c r="R42" s="178">
        <f t="shared" si="11"/>
        <v>0.87949042886249629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1.1812199271658415</v>
      </c>
      <c r="AB42" s="88">
        <f t="shared" si="12"/>
        <v>0</v>
      </c>
      <c r="AC42" s="190">
        <f t="shared" si="12"/>
        <v>6.8029107986806707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2001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59.75331061</v>
      </c>
      <c r="F7" s="48">
        <v>40.853406549999995</v>
      </c>
      <c r="G7" s="49">
        <v>100.60671716</v>
      </c>
      <c r="H7" s="48">
        <v>3.18216192</v>
      </c>
      <c r="I7" s="181">
        <f>G7+H7</f>
        <v>103.78887908</v>
      </c>
      <c r="J7" s="50">
        <v>71.176869367990292</v>
      </c>
      <c r="K7" s="50">
        <v>10.741781350497581</v>
      </c>
      <c r="L7" s="50"/>
      <c r="M7" s="50"/>
      <c r="N7" s="50"/>
      <c r="O7" s="50"/>
      <c r="P7" s="50"/>
      <c r="Q7" s="168">
        <f>SUM(J7:P7)</f>
        <v>81.918650718487868</v>
      </c>
      <c r="R7" s="175">
        <v>247.46919374320382</v>
      </c>
      <c r="S7" s="50">
        <v>78.044399999999996</v>
      </c>
      <c r="T7" s="50">
        <v>76.31215282170831</v>
      </c>
      <c r="U7" s="50">
        <v>0</v>
      </c>
      <c r="V7" s="50">
        <v>0.50030600000000003</v>
      </c>
      <c r="W7" s="50">
        <v>0</v>
      </c>
      <c r="X7" s="50">
        <v>1.5255594399999999</v>
      </c>
      <c r="Y7" s="50">
        <v>57.848384139124576</v>
      </c>
      <c r="Z7" s="51">
        <f>SUM(S7:Y7)</f>
        <v>214.23080240083289</v>
      </c>
      <c r="AA7" s="52"/>
      <c r="AB7" s="53">
        <v>1.2129160000000001</v>
      </c>
      <c r="AC7" s="187">
        <f>SUM(I7,Q7,R7,Z7,AA7,AB7)</f>
        <v>648.62044194252451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0.87896890874999989</v>
      </c>
      <c r="F8" s="48">
        <v>2.646858115E-2</v>
      </c>
      <c r="G8" s="49">
        <v>0.90543748989999995</v>
      </c>
      <c r="H8" s="48">
        <v>0</v>
      </c>
      <c r="I8" s="181">
        <f>G8+H8</f>
        <v>0.90543748989999995</v>
      </c>
      <c r="J8" s="50">
        <v>210.92658601271316</v>
      </c>
      <c r="K8" s="50">
        <v>0</v>
      </c>
      <c r="L8" s="50">
        <v>36.502847064083703</v>
      </c>
      <c r="M8" s="50">
        <v>10.946041037681081</v>
      </c>
      <c r="N8" s="50">
        <v>0</v>
      </c>
      <c r="O8" s="50">
        <v>6.1993443868704006</v>
      </c>
      <c r="P8" s="50">
        <v>5.82863524466672</v>
      </c>
      <c r="Q8" s="168">
        <f>SUM(J8:P8)</f>
        <v>270.40345374601503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271.30889123591504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56.854357039999996</v>
      </c>
      <c r="F9" s="48">
        <v>0</v>
      </c>
      <c r="G9" s="49">
        <v>56.854357039999996</v>
      </c>
      <c r="H9" s="48">
        <v>0</v>
      </c>
      <c r="I9" s="181">
        <f>G9+H9</f>
        <v>56.854357039999996</v>
      </c>
      <c r="J9" s="50">
        <v>59.382460807013885</v>
      </c>
      <c r="K9" s="50">
        <v>4.1753229136163981</v>
      </c>
      <c r="L9" s="50">
        <v>0</v>
      </c>
      <c r="M9" s="50">
        <v>0</v>
      </c>
      <c r="N9" s="50">
        <v>2.3810893575565801</v>
      </c>
      <c r="O9" s="50">
        <v>0</v>
      </c>
      <c r="P9" s="50">
        <v>0</v>
      </c>
      <c r="Q9" s="168">
        <f>SUM(J9:P9)</f>
        <v>65.938873078186859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122.79323011818686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-11.660517020000004</v>
      </c>
      <c r="H10" s="48">
        <v>0</v>
      </c>
      <c r="I10" s="181">
        <f>G10+H10</f>
        <v>-11.660517020000004</v>
      </c>
      <c r="J10" s="50">
        <v>-6.1219488784891576</v>
      </c>
      <c r="K10" s="50">
        <v>9.4640913580110869E-4</v>
      </c>
      <c r="L10" s="50">
        <v>4.3827355925330984</v>
      </c>
      <c r="M10" s="50">
        <v>-1.0337680226724002</v>
      </c>
      <c r="N10" s="50">
        <v>0.29244198139562994</v>
      </c>
      <c r="O10" s="50">
        <v>-0.39446162040360139</v>
      </c>
      <c r="P10" s="50">
        <v>0.34379674251109565</v>
      </c>
      <c r="Q10" s="168">
        <f>SUM(J10:P10)</f>
        <v>-2.5302577959895349</v>
      </c>
      <c r="R10" s="175">
        <v>-1.0999999999999996E-2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-14.201774815989538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2.2465820319207999</v>
      </c>
      <c r="N11" s="50">
        <v>9.0364812027997807</v>
      </c>
      <c r="O11" s="50">
        <v>28.442486930982945</v>
      </c>
      <c r="P11" s="50">
        <v>0</v>
      </c>
      <c r="Q11" s="168">
        <f>SUM(J11:P11)</f>
        <v>39.725550165703524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39.725550165703524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3.7779224787499999</v>
      </c>
      <c r="F12" s="61">
        <f t="shared" ref="F12:Z12" si="0">SUM(F$7:F$8)-SUM(F$9:F$11)</f>
        <v>40.879875131149994</v>
      </c>
      <c r="G12" s="62">
        <f t="shared" si="0"/>
        <v>56.318314629900001</v>
      </c>
      <c r="H12" s="63">
        <f t="shared" si="0"/>
        <v>3.18216192</v>
      </c>
      <c r="I12" s="182">
        <f>SUM(I$7:I$8)-SUM(I$9:I$11)</f>
        <v>59.5004765499</v>
      </c>
      <c r="J12" s="64">
        <f>SUM(J$7:J$8)-SUM(J$9:J$11)</f>
        <v>228.84294345217873</v>
      </c>
      <c r="K12" s="64">
        <f t="shared" si="0"/>
        <v>6.565512027745382</v>
      </c>
      <c r="L12" s="64">
        <f t="shared" si="0"/>
        <v>32.120111471550601</v>
      </c>
      <c r="M12" s="64">
        <f t="shared" si="0"/>
        <v>9.7332270284326814</v>
      </c>
      <c r="N12" s="64">
        <f t="shared" si="0"/>
        <v>-11.71001254175199</v>
      </c>
      <c r="O12" s="64">
        <f t="shared" si="0"/>
        <v>-21.848680923708944</v>
      </c>
      <c r="P12" s="64">
        <f t="shared" si="0"/>
        <v>5.4848385021556245</v>
      </c>
      <c r="Q12" s="169">
        <f t="shared" si="0"/>
        <v>249.18793901660206</v>
      </c>
      <c r="R12" s="176">
        <f t="shared" si="0"/>
        <v>247.48019374320381</v>
      </c>
      <c r="S12" s="64">
        <f t="shared" si="0"/>
        <v>78.044399999999996</v>
      </c>
      <c r="T12" s="64">
        <f t="shared" si="0"/>
        <v>76.31215282170831</v>
      </c>
      <c r="U12" s="64">
        <f t="shared" si="0"/>
        <v>0</v>
      </c>
      <c r="V12" s="64">
        <f t="shared" si="0"/>
        <v>0.50030600000000003</v>
      </c>
      <c r="W12" s="64">
        <f t="shared" si="0"/>
        <v>0</v>
      </c>
      <c r="X12" s="64">
        <f t="shared" si="0"/>
        <v>1.5255594399999999</v>
      </c>
      <c r="Y12" s="64">
        <f t="shared" si="0"/>
        <v>57.848384139124576</v>
      </c>
      <c r="Z12" s="65">
        <f t="shared" si="0"/>
        <v>214.23080240083289</v>
      </c>
      <c r="AA12" s="66"/>
      <c r="AB12" s="67">
        <f>SUM(AB$7:AB$8)-SUM(AB$9:AB$11)</f>
        <v>1.2129160000000001</v>
      </c>
      <c r="AC12" s="188">
        <f>SUM(AC$7:AC$8)-SUM(AC$9:AC$11)</f>
        <v>771.61232771053869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-31.115150084</v>
      </c>
      <c r="G13" s="71">
        <f t="shared" si="1"/>
        <v>-31.525200109234135</v>
      </c>
      <c r="H13" s="70">
        <f t="shared" si="1"/>
        <v>-0.20544000000000001</v>
      </c>
      <c r="I13" s="183">
        <f t="shared" si="1"/>
        <v>-31.730640109234134</v>
      </c>
      <c r="J13" s="72">
        <f t="shared" si="1"/>
        <v>-228.06528023224942</v>
      </c>
      <c r="K13" s="72">
        <f t="shared" ref="K13:U13" si="2">SUM(K$14:K$18)</f>
        <v>-1.4911827953984619E-3</v>
      </c>
      <c r="L13" s="72">
        <f t="shared" si="2"/>
        <v>70.619226539619603</v>
      </c>
      <c r="M13" s="72">
        <f t="shared" si="2"/>
        <v>81.825198515846111</v>
      </c>
      <c r="N13" s="72">
        <f t="shared" si="2"/>
        <v>22.18899200871391</v>
      </c>
      <c r="O13" s="72">
        <f t="shared" si="2"/>
        <v>36.710219744839755</v>
      </c>
      <c r="P13" s="72">
        <f t="shared" si="2"/>
        <v>4.7122396748054971</v>
      </c>
      <c r="Q13" s="168">
        <f t="shared" si="2"/>
        <v>-12.010894931219937</v>
      </c>
      <c r="R13" s="177">
        <f t="shared" si="2"/>
        <v>-115.42305810502661</v>
      </c>
      <c r="S13" s="72">
        <f t="shared" si="2"/>
        <v>-78.044399999999996</v>
      </c>
      <c r="T13" s="72">
        <f t="shared" si="2"/>
        <v>-67.762400999999997</v>
      </c>
      <c r="U13" s="72">
        <f t="shared" si="2"/>
        <v>0</v>
      </c>
      <c r="V13" s="72">
        <f t="shared" ref="V13:AC13" si="3">SUM(V$14:V$18)</f>
        <v>-0.50030600000000003</v>
      </c>
      <c r="W13" s="72">
        <f t="shared" si="3"/>
        <v>0</v>
      </c>
      <c r="X13" s="72">
        <f t="shared" si="3"/>
        <v>-1.2952978000000002</v>
      </c>
      <c r="Y13" s="72">
        <f t="shared" si="3"/>
        <v>-5.0701200000000002</v>
      </c>
      <c r="Z13" s="51">
        <f t="shared" si="3"/>
        <v>-152.67252479999996</v>
      </c>
      <c r="AA13" s="73">
        <f t="shared" si="3"/>
        <v>126.68156545041255</v>
      </c>
      <c r="AB13" s="74">
        <f t="shared" si="3"/>
        <v>-1.2129160000000001</v>
      </c>
      <c r="AC13" s="189">
        <f t="shared" si="3"/>
        <v>-186.3684684950681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-14.831339999999999</v>
      </c>
      <c r="G14" s="49">
        <f>F14+E14</f>
        <v>-14.831339999999999</v>
      </c>
      <c r="H14" s="48">
        <v>0</v>
      </c>
      <c r="I14" s="181">
        <f>SUM(G14:H14)</f>
        <v>-14.831339999999999</v>
      </c>
      <c r="J14" s="50"/>
      <c r="K14" s="50"/>
      <c r="L14" s="50"/>
      <c r="M14" s="50">
        <v>0</v>
      </c>
      <c r="N14" s="50">
        <v>0</v>
      </c>
      <c r="O14" s="50"/>
      <c r="P14" s="50"/>
      <c r="Q14" s="168">
        <f>SUM(J14:P14)</f>
        <v>0</v>
      </c>
      <c r="R14" s="175">
        <v>-85.71990000000001</v>
      </c>
      <c r="S14" s="50">
        <v>-78.044399999999996</v>
      </c>
      <c r="T14" s="50">
        <v>-66.459999999999994</v>
      </c>
      <c r="U14" s="50">
        <v>0</v>
      </c>
      <c r="V14" s="50">
        <v>-0.50030600000000003</v>
      </c>
      <c r="W14" s="50"/>
      <c r="X14" s="50">
        <v>-0.86465800000000004</v>
      </c>
      <c r="Y14" s="50"/>
      <c r="Z14" s="51">
        <f>SUM(S14:Y14)</f>
        <v>-145.86936399999996</v>
      </c>
      <c r="AA14" s="52">
        <v>130.40560922400002</v>
      </c>
      <c r="AB14" s="58"/>
      <c r="AC14" s="191">
        <f t="shared" ref="AC14:AC19" si="4">SUM(I14,Q14,R14,Z14,AA14,AB14)</f>
        <v>-116.01499477599995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-7.586310000000001</v>
      </c>
      <c r="G15" s="49">
        <f>F15+E15</f>
        <v>-7.586310000000001</v>
      </c>
      <c r="H15" s="48">
        <v>-0.20544000000000001</v>
      </c>
      <c r="I15" s="181">
        <f>SUM(G15:H15)</f>
        <v>-7.7917500000000013</v>
      </c>
      <c r="J15" s="50"/>
      <c r="K15" s="50"/>
      <c r="L15" s="50"/>
      <c r="M15" s="50"/>
      <c r="N15" s="50"/>
      <c r="O15" s="50"/>
      <c r="P15" s="50"/>
      <c r="Q15" s="168"/>
      <c r="R15" s="175">
        <v>-23.619077000000001</v>
      </c>
      <c r="S15" s="50"/>
      <c r="T15" s="50">
        <v>-1.3024009999999999</v>
      </c>
      <c r="U15" s="50"/>
      <c r="V15" s="50"/>
      <c r="W15" s="50"/>
      <c r="X15" s="50">
        <v>-0.43063980000000002</v>
      </c>
      <c r="Y15" s="50">
        <v>-5.0701200000000002</v>
      </c>
      <c r="Z15" s="51">
        <f>SUM(S15:Y15)</f>
        <v>-6.8031608000000006</v>
      </c>
      <c r="AA15" s="52">
        <v>12.0490018488</v>
      </c>
      <c r="AB15" s="53">
        <v>-1.2129160000000001</v>
      </c>
      <c r="AC15" s="191">
        <f t="shared" si="4"/>
        <v>-27.377901951199998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-228.06528023224942</v>
      </c>
      <c r="K16" s="50"/>
      <c r="L16" s="50">
        <v>70.489659691047763</v>
      </c>
      <c r="M16" s="50">
        <v>81.324936135988835</v>
      </c>
      <c r="N16" s="50">
        <v>20.81538360733748</v>
      </c>
      <c r="O16" s="50">
        <v>37.927002716345967</v>
      </c>
      <c r="P16" s="50">
        <v>12.334387111978456</v>
      </c>
      <c r="Q16" s="168">
        <f>SUM(J16:P16)</f>
        <v>-5.1739109695509189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-5.1739109695509189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-8.6975000839999979</v>
      </c>
      <c r="G17" s="49">
        <f>F17+E17</f>
        <v>-8.6975000839999979</v>
      </c>
      <c r="H17" s="48">
        <v>0</v>
      </c>
      <c r="I17" s="181">
        <f>SUM(G17:H17)</f>
        <v>-8.6975000839999979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-8.6975000839999979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-1.4911827953984619E-3</v>
      </c>
      <c r="L18" s="50">
        <v>0.12956684857183992</v>
      </c>
      <c r="M18" s="50">
        <v>0.5002623798572795</v>
      </c>
      <c r="N18" s="50">
        <v>1.3736084013764298</v>
      </c>
      <c r="O18" s="50">
        <v>-1.21678297150621</v>
      </c>
      <c r="P18" s="50">
        <v>-7.6221474371729592</v>
      </c>
      <c r="Q18" s="168">
        <f>SUM(J18:P18)</f>
        <v>-6.8369839616690182</v>
      </c>
      <c r="R18" s="175">
        <v>-6.0840811050265966</v>
      </c>
      <c r="S18" s="50"/>
      <c r="T18" s="50"/>
      <c r="U18" s="50"/>
      <c r="V18" s="50"/>
      <c r="W18" s="50"/>
      <c r="X18" s="50"/>
      <c r="Y18" s="50"/>
      <c r="Z18" s="51"/>
      <c r="AA18" s="52">
        <v>-15.773045622387466</v>
      </c>
      <c r="AB18" s="58"/>
      <c r="AC18" s="191">
        <f t="shared" si="4"/>
        <v>-29.104160714317217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-10.197078176961121</v>
      </c>
      <c r="Q19" s="170">
        <f>SUM(J19:P19)</f>
        <v>-10.197078176961121</v>
      </c>
      <c r="R19" s="178">
        <v>-55.255897018250081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-65.452975195211195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3.7779224787499999</v>
      </c>
      <c r="F20" s="82">
        <f t="shared" si="5"/>
        <v>9.7647250471499945</v>
      </c>
      <c r="G20" s="83">
        <f t="shared" si="5"/>
        <v>24.793114520665867</v>
      </c>
      <c r="H20" s="82">
        <f t="shared" si="5"/>
        <v>2.9767219200000001</v>
      </c>
      <c r="I20" s="185">
        <f t="shared" si="5"/>
        <v>27.769836440665866</v>
      </c>
      <c r="J20" s="85">
        <f>SUM(J$12,J$13,J$19)</f>
        <v>0.77766321992930898</v>
      </c>
      <c r="K20" s="85">
        <f t="shared" si="5"/>
        <v>6.5640208449499839</v>
      </c>
      <c r="L20" s="85">
        <f t="shared" si="5"/>
        <v>102.7393380111702</v>
      </c>
      <c r="M20" s="85">
        <f t="shared" si="5"/>
        <v>91.558425544278791</v>
      </c>
      <c r="N20" s="85">
        <f t="shared" si="5"/>
        <v>10.478979466961921</v>
      </c>
      <c r="O20" s="85">
        <f>SUM(O$12,O$13,O$19)</f>
        <v>14.861538821130811</v>
      </c>
      <c r="P20" s="85">
        <f t="shared" si="5"/>
        <v>0</v>
      </c>
      <c r="Q20" s="170">
        <f t="shared" si="5"/>
        <v>226.97996590842101</v>
      </c>
      <c r="R20" s="178">
        <f t="shared" si="5"/>
        <v>76.801238619927133</v>
      </c>
      <c r="S20" s="85"/>
      <c r="T20" s="85">
        <f t="shared" ref="T20:AB20" si="6">SUM(T$12,T$13,T$19)</f>
        <v>8.5497518217083126</v>
      </c>
      <c r="U20" s="85">
        <f t="shared" si="6"/>
        <v>0</v>
      </c>
      <c r="V20" s="85">
        <f t="shared" si="6"/>
        <v>0</v>
      </c>
      <c r="W20" s="85">
        <f t="shared" si="6"/>
        <v>0</v>
      </c>
      <c r="X20" s="85">
        <f t="shared" si="6"/>
        <v>0.23026163999999971</v>
      </c>
      <c r="Y20" s="85">
        <f t="shared" si="6"/>
        <v>52.778264139124573</v>
      </c>
      <c r="Z20" s="86">
        <f t="shared" si="6"/>
        <v>61.558277600832923</v>
      </c>
      <c r="AA20" s="87">
        <f t="shared" si="6"/>
        <v>126.68156545041255</v>
      </c>
      <c r="AB20" s="88">
        <f t="shared" si="6"/>
        <v>0</v>
      </c>
      <c r="AC20" s="190">
        <f>SUM(AC$12,AC$13,AC$19)</f>
        <v>519.79088402025945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0.16063315050000002</v>
      </c>
      <c r="F22" s="63">
        <v>0.42612216349999998</v>
      </c>
      <c r="G22" s="62">
        <f>SUM(E22:F22)</f>
        <v>0.58675531400000003</v>
      </c>
      <c r="H22" s="63">
        <v>0</v>
      </c>
      <c r="I22" s="181">
        <f>SUM(G22:H22)</f>
        <v>0.58675531400000003</v>
      </c>
      <c r="J22" s="92"/>
      <c r="K22" s="92">
        <f>SUM(K23:K25)</f>
        <v>3.9458476221819971E-2</v>
      </c>
      <c r="L22" s="92">
        <f>SUM(L23:L25)</f>
        <v>2.1936935707177616</v>
      </c>
      <c r="M22" s="92">
        <f>SUM(M23:M25)</f>
        <v>15.695773759670029</v>
      </c>
      <c r="N22" s="92">
        <f>SUM(N23:N25)</f>
        <v>1.831885972604018</v>
      </c>
      <c r="O22" s="92">
        <f>SUM(O23:O25)</f>
        <v>0</v>
      </c>
      <c r="P22" s="92"/>
      <c r="Q22" s="168">
        <f>SUM(J22:P22)</f>
        <v>19.760811779213629</v>
      </c>
      <c r="R22" s="175">
        <f>SUM(R23:R25)</f>
        <v>2.1193501084037241</v>
      </c>
      <c r="S22" s="50"/>
      <c r="T22" s="92">
        <v>0.32888800000000001</v>
      </c>
      <c r="U22" s="92"/>
      <c r="V22" s="92"/>
      <c r="W22" s="92"/>
      <c r="X22" s="92"/>
      <c r="Y22" s="92"/>
      <c r="Z22" s="51">
        <f>SUM(S22:Y22)</f>
        <v>0.32888800000000001</v>
      </c>
      <c r="AA22" s="52">
        <f>SUM(AA23:AA25)</f>
        <v>5.1152174029371373</v>
      </c>
      <c r="AB22" s="93"/>
      <c r="AC22" s="187">
        <f>SUM(I22,Q22,R22,Z22,AA22,AB22)</f>
        <v>27.911022604554493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0.16063315050000002</v>
      </c>
      <c r="F23" s="48">
        <v>0.42612216349999998</v>
      </c>
      <c r="G23" s="49">
        <f t="shared" ref="G23:G39" si="7">SUM(E23:F23)</f>
        <v>0.58675531400000003</v>
      </c>
      <c r="H23" s="48">
        <v>0</v>
      </c>
      <c r="I23" s="186">
        <f t="shared" ref="I23:I39" si="8">SUM(G23:H23)</f>
        <v>0.58675531400000003</v>
      </c>
      <c r="J23" s="50"/>
      <c r="K23" s="50">
        <v>3.9458476221819971E-2</v>
      </c>
      <c r="L23" s="50">
        <v>2.1434785772620417</v>
      </c>
      <c r="M23" s="57">
        <v>9.9451915003499654</v>
      </c>
      <c r="N23" s="57">
        <v>3.1033889118909957E-2</v>
      </c>
      <c r="O23" s="57">
        <v>0</v>
      </c>
      <c r="P23" s="57"/>
      <c r="Q23" s="171">
        <f>SUM(J23:P23)</f>
        <v>12.159162442952738</v>
      </c>
      <c r="R23" s="179">
        <v>2.0549741194791902</v>
      </c>
      <c r="S23" s="50"/>
      <c r="T23" s="50">
        <v>0.32888800000000001</v>
      </c>
      <c r="U23" s="50"/>
      <c r="V23" s="50"/>
      <c r="W23" s="50"/>
      <c r="X23" s="50"/>
      <c r="Y23" s="50"/>
      <c r="Z23" s="94">
        <f>SUM(S23:Y23)</f>
        <v>0.32888800000000001</v>
      </c>
      <c r="AA23" s="95">
        <v>4.1325384027207548</v>
      </c>
      <c r="AB23" s="96"/>
      <c r="AC23" s="191">
        <f>SUM(I23,Q23,R23,Z23,AA23,AB23)</f>
        <v>19.26231827915268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1.8004523751982384E-2</v>
      </c>
      <c r="M24" s="57">
        <v>0.9616789987103932</v>
      </c>
      <c r="N24" s="57">
        <v>0.26014696504630641</v>
      </c>
      <c r="O24" s="57">
        <v>0</v>
      </c>
      <c r="P24" s="57"/>
      <c r="Q24" s="171">
        <f>SUM(J24:P24)</f>
        <v>1.2398304875086819</v>
      </c>
      <c r="R24" s="179">
        <v>6.4375988924533695E-2</v>
      </c>
      <c r="S24" s="50"/>
      <c r="T24" s="50"/>
      <c r="U24" s="50"/>
      <c r="V24" s="50"/>
      <c r="W24" s="50"/>
      <c r="X24" s="50"/>
      <c r="Y24" s="50"/>
      <c r="Z24" s="94"/>
      <c r="AA24" s="95">
        <v>0.68933564298705896</v>
      </c>
      <c r="AB24" s="96"/>
      <c r="AC24" s="191">
        <f>SUM(I24,Q24,R24,Z24,AA24,AB24)</f>
        <v>1.9935421194202745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3.2210469703737088E-2</v>
      </c>
      <c r="M25" s="57">
        <v>4.7889032606096693</v>
      </c>
      <c r="N25" s="57">
        <v>1.5407051184388016</v>
      </c>
      <c r="O25" s="57">
        <v>0</v>
      </c>
      <c r="P25" s="57"/>
      <c r="Q25" s="171">
        <f>SUM(J25:P25)</f>
        <v>6.3618188487522085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0.29334335722932381</v>
      </c>
      <c r="AB25" s="96"/>
      <c r="AC25" s="191">
        <f>SUM(I25,Q25,R25,Z25,AA25,AB25)</f>
        <v>6.6551622059815321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10.288671090059999</v>
      </c>
      <c r="F26" s="63">
        <v>9.4859389238588001</v>
      </c>
      <c r="G26" s="62">
        <f t="shared" si="7"/>
        <v>19.774610013918799</v>
      </c>
      <c r="H26" s="63">
        <v>2.8824849936192001</v>
      </c>
      <c r="I26" s="181">
        <f>SUM(G26:H26)</f>
        <v>22.657095007538</v>
      </c>
      <c r="J26" s="50"/>
      <c r="K26" s="100">
        <f>SUM(K27:K36)</f>
        <v>1.9296687011599414</v>
      </c>
      <c r="L26" s="100">
        <f>SUM(L27:L36)</f>
        <v>0.17831793185288419</v>
      </c>
      <c r="M26" s="100">
        <f>SUM(M27:M36)</f>
        <v>10.092653989979794</v>
      </c>
      <c r="N26" s="100">
        <f>SUM(N27:N36)</f>
        <v>1.8883738825471321</v>
      </c>
      <c r="O26" s="100">
        <f>SUM(O27:O36)</f>
        <v>0</v>
      </c>
      <c r="P26" s="100"/>
      <c r="Q26" s="168">
        <f>SUM(Q27:Q36)</f>
        <v>14.089014505539753</v>
      </c>
      <c r="R26" s="175">
        <f>SUM(R27:R36)</f>
        <v>60.459049987924359</v>
      </c>
      <c r="S26" s="50"/>
      <c r="T26" s="92">
        <f>SUM(T27:T36)</f>
        <v>5.4462438217083005</v>
      </c>
      <c r="U26" s="101"/>
      <c r="V26" s="101"/>
      <c r="W26" s="101"/>
      <c r="X26" s="92">
        <f>SUM(X27:X36)</f>
        <v>5.026164000000001E-2</v>
      </c>
      <c r="Y26" s="92">
        <f>SUM(Y27:Y36)</f>
        <v>44.036211579146226</v>
      </c>
      <c r="Z26" s="51">
        <f>SUM(S26:Y26)</f>
        <v>49.532717040854529</v>
      </c>
      <c r="AA26" s="52">
        <f>SUM(AA27:AA36)</f>
        <v>55.34555735407708</v>
      </c>
      <c r="AB26" s="93"/>
      <c r="AC26" s="187">
        <f t="shared" ref="AC26:AC39" si="9">SUM(I26,Q26,R26,Z26,AA26,AB26)</f>
        <v>202.08343389593372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2.9658946563040954E-3</v>
      </c>
      <c r="M27" s="57">
        <v>2.5713320280045582</v>
      </c>
      <c r="N27" s="57">
        <v>0.2458007813811913</v>
      </c>
      <c r="O27" s="57">
        <v>0</v>
      </c>
      <c r="P27" s="50"/>
      <c r="Q27" s="171">
        <f>SUM(K27:P27)</f>
        <v>2.8200987040420538</v>
      </c>
      <c r="R27" s="179">
        <v>0.1613085991115096</v>
      </c>
      <c r="S27" s="50"/>
      <c r="T27" s="50"/>
      <c r="U27" s="50"/>
      <c r="V27" s="50"/>
      <c r="W27" s="50"/>
      <c r="X27" s="50"/>
      <c r="Y27" s="50"/>
      <c r="Z27" s="51"/>
      <c r="AA27" s="95">
        <v>1.266529468291351</v>
      </c>
      <c r="AB27" s="96"/>
      <c r="AC27" s="191">
        <f t="shared" si="9"/>
        <v>4.3821065915474717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5.8905984305023358</v>
      </c>
      <c r="G28" s="49">
        <f t="shared" si="7"/>
        <v>5.8905984305023358</v>
      </c>
      <c r="H28" s="48">
        <v>1.9416758147206772</v>
      </c>
      <c r="I28" s="186">
        <f t="shared" si="8"/>
        <v>7.8322742452230134</v>
      </c>
      <c r="J28" s="50"/>
      <c r="K28" s="57"/>
      <c r="L28" s="50">
        <v>1.5541890022458748E-3</v>
      </c>
      <c r="M28" s="57">
        <v>0.12120676721794746</v>
      </c>
      <c r="N28" s="57">
        <v>0.1296302252289879</v>
      </c>
      <c r="O28" s="57">
        <v>0</v>
      </c>
      <c r="P28" s="57"/>
      <c r="Q28" s="171">
        <f>SUM(K28:P28)</f>
        <v>0.25239118144918127</v>
      </c>
      <c r="R28" s="179">
        <v>11.127954303577811</v>
      </c>
      <c r="S28" s="50"/>
      <c r="T28" s="102"/>
      <c r="U28" s="102"/>
      <c r="V28" s="102"/>
      <c r="W28" s="102"/>
      <c r="X28" s="50"/>
      <c r="Y28" s="50"/>
      <c r="Z28" s="51"/>
      <c r="AA28" s="95">
        <v>7.1205526673249899</v>
      </c>
      <c r="AB28" s="96"/>
      <c r="AC28" s="191">
        <f t="shared" si="9"/>
        <v>26.333172397574995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0.27433609674306103</v>
      </c>
      <c r="G29" s="49">
        <f t="shared" si="7"/>
        <v>0.27433609674306103</v>
      </c>
      <c r="H29" s="48">
        <v>0</v>
      </c>
      <c r="I29" s="186">
        <f t="shared" si="8"/>
        <v>0.27433609674306103</v>
      </c>
      <c r="J29" s="50"/>
      <c r="K29" s="57"/>
      <c r="L29" s="57"/>
      <c r="M29" s="57"/>
      <c r="N29" s="57"/>
      <c r="O29" s="57"/>
      <c r="P29" s="57"/>
      <c r="Q29" s="171"/>
      <c r="R29" s="179">
        <v>1.0368411428571429</v>
      </c>
      <c r="S29" s="50"/>
      <c r="T29" s="102"/>
      <c r="U29" s="102"/>
      <c r="V29" s="102"/>
      <c r="W29" s="102"/>
      <c r="X29" s="50"/>
      <c r="Y29" s="50"/>
      <c r="Z29" s="51"/>
      <c r="AA29" s="95">
        <v>0.668416926495358</v>
      </c>
      <c r="AB29" s="96"/>
      <c r="AC29" s="191">
        <f t="shared" si="9"/>
        <v>1.9795941660955618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0.28183286860211026</v>
      </c>
      <c r="G30" s="49">
        <f t="shared" si="7"/>
        <v>0.28183286860211026</v>
      </c>
      <c r="H30" s="48">
        <v>0</v>
      </c>
      <c r="I30" s="186">
        <f t="shared" si="8"/>
        <v>0.28183286860211026</v>
      </c>
      <c r="J30" s="50"/>
      <c r="K30" s="57"/>
      <c r="L30" s="57"/>
      <c r="M30" s="57"/>
      <c r="N30" s="57"/>
      <c r="O30" s="57"/>
      <c r="P30" s="57"/>
      <c r="Q30" s="171"/>
      <c r="R30" s="179">
        <v>6.6162950223767831</v>
      </c>
      <c r="S30" s="50"/>
      <c r="T30" s="102"/>
      <c r="U30" s="102"/>
      <c r="V30" s="102"/>
      <c r="W30" s="102"/>
      <c r="X30" s="50"/>
      <c r="Y30" s="50"/>
      <c r="Z30" s="51"/>
      <c r="AA30" s="95">
        <v>13.544391207967211</v>
      </c>
      <c r="AB30" s="96"/>
      <c r="AC30" s="191">
        <f t="shared" si="9"/>
        <v>20.442519098946104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35.268323473451709</v>
      </c>
      <c r="S31" s="50"/>
      <c r="T31" s="50"/>
      <c r="U31" s="50"/>
      <c r="V31" s="50"/>
      <c r="W31" s="50"/>
      <c r="X31" s="50"/>
      <c r="Y31" s="50"/>
      <c r="Z31" s="51"/>
      <c r="AA31" s="95">
        <v>2.5607882592624391</v>
      </c>
      <c r="AB31" s="96"/>
      <c r="AC31" s="191">
        <f t="shared" si="9"/>
        <v>37.829111732714146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4.394463</v>
      </c>
      <c r="F32" s="48">
        <v>0</v>
      </c>
      <c r="G32" s="49">
        <f t="shared" si="7"/>
        <v>4.394463</v>
      </c>
      <c r="H32" s="48">
        <v>0</v>
      </c>
      <c r="I32" s="186">
        <f t="shared" si="8"/>
        <v>4.394463</v>
      </c>
      <c r="J32" s="50"/>
      <c r="K32" s="57"/>
      <c r="L32" s="57"/>
      <c r="M32" s="57"/>
      <c r="N32" s="57"/>
      <c r="O32" s="57"/>
      <c r="P32" s="57"/>
      <c r="Q32" s="171"/>
      <c r="R32" s="179">
        <v>1.5307024842105263</v>
      </c>
      <c r="S32" s="50"/>
      <c r="T32" s="50"/>
      <c r="U32" s="50"/>
      <c r="V32" s="50"/>
      <c r="W32" s="50"/>
      <c r="X32" s="50"/>
      <c r="Y32" s="50"/>
      <c r="Z32" s="51"/>
      <c r="AA32" s="95">
        <v>1.018226908118627</v>
      </c>
      <c r="AB32" s="96"/>
      <c r="AC32" s="191">
        <f t="shared" si="9"/>
        <v>6.9433923923291534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2.0992135888650539E-3</v>
      </c>
      <c r="N33" s="57">
        <v>0</v>
      </c>
      <c r="O33" s="57">
        <v>0</v>
      </c>
      <c r="P33" s="57"/>
      <c r="Q33" s="171">
        <f>SUM(K33:P33)</f>
        <v>2.0992135888650539E-3</v>
      </c>
      <c r="R33" s="179">
        <v>3.406109803838846</v>
      </c>
      <c r="S33" s="50"/>
      <c r="T33" s="50"/>
      <c r="U33" s="50"/>
      <c r="V33" s="50"/>
      <c r="W33" s="50"/>
      <c r="X33" s="50"/>
      <c r="Y33" s="50"/>
      <c r="Z33" s="51"/>
      <c r="AA33" s="95">
        <v>22.645521416863751</v>
      </c>
      <c r="AB33" s="96"/>
      <c r="AC33" s="191">
        <f t="shared" si="9"/>
        <v>26.053730434291463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0.97995359541984728</v>
      </c>
      <c r="S34" s="50"/>
      <c r="T34" s="50"/>
      <c r="U34" s="50"/>
      <c r="V34" s="50"/>
      <c r="W34" s="50"/>
      <c r="X34" s="50"/>
      <c r="Y34" s="50"/>
      <c r="Z34" s="51"/>
      <c r="AA34" s="95">
        <v>1.043778840090928</v>
      </c>
      <c r="AB34" s="96"/>
      <c r="AC34" s="191">
        <f t="shared" si="9"/>
        <v>2.0437324355107753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4.2051403063381301E-2</v>
      </c>
      <c r="M35" s="57">
        <v>3.1574989665621414</v>
      </c>
      <c r="N35" s="57">
        <v>1.0373934606321175E-2</v>
      </c>
      <c r="O35" s="57">
        <v>0</v>
      </c>
      <c r="P35" s="57"/>
      <c r="Q35" s="171">
        <f>SUM(K35:P35)</f>
        <v>3.2099243042318437</v>
      </c>
      <c r="R35" s="179">
        <v>5.9299253631284916E-2</v>
      </c>
      <c r="S35" s="50"/>
      <c r="T35" s="50"/>
      <c r="U35" s="50"/>
      <c r="V35" s="50"/>
      <c r="W35" s="50"/>
      <c r="X35" s="50"/>
      <c r="Y35" s="50"/>
      <c r="Z35" s="51"/>
      <c r="AA35" s="95">
        <v>0.72456637177948302</v>
      </c>
      <c r="AB35" s="96"/>
      <c r="AC35" s="191">
        <f t="shared" si="9"/>
        <v>4.0779022947486752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5.8942080900599993</v>
      </c>
      <c r="F36" s="48">
        <v>2.8008893428026731</v>
      </c>
      <c r="G36" s="49">
        <f t="shared" si="7"/>
        <v>8.6950974328626724</v>
      </c>
      <c r="H36" s="48">
        <v>0.94080917889852289</v>
      </c>
      <c r="I36" s="186">
        <f>SUM(G36:H36)</f>
        <v>9.6359066117611949</v>
      </c>
      <c r="J36" s="50"/>
      <c r="K36" s="50">
        <v>1.9296687011599414</v>
      </c>
      <c r="L36" s="50">
        <v>0.13174644513095293</v>
      </c>
      <c r="M36" s="50">
        <v>4.2405170146062821</v>
      </c>
      <c r="N36" s="50">
        <v>1.5025689413306318</v>
      </c>
      <c r="O36" s="50">
        <v>0</v>
      </c>
      <c r="P36" s="50"/>
      <c r="Q36" s="171">
        <f>SUM(K36:P36)</f>
        <v>7.8045011022278086</v>
      </c>
      <c r="R36" s="179">
        <v>0.27226230944889612</v>
      </c>
      <c r="S36" s="50"/>
      <c r="T36" s="50">
        <v>5.4462438217083005</v>
      </c>
      <c r="U36" s="50"/>
      <c r="V36" s="50"/>
      <c r="W36" s="50"/>
      <c r="X36" s="50">
        <v>5.026164000000001E-2</v>
      </c>
      <c r="Y36" s="50">
        <v>44.036211579146226</v>
      </c>
      <c r="Z36" s="94">
        <f>SUM(S36:Y36)</f>
        <v>49.532717040854529</v>
      </c>
      <c r="AA36" s="95">
        <v>4.7527852878829453</v>
      </c>
      <c r="AB36" s="96"/>
      <c r="AC36" s="191">
        <f t="shared" si="9"/>
        <v>71.998172352175374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0.60061933016999991</v>
      </c>
      <c r="F37" s="63">
        <v>0.54657578524119999</v>
      </c>
      <c r="G37" s="62">
        <f t="shared" si="7"/>
        <v>1.1471951154111999</v>
      </c>
      <c r="H37" s="63">
        <v>0.41312375198079998</v>
      </c>
      <c r="I37" s="181">
        <f>SUM(G37:H37)</f>
        <v>1.5603188673919999</v>
      </c>
      <c r="J37" s="92"/>
      <c r="K37" s="92">
        <v>0.78008474528856231</v>
      </c>
      <c r="L37" s="92">
        <v>0.1824087996242561</v>
      </c>
      <c r="M37" s="92">
        <v>3.1044694913980413</v>
      </c>
      <c r="N37" s="92">
        <v>0.42111141325659684</v>
      </c>
      <c r="O37" s="92">
        <v>0</v>
      </c>
      <c r="P37" s="92"/>
      <c r="Q37" s="168">
        <f>SUM(K37:P37)</f>
        <v>4.4880744495674563</v>
      </c>
      <c r="R37" s="175">
        <v>6.6026278254244257</v>
      </c>
      <c r="S37" s="92"/>
      <c r="T37" s="92">
        <v>2.3580599999999996</v>
      </c>
      <c r="U37" s="92"/>
      <c r="V37" s="92"/>
      <c r="W37" s="92"/>
      <c r="X37" s="92">
        <v>0.18</v>
      </c>
      <c r="Y37" s="92"/>
      <c r="Z37" s="51">
        <f>SUM(S37:Y37)</f>
        <v>2.5380599999999998</v>
      </c>
      <c r="AA37" s="52">
        <v>24.846805789326197</v>
      </c>
      <c r="AB37" s="93"/>
      <c r="AC37" s="187">
        <f t="shared" si="9"/>
        <v>40.035886931710081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1.1375063899951952</v>
      </c>
      <c r="L38" s="92">
        <v>99.918059798941414</v>
      </c>
      <c r="M38" s="92">
        <v>57.567178219497094</v>
      </c>
      <c r="N38" s="92">
        <v>4.4258245705455614</v>
      </c>
      <c r="O38" s="92">
        <v>17.609237296260847</v>
      </c>
      <c r="P38" s="92"/>
      <c r="Q38" s="168">
        <f>SUM(K38:P38)</f>
        <v>180.65780627524012</v>
      </c>
      <c r="R38" s="175">
        <v>2.2318078063999998E-2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0.24346941507360001</v>
      </c>
      <c r="AB38" s="93"/>
      <c r="AC38" s="187">
        <f t="shared" si="9"/>
        <v>181.00359376837773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6.9812631900000005E-2</v>
      </c>
      <c r="F39" s="63">
        <v>0.22870683549999998</v>
      </c>
      <c r="G39" s="62">
        <f t="shared" si="7"/>
        <v>0.29851946740000002</v>
      </c>
      <c r="H39" s="63">
        <v>0.42234989439999998</v>
      </c>
      <c r="I39" s="181">
        <f t="shared" si="8"/>
        <v>0.72086936179999994</v>
      </c>
      <c r="J39" s="50"/>
      <c r="K39" s="92">
        <v>2.6773025322844632</v>
      </c>
      <c r="L39" s="92">
        <v>3.9137677351379413E-3</v>
      </c>
      <c r="M39" s="92">
        <v>0.43678491964175925</v>
      </c>
      <c r="N39" s="92">
        <v>0</v>
      </c>
      <c r="O39" s="92">
        <v>0</v>
      </c>
      <c r="P39" s="92"/>
      <c r="Q39" s="168">
        <f>SUM(K39:P39)</f>
        <v>3.1180012196613607</v>
      </c>
      <c r="R39" s="175">
        <v>7.2500140000000002</v>
      </c>
      <c r="S39" s="50"/>
      <c r="T39" s="92">
        <v>0.41655999999999999</v>
      </c>
      <c r="U39" s="92">
        <v>0</v>
      </c>
      <c r="V39" s="92"/>
      <c r="W39" s="92"/>
      <c r="X39" s="92"/>
      <c r="Y39" s="92">
        <v>8.742052559978351</v>
      </c>
      <c r="Z39" s="51">
        <f>SUM(S39:Y39)</f>
        <v>9.1586125599783514</v>
      </c>
      <c r="AA39" s="52">
        <v>41.802312425531269</v>
      </c>
      <c r="AB39" s="93"/>
      <c r="AC39" s="187">
        <f t="shared" si="9"/>
        <v>62.049809566970978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11.11973620263</v>
      </c>
      <c r="F40" s="82">
        <f>SUM(F$22,F$26,F$37,F$39)+F38</f>
        <v>10.767343708100002</v>
      </c>
      <c r="G40" s="83">
        <f>SUM(G$22,G$26,G$37,G$39)+G38</f>
        <v>21.887079910729998</v>
      </c>
      <c r="H40" s="82">
        <f>SUM(H$22,H$26,H$37,H$39)+H38</f>
        <v>3.71795864</v>
      </c>
      <c r="I40" s="185">
        <f>SUM(I$22,I$26,I$37,I$39)+I38</f>
        <v>25.605038550729997</v>
      </c>
      <c r="J40" s="85">
        <f t="shared" ref="J40:AB40" si="10">SUM(J$22,J$26,J$37,J$39,J$38)</f>
        <v>0</v>
      </c>
      <c r="K40" s="85">
        <f t="shared" si="10"/>
        <v>6.5640208449499822</v>
      </c>
      <c r="L40" s="85">
        <f t="shared" si="10"/>
        <v>102.47639386887145</v>
      </c>
      <c r="M40" s="85">
        <f t="shared" si="10"/>
        <v>86.896860380186723</v>
      </c>
      <c r="N40" s="85">
        <f t="shared" si="10"/>
        <v>8.5671958389533085</v>
      </c>
      <c r="O40" s="85">
        <f t="shared" si="10"/>
        <v>17.609237296260847</v>
      </c>
      <c r="P40" s="109">
        <f t="shared" si="10"/>
        <v>0</v>
      </c>
      <c r="Q40" s="172">
        <f>SUM(Q$22,Q$26,Q$37,Q$39,Q$38)</f>
        <v>222.11370822922231</v>
      </c>
      <c r="R40" s="178">
        <f t="shared" si="10"/>
        <v>76.453359999816499</v>
      </c>
      <c r="S40" s="85">
        <f t="shared" si="10"/>
        <v>0</v>
      </c>
      <c r="T40" s="85">
        <f t="shared" si="10"/>
        <v>8.5497518217083002</v>
      </c>
      <c r="U40" s="85">
        <f t="shared" si="10"/>
        <v>0</v>
      </c>
      <c r="V40" s="85">
        <f t="shared" si="10"/>
        <v>0</v>
      </c>
      <c r="W40" s="85"/>
      <c r="X40" s="85">
        <f t="shared" si="10"/>
        <v>0.23026163999999999</v>
      </c>
      <c r="Y40" s="109">
        <f>SUM(Y$22,Y$26,Y$37,Y$39,Y$38)</f>
        <v>52.778264139124573</v>
      </c>
      <c r="Z40" s="110">
        <f t="shared" si="10"/>
        <v>61.558277600832881</v>
      </c>
      <c r="AA40" s="87">
        <f t="shared" si="10"/>
        <v>127.35336238694529</v>
      </c>
      <c r="AB40" s="111">
        <f t="shared" si="10"/>
        <v>0</v>
      </c>
      <c r="AC40" s="190">
        <f>SUM(AC$22,AC$26,AC$37,AC$39,AC$38)</f>
        <v>513.08374676754693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2.9060346099358689</v>
      </c>
      <c r="H42" s="82">
        <f>H$20-H$40</f>
        <v>-0.74123671999999985</v>
      </c>
      <c r="I42" s="185">
        <f>I$20-I$40</f>
        <v>2.1647978899358691</v>
      </c>
      <c r="J42" s="85">
        <f t="shared" ref="J42:R42" si="11">J$20-J$40</f>
        <v>0.77766321992930898</v>
      </c>
      <c r="K42" s="85">
        <f t="shared" si="11"/>
        <v>0</v>
      </c>
      <c r="L42" s="85">
        <f t="shared" si="11"/>
        <v>0.26294414229874974</v>
      </c>
      <c r="M42" s="85">
        <f t="shared" si="11"/>
        <v>4.6615651640920674</v>
      </c>
      <c r="N42" s="85">
        <f t="shared" si="11"/>
        <v>1.911783628008612</v>
      </c>
      <c r="O42" s="85">
        <f t="shared" si="11"/>
        <v>-2.7476984751300364</v>
      </c>
      <c r="P42" s="85">
        <f t="shared" si="11"/>
        <v>0</v>
      </c>
      <c r="Q42" s="170">
        <f t="shared" si="11"/>
        <v>4.8662576791986965</v>
      </c>
      <c r="R42" s="178">
        <f t="shared" si="11"/>
        <v>0.34787862011063453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-2.7755575615628914E-16</v>
      </c>
      <c r="Y42" s="85">
        <f t="shared" si="12"/>
        <v>0</v>
      </c>
      <c r="Z42" s="116">
        <f t="shared" si="12"/>
        <v>0</v>
      </c>
      <c r="AA42" s="117">
        <f>AA$20-AA$40</f>
        <v>-0.67179693653274342</v>
      </c>
      <c r="AB42" s="88">
        <f t="shared" si="12"/>
        <v>0</v>
      </c>
      <c r="AC42" s="190">
        <f t="shared" si="12"/>
        <v>6.7071372527125277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2002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71.414716919999989</v>
      </c>
      <c r="F7" s="48">
        <v>44.385082939999997</v>
      </c>
      <c r="G7" s="49">
        <v>115.79979986000001</v>
      </c>
      <c r="H7" s="48">
        <v>3.5223774600000008</v>
      </c>
      <c r="I7" s="181">
        <f>G7+H7</f>
        <v>119.32217732000001</v>
      </c>
      <c r="J7" s="50">
        <v>64.515281548607788</v>
      </c>
      <c r="K7" s="50">
        <v>10.857242908749448</v>
      </c>
      <c r="L7" s="50"/>
      <c r="M7" s="50"/>
      <c r="N7" s="50"/>
      <c r="O7" s="50"/>
      <c r="P7" s="50"/>
      <c r="Q7" s="168">
        <f>SUM(J7:P7)</f>
        <v>75.37252445735723</v>
      </c>
      <c r="R7" s="175">
        <v>235.26726828478991</v>
      </c>
      <c r="S7" s="50">
        <v>89.533935554652004</v>
      </c>
      <c r="T7" s="50">
        <v>73.156096478058288</v>
      </c>
      <c r="U7" s="50">
        <v>0.16</v>
      </c>
      <c r="V7" s="50">
        <v>0.559683455148</v>
      </c>
      <c r="W7" s="50">
        <v>0</v>
      </c>
      <c r="X7" s="50">
        <v>1.9212321065199993</v>
      </c>
      <c r="Y7" s="50">
        <v>62.008306791343124</v>
      </c>
      <c r="Z7" s="51">
        <f>SUM(S7:Y7)</f>
        <v>227.3392543857214</v>
      </c>
      <c r="AA7" s="52"/>
      <c r="AB7" s="53">
        <v>2.391727344</v>
      </c>
      <c r="AC7" s="187">
        <f>SUM(I7,Q7,R7,Z7,AA7,AB7)</f>
        <v>659.6929517918685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2.2826518176000001</v>
      </c>
      <c r="F8" s="48">
        <v>5.3375712000000011E-4</v>
      </c>
      <c r="G8" s="49">
        <v>2.2831855747200001</v>
      </c>
      <c r="H8" s="48">
        <v>0</v>
      </c>
      <c r="I8" s="181">
        <f>G8+H8</f>
        <v>2.2831855747200001</v>
      </c>
      <c r="J8" s="50">
        <v>225.34008180029599</v>
      </c>
      <c r="K8" s="50">
        <v>0</v>
      </c>
      <c r="L8" s="50">
        <v>37.464763169357489</v>
      </c>
      <c r="M8" s="50">
        <v>12.199271489216759</v>
      </c>
      <c r="N8" s="50">
        <v>0</v>
      </c>
      <c r="O8" s="50">
        <v>5.7744460049094499</v>
      </c>
      <c r="P8" s="50">
        <v>6.37618167366064</v>
      </c>
      <c r="Q8" s="168">
        <f>SUM(J8:P8)</f>
        <v>287.15474413744033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289.43792971216033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61.022006229599995</v>
      </c>
      <c r="F9" s="48">
        <v>0</v>
      </c>
      <c r="G9" s="49">
        <v>61.022006229599995</v>
      </c>
      <c r="H9" s="48">
        <v>0</v>
      </c>
      <c r="I9" s="181">
        <f>G9+H9</f>
        <v>61.022006229599995</v>
      </c>
      <c r="J9" s="50">
        <v>50.860511077301936</v>
      </c>
      <c r="K9" s="50">
        <v>3.3564084443631041</v>
      </c>
      <c r="L9" s="50">
        <v>0.64784821905084</v>
      </c>
      <c r="M9" s="50">
        <v>0.32094029027439996</v>
      </c>
      <c r="N9" s="50">
        <v>5.2737458257133198</v>
      </c>
      <c r="O9" s="50">
        <v>0.18779843386350001</v>
      </c>
      <c r="P9" s="50">
        <v>0</v>
      </c>
      <c r="Q9" s="168">
        <f>SUM(J9:P9)</f>
        <v>60.647252290567103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121.66925852016709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11.751747440000003</v>
      </c>
      <c r="H10" s="48">
        <v>0</v>
      </c>
      <c r="I10" s="181">
        <f>G10+H10</f>
        <v>11.751747440000003</v>
      </c>
      <c r="J10" s="50">
        <v>-3.2648209248233262</v>
      </c>
      <c r="K10" s="50">
        <v>-1.7944848255444665E-2</v>
      </c>
      <c r="L10" s="50">
        <v>1.4648129384543807</v>
      </c>
      <c r="M10" s="50">
        <v>1.791672331303142</v>
      </c>
      <c r="N10" s="50">
        <v>3.9619139297860317E-2</v>
      </c>
      <c r="O10" s="50">
        <v>1.9284491561653316</v>
      </c>
      <c r="P10" s="50">
        <v>0.25630339699318017</v>
      </c>
      <c r="Q10" s="168">
        <f>SUM(J10:P10)</f>
        <v>2.1980911891351238</v>
      </c>
      <c r="R10" s="175">
        <v>-5.9999999999999984E-3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13.943838629135126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2.0217858887758799</v>
      </c>
      <c r="N11" s="50">
        <v>10.31149753831118</v>
      </c>
      <c r="O11" s="50">
        <v>28.355750548650203</v>
      </c>
      <c r="P11" s="50">
        <v>0</v>
      </c>
      <c r="Q11" s="168">
        <f>SUM(J11:P11)</f>
        <v>40.68903397573726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40.68903397573726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12.675362507999992</v>
      </c>
      <c r="F12" s="61">
        <f t="shared" ref="F12:Z12" si="0">SUM(F$7:F$8)-SUM(F$9:F$11)</f>
        <v>44.38561669712</v>
      </c>
      <c r="G12" s="62">
        <f t="shared" si="0"/>
        <v>45.309231765120003</v>
      </c>
      <c r="H12" s="63">
        <f t="shared" si="0"/>
        <v>3.5223774600000008</v>
      </c>
      <c r="I12" s="182">
        <f>SUM(I$7:I$8)-SUM(I$9:I$11)</f>
        <v>48.831609225120005</v>
      </c>
      <c r="J12" s="64">
        <f>SUM(J$7:J$8)-SUM(J$9:J$11)</f>
        <v>242.25967319642518</v>
      </c>
      <c r="K12" s="64">
        <f t="shared" si="0"/>
        <v>7.5187793126417883</v>
      </c>
      <c r="L12" s="64">
        <f t="shared" si="0"/>
        <v>35.352102011852267</v>
      </c>
      <c r="M12" s="64">
        <f t="shared" si="0"/>
        <v>8.0648729788633382</v>
      </c>
      <c r="N12" s="64">
        <f t="shared" si="0"/>
        <v>-15.62486250332236</v>
      </c>
      <c r="O12" s="64">
        <f t="shared" si="0"/>
        <v>-24.697552133769584</v>
      </c>
      <c r="P12" s="64">
        <f t="shared" si="0"/>
        <v>6.1198782766674595</v>
      </c>
      <c r="Q12" s="169">
        <f t="shared" si="0"/>
        <v>258.99289113935805</v>
      </c>
      <c r="R12" s="176">
        <f t="shared" si="0"/>
        <v>235.27326828478991</v>
      </c>
      <c r="S12" s="64">
        <f t="shared" si="0"/>
        <v>89.533935554652004</v>
      </c>
      <c r="T12" s="64">
        <f t="shared" si="0"/>
        <v>73.156096478058288</v>
      </c>
      <c r="U12" s="64">
        <f t="shared" si="0"/>
        <v>0.16</v>
      </c>
      <c r="V12" s="64">
        <f t="shared" si="0"/>
        <v>0.559683455148</v>
      </c>
      <c r="W12" s="64">
        <f t="shared" si="0"/>
        <v>0</v>
      </c>
      <c r="X12" s="64">
        <f t="shared" si="0"/>
        <v>1.9212321065199993</v>
      </c>
      <c r="Y12" s="64">
        <f t="shared" si="0"/>
        <v>62.008306791343124</v>
      </c>
      <c r="Z12" s="65">
        <f t="shared" si="0"/>
        <v>227.3392543857214</v>
      </c>
      <c r="AA12" s="66"/>
      <c r="AB12" s="67">
        <f>SUM(AB$7:AB$8)-SUM(AB$9:AB$11)</f>
        <v>2.391727344</v>
      </c>
      <c r="AC12" s="188">
        <f>SUM(AC$7:AC$8)-SUM(AC$9:AC$11)</f>
        <v>772.8287503789893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-30.618425883999997</v>
      </c>
      <c r="G13" s="71">
        <f t="shared" si="1"/>
        <v>-31.028475909234132</v>
      </c>
      <c r="H13" s="70">
        <f t="shared" si="1"/>
        <v>-0.21933288000000001</v>
      </c>
      <c r="I13" s="183">
        <f t="shared" si="1"/>
        <v>-31.247808789234128</v>
      </c>
      <c r="J13" s="72">
        <f t="shared" si="1"/>
        <v>-240.01250715231333</v>
      </c>
      <c r="K13" s="72">
        <f t="shared" ref="K13:U13" si="2">SUM(K$14:K$18)</f>
        <v>-4.6496876121282569E-4</v>
      </c>
      <c r="L13" s="72">
        <f t="shared" si="2"/>
        <v>71.803951329423398</v>
      </c>
      <c r="M13" s="72">
        <f t="shared" si="2"/>
        <v>88.571481278950557</v>
      </c>
      <c r="N13" s="72">
        <f t="shared" si="2"/>
        <v>26.968028430219029</v>
      </c>
      <c r="O13" s="72">
        <f t="shared" si="2"/>
        <v>39.624503765341196</v>
      </c>
      <c r="P13" s="72">
        <f t="shared" si="2"/>
        <v>5.5115015960370188</v>
      </c>
      <c r="Q13" s="168">
        <f t="shared" si="2"/>
        <v>-7.5335057211033511</v>
      </c>
      <c r="R13" s="177">
        <f t="shared" si="2"/>
        <v>-98.136125295161989</v>
      </c>
      <c r="S13" s="72">
        <f t="shared" si="2"/>
        <v>-89.533935554652004</v>
      </c>
      <c r="T13" s="72">
        <f t="shared" si="2"/>
        <v>-63.894195262240004</v>
      </c>
      <c r="U13" s="72">
        <f t="shared" si="2"/>
        <v>0</v>
      </c>
      <c r="V13" s="72">
        <f t="shared" ref="V13:AC13" si="3">SUM(V$14:V$18)</f>
        <v>-0.559683455148</v>
      </c>
      <c r="W13" s="72">
        <f t="shared" si="3"/>
        <v>0</v>
      </c>
      <c r="X13" s="72">
        <f t="shared" si="3"/>
        <v>-1.6809704665199994</v>
      </c>
      <c r="Y13" s="72">
        <f t="shared" si="3"/>
        <v>-3.2469558867999999</v>
      </c>
      <c r="Z13" s="51">
        <f t="shared" si="3"/>
        <v>-158.91574062536</v>
      </c>
      <c r="AA13" s="73">
        <f t="shared" si="3"/>
        <v>130.93814773908895</v>
      </c>
      <c r="AB13" s="74">
        <f t="shared" si="3"/>
        <v>-2.391727344</v>
      </c>
      <c r="AC13" s="189">
        <f t="shared" si="3"/>
        <v>-167.2867600357705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-14.867902999999998</v>
      </c>
      <c r="G14" s="49">
        <f>F14+E14</f>
        <v>-14.867902999999998</v>
      </c>
      <c r="H14" s="48">
        <v>0</v>
      </c>
      <c r="I14" s="181">
        <f>SUM(G14:H14)</f>
        <v>-14.867902999999998</v>
      </c>
      <c r="J14" s="50"/>
      <c r="K14" s="50"/>
      <c r="L14" s="50"/>
      <c r="M14" s="50">
        <v>-5.4570000000000001E-5</v>
      </c>
      <c r="N14" s="50">
        <v>0</v>
      </c>
      <c r="O14" s="50"/>
      <c r="P14" s="50"/>
      <c r="Q14" s="168">
        <f>SUM(J14:P14)</f>
        <v>-5.4570000000000001E-5</v>
      </c>
      <c r="R14" s="175">
        <v>-70.038211999999987</v>
      </c>
      <c r="S14" s="50">
        <v>-89.533935554652004</v>
      </c>
      <c r="T14" s="50">
        <v>-62.646210622240005</v>
      </c>
      <c r="U14" s="50">
        <v>0</v>
      </c>
      <c r="V14" s="50">
        <v>-0.559683455148</v>
      </c>
      <c r="W14" s="50"/>
      <c r="X14" s="50">
        <v>-0.97928063207999938</v>
      </c>
      <c r="Y14" s="50"/>
      <c r="Z14" s="51">
        <f>SUM(S14:Y14)</f>
        <v>-153.71911026411999</v>
      </c>
      <c r="AA14" s="52">
        <v>135.30312965844001</v>
      </c>
      <c r="AB14" s="58"/>
      <c r="AC14" s="191">
        <f t="shared" ref="AC14:AC19" si="4">SUM(I14,Q14,R14,Z14,AA14,AB14)</f>
        <v>-103.32215017567995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-7.0277845679999995</v>
      </c>
      <c r="G15" s="49">
        <f>F15+E15</f>
        <v>-7.0277845679999995</v>
      </c>
      <c r="H15" s="48">
        <v>-0.21933288000000001</v>
      </c>
      <c r="I15" s="181">
        <f>SUM(G15:H15)</f>
        <v>-7.2471174479999991</v>
      </c>
      <c r="J15" s="50"/>
      <c r="K15" s="50"/>
      <c r="L15" s="50"/>
      <c r="M15" s="50"/>
      <c r="N15" s="50"/>
      <c r="O15" s="50"/>
      <c r="P15" s="50"/>
      <c r="Q15" s="168"/>
      <c r="R15" s="175">
        <v>-22.173118282600004</v>
      </c>
      <c r="S15" s="50"/>
      <c r="T15" s="50">
        <v>-1.2479846400000001</v>
      </c>
      <c r="U15" s="50"/>
      <c r="V15" s="50"/>
      <c r="W15" s="50"/>
      <c r="X15" s="50">
        <v>-0.70168983443999999</v>
      </c>
      <c r="Y15" s="50">
        <v>-3.2469558867999999</v>
      </c>
      <c r="Z15" s="51">
        <f>SUM(S15:Y15)</f>
        <v>-5.1966303612400004</v>
      </c>
      <c r="AA15" s="52">
        <v>10.957143312449999</v>
      </c>
      <c r="AB15" s="53">
        <v>-2.391727344</v>
      </c>
      <c r="AC15" s="191">
        <f t="shared" si="4"/>
        <v>-26.051450123390008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-240.01250715231333</v>
      </c>
      <c r="K16" s="50"/>
      <c r="L16" s="50">
        <v>71.904383095956916</v>
      </c>
      <c r="M16" s="50">
        <v>87.75414965407586</v>
      </c>
      <c r="N16" s="50">
        <v>25.039214257625577</v>
      </c>
      <c r="O16" s="50">
        <v>40.433823270774525</v>
      </c>
      <c r="P16" s="50">
        <v>12.314514529485939</v>
      </c>
      <c r="Q16" s="168">
        <f>SUM(J16:P16)</f>
        <v>-2.5664223443945193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-2.5664223443945193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-8.7227383159999974</v>
      </c>
      <c r="G17" s="49">
        <f>F17+E17</f>
        <v>-8.7227383159999974</v>
      </c>
      <c r="H17" s="48">
        <v>0</v>
      </c>
      <c r="I17" s="181">
        <f>SUM(G17:H17)</f>
        <v>-8.7227383159999974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-8.7227383159999974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-4.6496876121282569E-4</v>
      </c>
      <c r="L18" s="50">
        <v>-0.10043176653351993</v>
      </c>
      <c r="M18" s="50">
        <v>0.81738619487469966</v>
      </c>
      <c r="N18" s="50">
        <v>1.92881417259345</v>
      </c>
      <c r="O18" s="50">
        <v>-0.80931950543332987</v>
      </c>
      <c r="P18" s="50">
        <v>-6.8030129334489198</v>
      </c>
      <c r="Q18" s="168">
        <f>SUM(J18:P18)</f>
        <v>-4.9670288067088322</v>
      </c>
      <c r="R18" s="175">
        <v>-5.9247950125620008</v>
      </c>
      <c r="S18" s="50"/>
      <c r="T18" s="50"/>
      <c r="U18" s="50"/>
      <c r="V18" s="50"/>
      <c r="W18" s="50"/>
      <c r="X18" s="50"/>
      <c r="Y18" s="50"/>
      <c r="Z18" s="51"/>
      <c r="AA18" s="52">
        <v>-15.32212523180106</v>
      </c>
      <c r="AB18" s="58"/>
      <c r="AC18" s="191">
        <f t="shared" si="4"/>
        <v>-26.623999076306028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-11.63137987270448</v>
      </c>
      <c r="Q19" s="170">
        <f>SUM(J19:P19)</f>
        <v>-11.63137987270448</v>
      </c>
      <c r="R19" s="178">
        <v>-57.645929273495213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-69.277309146199698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12.675362507999992</v>
      </c>
      <c r="F20" s="82">
        <f t="shared" si="5"/>
        <v>13.767190813120003</v>
      </c>
      <c r="G20" s="83">
        <f t="shared" si="5"/>
        <v>14.280755855885872</v>
      </c>
      <c r="H20" s="82">
        <f t="shared" si="5"/>
        <v>3.3030445800000008</v>
      </c>
      <c r="I20" s="185">
        <f t="shared" si="5"/>
        <v>17.583800435885877</v>
      </c>
      <c r="J20" s="85">
        <f>SUM(J$12,J$13,J$19)</f>
        <v>2.2471660441118502</v>
      </c>
      <c r="K20" s="85">
        <f t="shared" si="5"/>
        <v>7.5183143438805757</v>
      </c>
      <c r="L20" s="85">
        <f t="shared" si="5"/>
        <v>107.15605334127567</v>
      </c>
      <c r="M20" s="85">
        <f t="shared" si="5"/>
        <v>96.636354257813892</v>
      </c>
      <c r="N20" s="85">
        <f t="shared" si="5"/>
        <v>11.343165926896669</v>
      </c>
      <c r="O20" s="85">
        <f>SUM(O$12,O$13,O$19)</f>
        <v>14.926951631571612</v>
      </c>
      <c r="P20" s="85">
        <f t="shared" si="5"/>
        <v>0</v>
      </c>
      <c r="Q20" s="170">
        <f t="shared" si="5"/>
        <v>239.82800554555021</v>
      </c>
      <c r="R20" s="178">
        <f t="shared" si="5"/>
        <v>79.491213716132719</v>
      </c>
      <c r="S20" s="85"/>
      <c r="T20" s="85">
        <f t="shared" ref="T20:AB20" si="6">SUM(T$12,T$13,T$19)</f>
        <v>9.2619012158182841</v>
      </c>
      <c r="U20" s="85">
        <f t="shared" si="6"/>
        <v>0.16</v>
      </c>
      <c r="V20" s="85">
        <f t="shared" si="6"/>
        <v>0</v>
      </c>
      <c r="W20" s="85">
        <f t="shared" si="6"/>
        <v>0</v>
      </c>
      <c r="X20" s="85">
        <f t="shared" si="6"/>
        <v>0.24026163999999994</v>
      </c>
      <c r="Y20" s="85">
        <f t="shared" si="6"/>
        <v>58.761350904543121</v>
      </c>
      <c r="Z20" s="86">
        <f t="shared" si="6"/>
        <v>68.423513760361402</v>
      </c>
      <c r="AA20" s="87">
        <f t="shared" si="6"/>
        <v>130.93814773908895</v>
      </c>
      <c r="AB20" s="88">
        <f t="shared" si="6"/>
        <v>0</v>
      </c>
      <c r="AC20" s="190">
        <f>SUM(AC$12,AC$13,AC$19)</f>
        <v>536.26468119701906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0.19256026440000001</v>
      </c>
      <c r="F22" s="63">
        <v>0.43389443130000005</v>
      </c>
      <c r="G22" s="62">
        <f>SUM(E22:F22)</f>
        <v>0.62645469570000012</v>
      </c>
      <c r="H22" s="63">
        <v>0</v>
      </c>
      <c r="I22" s="181">
        <f>SUM(G22:H22)</f>
        <v>0.62645469570000012</v>
      </c>
      <c r="J22" s="92"/>
      <c r="K22" s="92">
        <f>SUM(K23:K25)</f>
        <v>4.2456271186440672E-2</v>
      </c>
      <c r="L22" s="92">
        <f>SUM(L23:L25)</f>
        <v>2.2888174298021071</v>
      </c>
      <c r="M22" s="92">
        <f>SUM(M23:M25)</f>
        <v>17.669155680784542</v>
      </c>
      <c r="N22" s="92">
        <f>SUM(N23:N25)</f>
        <v>1.7910111307743988</v>
      </c>
      <c r="O22" s="92">
        <f>SUM(O23:O25)</f>
        <v>0</v>
      </c>
      <c r="P22" s="92"/>
      <c r="Q22" s="168">
        <f>SUM(J22:P22)</f>
        <v>21.791440512547489</v>
      </c>
      <c r="R22" s="175">
        <f>SUM(R23:R25)</f>
        <v>2.0393445586286743</v>
      </c>
      <c r="S22" s="50"/>
      <c r="T22" s="92">
        <v>0.357404</v>
      </c>
      <c r="U22" s="92"/>
      <c r="V22" s="92"/>
      <c r="W22" s="92"/>
      <c r="X22" s="92"/>
      <c r="Y22" s="92"/>
      <c r="Z22" s="51">
        <f>SUM(S22:Y22)</f>
        <v>0.357404</v>
      </c>
      <c r="AA22" s="52">
        <f>SUM(AA23:AA25)</f>
        <v>5.1935043788476323</v>
      </c>
      <c r="AB22" s="93"/>
      <c r="AC22" s="187">
        <f>SUM(I22,Q22,R22,Z22,AA22,AB22)</f>
        <v>30.008148145723794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0.19256026440000001</v>
      </c>
      <c r="F23" s="48">
        <v>0.43389443130000005</v>
      </c>
      <c r="G23" s="49">
        <f t="shared" ref="G23:G39" si="7">SUM(E23:F23)</f>
        <v>0.62645469570000012</v>
      </c>
      <c r="H23" s="48">
        <v>0</v>
      </c>
      <c r="I23" s="186">
        <f t="shared" ref="I23:I39" si="8">SUM(G23:H23)</f>
        <v>0.62645469570000012</v>
      </c>
      <c r="J23" s="50"/>
      <c r="K23" s="50">
        <v>4.2456271186440672E-2</v>
      </c>
      <c r="L23" s="50">
        <v>2.2214064659940354</v>
      </c>
      <c r="M23" s="57">
        <v>11.235137314192118</v>
      </c>
      <c r="N23" s="57">
        <v>2.2403800011151123E-2</v>
      </c>
      <c r="O23" s="57">
        <v>0</v>
      </c>
      <c r="P23" s="57"/>
      <c r="Q23" s="171">
        <f>SUM(J23:P23)</f>
        <v>13.521403851383745</v>
      </c>
      <c r="R23" s="179">
        <v>1.9676104118438504</v>
      </c>
      <c r="S23" s="50"/>
      <c r="T23" s="50">
        <v>0.357404</v>
      </c>
      <c r="U23" s="50"/>
      <c r="V23" s="50"/>
      <c r="W23" s="50"/>
      <c r="X23" s="50"/>
      <c r="Y23" s="50"/>
      <c r="Z23" s="94">
        <f>SUM(S23:Y23)</f>
        <v>0.357404</v>
      </c>
      <c r="AA23" s="95">
        <v>4.4539415380205911</v>
      </c>
      <c r="AB23" s="96"/>
      <c r="AC23" s="191">
        <f>SUM(I23,Q23,R23,Z23,AA23,AB23)</f>
        <v>20.926814496948186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1.5694333737223967E-2</v>
      </c>
      <c r="M24" s="57">
        <v>1.0476297788550535</v>
      </c>
      <c r="N24" s="57">
        <v>0.27233162277779666</v>
      </c>
      <c r="O24" s="57">
        <v>0</v>
      </c>
      <c r="P24" s="57"/>
      <c r="Q24" s="171">
        <f>SUM(J24:P24)</f>
        <v>1.3356557353700742</v>
      </c>
      <c r="R24" s="179">
        <v>7.1734146784823635E-2</v>
      </c>
      <c r="S24" s="50"/>
      <c r="T24" s="50"/>
      <c r="U24" s="50"/>
      <c r="V24" s="50"/>
      <c r="W24" s="50"/>
      <c r="X24" s="50"/>
      <c r="Y24" s="50"/>
      <c r="Z24" s="94"/>
      <c r="AA24" s="95">
        <v>0.40937956450551616</v>
      </c>
      <c r="AB24" s="96"/>
      <c r="AC24" s="191">
        <f>SUM(I24,Q24,R24,Z24,AA24,AB24)</f>
        <v>1.8167694466604138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5.1716630070847598E-2</v>
      </c>
      <c r="M25" s="57">
        <v>5.3863885877373701</v>
      </c>
      <c r="N25" s="57">
        <v>1.496275707985451</v>
      </c>
      <c r="O25" s="57">
        <v>0</v>
      </c>
      <c r="P25" s="57"/>
      <c r="Q25" s="171">
        <f>SUM(J25:P25)</f>
        <v>6.9343809257936684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0.33018327632152461</v>
      </c>
      <c r="AB25" s="96"/>
      <c r="AC25" s="191">
        <f>SUM(I25,Q25,R25,Z25,AA25,AB25)</f>
        <v>7.264564202115193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9.1332298737960009</v>
      </c>
      <c r="F26" s="63">
        <v>10.939239667258803</v>
      </c>
      <c r="G26" s="62">
        <f t="shared" si="7"/>
        <v>20.072469541054804</v>
      </c>
      <c r="H26" s="63">
        <v>3.1690369254276001</v>
      </c>
      <c r="I26" s="181">
        <f>SUM(G26:H26)</f>
        <v>23.241506466482406</v>
      </c>
      <c r="J26" s="50"/>
      <c r="K26" s="100">
        <f>SUM(K27:K36)</f>
        <v>2.1964518564539457</v>
      </c>
      <c r="L26" s="100">
        <f>SUM(L27:L36)</f>
        <v>0.17693657226181508</v>
      </c>
      <c r="M26" s="100">
        <f>SUM(M27:M36)</f>
        <v>10.735412968737426</v>
      </c>
      <c r="N26" s="100">
        <f>SUM(N27:N36)</f>
        <v>1.9235105505883052</v>
      </c>
      <c r="O26" s="100">
        <f>SUM(O27:O36)</f>
        <v>0</v>
      </c>
      <c r="P26" s="100"/>
      <c r="Q26" s="168">
        <f>SUM(Q27:Q36)</f>
        <v>15.032311948041492</v>
      </c>
      <c r="R26" s="175">
        <f>SUM(R27:R36)</f>
        <v>64.355171284275045</v>
      </c>
      <c r="S26" s="50"/>
      <c r="T26" s="92">
        <f>SUM(T27:T36)</f>
        <v>5.3106772158182869</v>
      </c>
      <c r="U26" s="101"/>
      <c r="V26" s="101"/>
      <c r="W26" s="101"/>
      <c r="X26" s="92">
        <f>SUM(X27:X36)</f>
        <v>5.026164000000001E-2</v>
      </c>
      <c r="Y26" s="92">
        <f>SUM(Y27:Y36)</f>
        <v>50.05106356623071</v>
      </c>
      <c r="Z26" s="51">
        <f>SUM(S26:Y26)</f>
        <v>55.412002422049</v>
      </c>
      <c r="AA26" s="52">
        <f>SUM(AA27:AA36)</f>
        <v>57.741146965228751</v>
      </c>
      <c r="AB26" s="93"/>
      <c r="AC26" s="187">
        <f t="shared" ref="AC26:AC39" si="9">SUM(I26,Q26,R26,Z26,AA26,AB26)</f>
        <v>215.78213908607668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2.5853358415193024E-3</v>
      </c>
      <c r="M27" s="57">
        <v>2.8011467521633615</v>
      </c>
      <c r="N27" s="57">
        <v>0.25731349839762679</v>
      </c>
      <c r="O27" s="57">
        <v>0</v>
      </c>
      <c r="P27" s="50"/>
      <c r="Q27" s="171">
        <f>SUM(K27:P27)</f>
        <v>3.0610455864025075</v>
      </c>
      <c r="R27" s="179">
        <v>0.17430675501337864</v>
      </c>
      <c r="S27" s="50"/>
      <c r="T27" s="50"/>
      <c r="U27" s="50"/>
      <c r="V27" s="50"/>
      <c r="W27" s="50"/>
      <c r="X27" s="50"/>
      <c r="Y27" s="50"/>
      <c r="Z27" s="51"/>
      <c r="AA27" s="95">
        <v>1.198150655842295</v>
      </c>
      <c r="AB27" s="96"/>
      <c r="AC27" s="191">
        <f t="shared" si="9"/>
        <v>4.5676728173607382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6.7842624708733572</v>
      </c>
      <c r="G28" s="49">
        <f t="shared" si="7"/>
        <v>6.7842624708733572</v>
      </c>
      <c r="H28" s="48">
        <v>2.153764042899089</v>
      </c>
      <c r="I28" s="186">
        <f t="shared" si="8"/>
        <v>8.9380265137724457</v>
      </c>
      <c r="J28" s="50"/>
      <c r="K28" s="57"/>
      <c r="L28" s="50">
        <v>1.8373346485625059E-3</v>
      </c>
      <c r="M28" s="57">
        <v>8.7814512957994639E-2</v>
      </c>
      <c r="N28" s="57">
        <v>0.11298354721866231</v>
      </c>
      <c r="O28" s="57">
        <v>0</v>
      </c>
      <c r="P28" s="57"/>
      <c r="Q28" s="171">
        <f>SUM(K28:P28)</f>
        <v>0.20263539482521947</v>
      </c>
      <c r="R28" s="179">
        <v>11.332052965674823</v>
      </c>
      <c r="S28" s="50"/>
      <c r="T28" s="102"/>
      <c r="U28" s="102"/>
      <c r="V28" s="102"/>
      <c r="W28" s="102"/>
      <c r="X28" s="50"/>
      <c r="Y28" s="50"/>
      <c r="Z28" s="51"/>
      <c r="AA28" s="95">
        <v>7.5380522705146698</v>
      </c>
      <c r="AB28" s="96"/>
      <c r="AC28" s="191">
        <f t="shared" si="9"/>
        <v>28.010767144787156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0.29149598223951589</v>
      </c>
      <c r="G29" s="49">
        <f t="shared" si="7"/>
        <v>0.29149598223951589</v>
      </c>
      <c r="H29" s="48">
        <v>0</v>
      </c>
      <c r="I29" s="186">
        <f t="shared" si="8"/>
        <v>0.29149598223951589</v>
      </c>
      <c r="J29" s="50"/>
      <c r="K29" s="57"/>
      <c r="L29" s="57"/>
      <c r="M29" s="57"/>
      <c r="N29" s="57"/>
      <c r="O29" s="57"/>
      <c r="P29" s="57"/>
      <c r="Q29" s="171"/>
      <c r="R29" s="179">
        <v>1.0419236974789914</v>
      </c>
      <c r="S29" s="50"/>
      <c r="T29" s="102"/>
      <c r="U29" s="102"/>
      <c r="V29" s="102"/>
      <c r="W29" s="102"/>
      <c r="X29" s="50"/>
      <c r="Y29" s="50"/>
      <c r="Z29" s="51"/>
      <c r="AA29" s="95">
        <v>0.69856540683373392</v>
      </c>
      <c r="AB29" s="96"/>
      <c r="AC29" s="191">
        <f t="shared" si="9"/>
        <v>2.0319850865522415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0.28802263991666877</v>
      </c>
      <c r="G30" s="49">
        <f t="shared" si="7"/>
        <v>0.28802263991666877</v>
      </c>
      <c r="H30" s="48">
        <v>0</v>
      </c>
      <c r="I30" s="186">
        <f t="shared" si="8"/>
        <v>0.28802263991666877</v>
      </c>
      <c r="J30" s="50"/>
      <c r="K30" s="57"/>
      <c r="L30" s="57"/>
      <c r="M30" s="57"/>
      <c r="N30" s="57"/>
      <c r="O30" s="57"/>
      <c r="P30" s="57"/>
      <c r="Q30" s="171"/>
      <c r="R30" s="179">
        <v>6.5701898250634727</v>
      </c>
      <c r="S30" s="50"/>
      <c r="T30" s="102"/>
      <c r="U30" s="102"/>
      <c r="V30" s="102"/>
      <c r="W30" s="102"/>
      <c r="X30" s="50"/>
      <c r="Y30" s="50"/>
      <c r="Z30" s="51"/>
      <c r="AA30" s="95">
        <v>14.53797871013513</v>
      </c>
      <c r="AB30" s="96"/>
      <c r="AC30" s="191">
        <f t="shared" si="9"/>
        <v>21.39619117511527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39.221351570347942</v>
      </c>
      <c r="S31" s="50"/>
      <c r="T31" s="50"/>
      <c r="U31" s="50"/>
      <c r="V31" s="50"/>
      <c r="W31" s="50"/>
      <c r="X31" s="50"/>
      <c r="Y31" s="50"/>
      <c r="Z31" s="51"/>
      <c r="AA31" s="95">
        <v>2.5871067412811488</v>
      </c>
      <c r="AB31" s="96"/>
      <c r="AC31" s="191">
        <f t="shared" si="9"/>
        <v>41.808458311629089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4.4130000000000003</v>
      </c>
      <c r="F32" s="48">
        <v>0</v>
      </c>
      <c r="G32" s="49">
        <f t="shared" si="7"/>
        <v>4.4130000000000003</v>
      </c>
      <c r="H32" s="48">
        <v>0</v>
      </c>
      <c r="I32" s="186">
        <f t="shared" si="8"/>
        <v>4.4130000000000003</v>
      </c>
      <c r="J32" s="50"/>
      <c r="K32" s="57"/>
      <c r="L32" s="57"/>
      <c r="M32" s="57"/>
      <c r="N32" s="57"/>
      <c r="O32" s="57"/>
      <c r="P32" s="57"/>
      <c r="Q32" s="171"/>
      <c r="R32" s="179">
        <v>1.6341933754385964</v>
      </c>
      <c r="S32" s="50"/>
      <c r="T32" s="50"/>
      <c r="U32" s="50"/>
      <c r="V32" s="50"/>
      <c r="W32" s="50"/>
      <c r="X32" s="50"/>
      <c r="Y32" s="50"/>
      <c r="Z32" s="51"/>
      <c r="AA32" s="95">
        <v>0.99607768610483194</v>
      </c>
      <c r="AB32" s="96"/>
      <c r="AC32" s="191">
        <f t="shared" si="9"/>
        <v>7.0432710615434289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2.9651653726076111E-3</v>
      </c>
      <c r="N33" s="57">
        <v>0</v>
      </c>
      <c r="O33" s="57">
        <v>0</v>
      </c>
      <c r="P33" s="57"/>
      <c r="Q33" s="171">
        <f>SUM(K33:P33)</f>
        <v>2.9651653726076111E-3</v>
      </c>
      <c r="R33" s="179">
        <v>3.0273125552839328</v>
      </c>
      <c r="S33" s="50"/>
      <c r="T33" s="50"/>
      <c r="U33" s="50"/>
      <c r="V33" s="50"/>
      <c r="W33" s="50"/>
      <c r="X33" s="50"/>
      <c r="Y33" s="50"/>
      <c r="Z33" s="51"/>
      <c r="AA33" s="95">
        <v>22.802485436617651</v>
      </c>
      <c r="AB33" s="96"/>
      <c r="AC33" s="191">
        <f t="shared" si="9"/>
        <v>25.832763157274194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0.99039097099236628</v>
      </c>
      <c r="S34" s="50"/>
      <c r="T34" s="50"/>
      <c r="U34" s="50"/>
      <c r="V34" s="50"/>
      <c r="W34" s="50"/>
      <c r="X34" s="50"/>
      <c r="Y34" s="50"/>
      <c r="Z34" s="51"/>
      <c r="AA34" s="95">
        <v>1.0244242235743599</v>
      </c>
      <c r="AB34" s="96"/>
      <c r="AC34" s="191">
        <f t="shared" si="9"/>
        <v>2.0348151945667263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3.9268311205495482E-2</v>
      </c>
      <c r="M35" s="57">
        <v>3.4917477592701354</v>
      </c>
      <c r="N35" s="57">
        <v>7.1464176160814736E-3</v>
      </c>
      <c r="O35" s="57">
        <v>0</v>
      </c>
      <c r="P35" s="57"/>
      <c r="Q35" s="171">
        <f>SUM(K35:P35)</f>
        <v>3.5381624880917122</v>
      </c>
      <c r="R35" s="179">
        <v>6.6751872306464496E-2</v>
      </c>
      <c r="S35" s="50"/>
      <c r="T35" s="50"/>
      <c r="U35" s="50"/>
      <c r="V35" s="50"/>
      <c r="W35" s="50"/>
      <c r="X35" s="50"/>
      <c r="Y35" s="50"/>
      <c r="Z35" s="51"/>
      <c r="AA35" s="95">
        <v>0.80432581557094807</v>
      </c>
      <c r="AB35" s="96"/>
      <c r="AC35" s="191">
        <f t="shared" si="9"/>
        <v>4.493352541075188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4.7202298737959989</v>
      </c>
      <c r="F36" s="48">
        <v>3.3371763890206396</v>
      </c>
      <c r="G36" s="49">
        <f t="shared" si="7"/>
        <v>8.0574062628166381</v>
      </c>
      <c r="H36" s="48">
        <v>1.0152728825285111</v>
      </c>
      <c r="I36" s="186">
        <f>SUM(G36:H36)</f>
        <v>9.0726791453451483</v>
      </c>
      <c r="J36" s="50"/>
      <c r="K36" s="50">
        <v>2.1964518564539457</v>
      </c>
      <c r="L36" s="50">
        <v>0.1332455905662378</v>
      </c>
      <c r="M36" s="50">
        <v>4.3517387789733277</v>
      </c>
      <c r="N36" s="50">
        <v>1.5460670873559346</v>
      </c>
      <c r="O36" s="50">
        <v>0</v>
      </c>
      <c r="P36" s="50"/>
      <c r="Q36" s="171">
        <f>SUM(K36:P36)</f>
        <v>8.2275033133494464</v>
      </c>
      <c r="R36" s="179">
        <v>0.2966976966750613</v>
      </c>
      <c r="S36" s="50"/>
      <c r="T36" s="50">
        <v>5.3106772158182869</v>
      </c>
      <c r="U36" s="50"/>
      <c r="V36" s="50"/>
      <c r="W36" s="50"/>
      <c r="X36" s="50">
        <v>5.026164000000001E-2</v>
      </c>
      <c r="Y36" s="50">
        <v>50.05106356623071</v>
      </c>
      <c r="Z36" s="94">
        <f>SUM(S36:Y36)</f>
        <v>55.412002422049</v>
      </c>
      <c r="AA36" s="95">
        <v>5.5539800187539807</v>
      </c>
      <c r="AB36" s="96"/>
      <c r="AC36" s="191">
        <f t="shared" si="9"/>
        <v>78.562862596172636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0.43747079720400001</v>
      </c>
      <c r="F37" s="63">
        <v>0.61559029184119995</v>
      </c>
      <c r="G37" s="62">
        <f t="shared" si="7"/>
        <v>1.0530610890451999</v>
      </c>
      <c r="H37" s="63">
        <v>0.45331931637239997</v>
      </c>
      <c r="I37" s="181">
        <f>SUM(G37:H37)</f>
        <v>1.5063804054176</v>
      </c>
      <c r="J37" s="92"/>
      <c r="K37" s="92">
        <v>0.88793407176605732</v>
      </c>
      <c r="L37" s="92">
        <v>0.17660611920947442</v>
      </c>
      <c r="M37" s="92">
        <v>2.8111346401155113</v>
      </c>
      <c r="N37" s="92">
        <v>0.39984864207768733</v>
      </c>
      <c r="O37" s="92">
        <v>0</v>
      </c>
      <c r="P37" s="92"/>
      <c r="Q37" s="168">
        <f>SUM(K37:P37)</f>
        <v>4.2755234731687306</v>
      </c>
      <c r="R37" s="175">
        <v>6.792574094319435</v>
      </c>
      <c r="S37" s="92"/>
      <c r="T37" s="92">
        <v>3.1772600000000004</v>
      </c>
      <c r="U37" s="92"/>
      <c r="V37" s="92"/>
      <c r="W37" s="92"/>
      <c r="X37" s="92">
        <v>0.19</v>
      </c>
      <c r="Y37" s="92"/>
      <c r="Z37" s="51">
        <f>SUM(S37:Y37)</f>
        <v>3.3672600000000004</v>
      </c>
      <c r="AA37" s="52">
        <v>25.136704142248071</v>
      </c>
      <c r="AB37" s="93"/>
      <c r="AC37" s="187">
        <f t="shared" si="9"/>
        <v>41.078442115153834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1.2832862941602421</v>
      </c>
      <c r="L38" s="92">
        <v>103.28963159921031</v>
      </c>
      <c r="M38" s="92">
        <v>61.562818108356716</v>
      </c>
      <c r="N38" s="92">
        <v>4.9025051108353876</v>
      </c>
      <c r="O38" s="92">
        <v>16.338925873674423</v>
      </c>
      <c r="P38" s="92"/>
      <c r="Q38" s="168">
        <f>SUM(K38:P38)</f>
        <v>187.37716698623709</v>
      </c>
      <c r="R38" s="175">
        <v>2.7495413827999998E-2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0.233965881864</v>
      </c>
      <c r="AB38" s="93"/>
      <c r="AC38" s="187">
        <f t="shared" si="9"/>
        <v>187.71862828192911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1.9562218200000002E-2</v>
      </c>
      <c r="F39" s="63">
        <v>0.1558290766</v>
      </c>
      <c r="G39" s="62">
        <f t="shared" si="7"/>
        <v>0.17539129480000001</v>
      </c>
      <c r="H39" s="63">
        <v>0.42949088760000004</v>
      </c>
      <c r="I39" s="181">
        <f t="shared" si="8"/>
        <v>0.60488218240000002</v>
      </c>
      <c r="J39" s="50"/>
      <c r="K39" s="92">
        <v>3.1081858503138897</v>
      </c>
      <c r="L39" s="92">
        <v>3.8675107454543113E-3</v>
      </c>
      <c r="M39" s="92">
        <v>0.47245638646675603</v>
      </c>
      <c r="N39" s="92">
        <v>0</v>
      </c>
      <c r="O39" s="92">
        <v>0</v>
      </c>
      <c r="P39" s="92"/>
      <c r="Q39" s="168">
        <f>SUM(K39:P39)</f>
        <v>3.5845097475261003</v>
      </c>
      <c r="R39" s="175">
        <v>6.871599999999999</v>
      </c>
      <c r="S39" s="50"/>
      <c r="T39" s="92">
        <v>0.41655999999999999</v>
      </c>
      <c r="U39" s="92">
        <v>0.16</v>
      </c>
      <c r="V39" s="92"/>
      <c r="W39" s="92"/>
      <c r="X39" s="92"/>
      <c r="Y39" s="92">
        <v>8.7102873383124102</v>
      </c>
      <c r="Z39" s="51">
        <f>SUM(S39:Y39)</f>
        <v>9.2868473383124108</v>
      </c>
      <c r="AA39" s="52">
        <v>41.996270932074587</v>
      </c>
      <c r="AB39" s="93"/>
      <c r="AC39" s="187">
        <f t="shared" si="9"/>
        <v>62.344110200313096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9.7828231536000025</v>
      </c>
      <c r="F40" s="82">
        <f>SUM(F$22,F$26,F$37,F$39)+F38</f>
        <v>12.224553467000003</v>
      </c>
      <c r="G40" s="83">
        <f>SUM(G$22,G$26,G$37,G$39)+G38</f>
        <v>22.007376620600006</v>
      </c>
      <c r="H40" s="82">
        <f>SUM(H$22,H$26,H$37,H$39)+H38</f>
        <v>4.0518471293999996</v>
      </c>
      <c r="I40" s="185">
        <f>SUM(I$22,I$26,I$37,I$39)+I38</f>
        <v>26.059223750000005</v>
      </c>
      <c r="J40" s="85">
        <f t="shared" ref="J40:AB40" si="10">SUM(J$22,J$26,J$37,J$39,J$38)</f>
        <v>0</v>
      </c>
      <c r="K40" s="85">
        <f t="shared" si="10"/>
        <v>7.5183143438805748</v>
      </c>
      <c r="L40" s="85">
        <f t="shared" si="10"/>
        <v>105.93585923122916</v>
      </c>
      <c r="M40" s="85">
        <f t="shared" si="10"/>
        <v>93.250977784460957</v>
      </c>
      <c r="N40" s="85">
        <f t="shared" si="10"/>
        <v>9.0168754342757786</v>
      </c>
      <c r="O40" s="85">
        <f t="shared" si="10"/>
        <v>16.338925873674423</v>
      </c>
      <c r="P40" s="109">
        <f t="shared" si="10"/>
        <v>0</v>
      </c>
      <c r="Q40" s="172">
        <f>SUM(Q$22,Q$26,Q$37,Q$39,Q$38)</f>
        <v>232.06095266752089</v>
      </c>
      <c r="R40" s="178">
        <f t="shared" si="10"/>
        <v>80.086185351051157</v>
      </c>
      <c r="S40" s="85">
        <f t="shared" si="10"/>
        <v>0</v>
      </c>
      <c r="T40" s="85">
        <f t="shared" si="10"/>
        <v>9.2619012158182876</v>
      </c>
      <c r="U40" s="85">
        <f t="shared" si="10"/>
        <v>0.16</v>
      </c>
      <c r="V40" s="85">
        <f t="shared" si="10"/>
        <v>0</v>
      </c>
      <c r="W40" s="85"/>
      <c r="X40" s="85">
        <f t="shared" si="10"/>
        <v>0.24026164</v>
      </c>
      <c r="Y40" s="109">
        <f>SUM(Y$22,Y$26,Y$37,Y$39,Y$38)</f>
        <v>58.761350904543121</v>
      </c>
      <c r="Z40" s="110">
        <f t="shared" si="10"/>
        <v>68.423513760361416</v>
      </c>
      <c r="AA40" s="87">
        <f t="shared" si="10"/>
        <v>130.30159230026305</v>
      </c>
      <c r="AB40" s="111">
        <f t="shared" si="10"/>
        <v>0</v>
      </c>
      <c r="AC40" s="190">
        <f>SUM(AC$22,AC$26,AC$37,AC$39,AC$38)</f>
        <v>536.93146782919644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-7.7266207647141343</v>
      </c>
      <c r="H42" s="82">
        <f>H$20-H$40</f>
        <v>-0.7488025493999988</v>
      </c>
      <c r="I42" s="185">
        <f>I$20-I$40</f>
        <v>-8.4754233141141277</v>
      </c>
      <c r="J42" s="85">
        <f t="shared" ref="J42:R42" si="11">J$20-J$40</f>
        <v>2.2471660441118502</v>
      </c>
      <c r="K42" s="85">
        <f t="shared" si="11"/>
        <v>0</v>
      </c>
      <c r="L42" s="85">
        <f t="shared" si="11"/>
        <v>1.2201941100465064</v>
      </c>
      <c r="M42" s="85">
        <f t="shared" si="11"/>
        <v>3.3853764733529346</v>
      </c>
      <c r="N42" s="85">
        <f t="shared" si="11"/>
        <v>2.32629049262089</v>
      </c>
      <c r="O42" s="85">
        <f t="shared" si="11"/>
        <v>-1.4119742421028114</v>
      </c>
      <c r="P42" s="85">
        <f t="shared" si="11"/>
        <v>0</v>
      </c>
      <c r="Q42" s="170">
        <f t="shared" si="11"/>
        <v>7.7670528780293182</v>
      </c>
      <c r="R42" s="178">
        <f t="shared" si="11"/>
        <v>-0.59497163491843708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0.63655543882589427</v>
      </c>
      <c r="AB42" s="88">
        <f t="shared" si="12"/>
        <v>0</v>
      </c>
      <c r="AC42" s="190">
        <f t="shared" si="12"/>
        <v>-0.66678663217737721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2003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73.725279999999998</v>
      </c>
      <c r="F7" s="48">
        <v>57.766363099999992</v>
      </c>
      <c r="G7" s="49">
        <v>131.4916431</v>
      </c>
      <c r="H7" s="48">
        <v>3.99447888</v>
      </c>
      <c r="I7" s="181">
        <f>G7+H7</f>
        <v>135.48612198000001</v>
      </c>
      <c r="J7" s="50">
        <v>50.156490243098233</v>
      </c>
      <c r="K7" s="50">
        <v>8.1817243946822327</v>
      </c>
      <c r="L7" s="50"/>
      <c r="M7" s="50"/>
      <c r="N7" s="50"/>
      <c r="O7" s="50"/>
      <c r="P7" s="50"/>
      <c r="Q7" s="168">
        <f>SUM(J7:P7)</f>
        <v>58.338214637780467</v>
      </c>
      <c r="R7" s="175">
        <v>179.43227803521089</v>
      </c>
      <c r="S7" s="50">
        <v>85.033563344154004</v>
      </c>
      <c r="T7" s="50">
        <v>73.407335983454516</v>
      </c>
      <c r="U7" s="50">
        <v>0.19</v>
      </c>
      <c r="V7" s="50">
        <v>0.52749471070800003</v>
      </c>
      <c r="W7" s="50">
        <v>0</v>
      </c>
      <c r="X7" s="50">
        <v>2.37884369484</v>
      </c>
      <c r="Y7" s="50">
        <v>62.200575678381085</v>
      </c>
      <c r="Z7" s="51">
        <f>SUM(S7:Y7)</f>
        <v>223.73781341153759</v>
      </c>
      <c r="AA7" s="52"/>
      <c r="AB7" s="53">
        <v>2.1687517559999998</v>
      </c>
      <c r="AC7" s="187">
        <f>SUM(I7,Q7,R7,Z7,AA7,AB7)</f>
        <v>599.16317982052897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2.7472928510000001</v>
      </c>
      <c r="F8" s="48">
        <v>7.3859641776800009</v>
      </c>
      <c r="G8" s="49">
        <v>10.133257028680001</v>
      </c>
      <c r="H8" s="48">
        <v>3.9871020999999996E-4</v>
      </c>
      <c r="I8" s="181">
        <f>G8+H8</f>
        <v>10.133655738890001</v>
      </c>
      <c r="J8" s="50">
        <v>235.31278007629811</v>
      </c>
      <c r="K8" s="50">
        <v>0.54274377537335272</v>
      </c>
      <c r="L8" s="50">
        <v>36.465776383043142</v>
      </c>
      <c r="M8" s="50">
        <v>15.2609866824534</v>
      </c>
      <c r="N8" s="50">
        <v>1.1696001044031901</v>
      </c>
      <c r="O8" s="50">
        <v>8.9059857517259999</v>
      </c>
      <c r="P8" s="50">
        <v>6.5740470018734802</v>
      </c>
      <c r="Q8" s="168">
        <f>SUM(J8:P8)</f>
        <v>304.23191977517064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314.36557551406065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69.462344207200005</v>
      </c>
      <c r="F9" s="48">
        <v>0</v>
      </c>
      <c r="G9" s="49">
        <v>69.462344207200005</v>
      </c>
      <c r="H9" s="48">
        <v>0</v>
      </c>
      <c r="I9" s="181">
        <f>G9+H9</f>
        <v>69.462344207200005</v>
      </c>
      <c r="J9" s="50">
        <v>41.92932308251531</v>
      </c>
      <c r="K9" s="50">
        <v>1.2415360784788081</v>
      </c>
      <c r="L9" s="50">
        <v>0.62007658199819993</v>
      </c>
      <c r="M9" s="50">
        <v>0.29913023292419</v>
      </c>
      <c r="N9" s="50">
        <v>1.8518772146109799</v>
      </c>
      <c r="O9" s="50">
        <v>0</v>
      </c>
      <c r="P9" s="50">
        <v>0</v>
      </c>
      <c r="Q9" s="168">
        <f>SUM(J9:P9)</f>
        <v>45.941943190527489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115.4042873977275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-5.792925672000008</v>
      </c>
      <c r="H10" s="48">
        <v>0</v>
      </c>
      <c r="I10" s="181">
        <f>G10+H10</f>
        <v>-5.792925672000008</v>
      </c>
      <c r="J10" s="50">
        <v>3.0780319863750334</v>
      </c>
      <c r="K10" s="50">
        <v>-5.3773335991290673E-2</v>
      </c>
      <c r="L10" s="50">
        <v>-3.3453649592317802</v>
      </c>
      <c r="M10" s="50">
        <v>-2.7013426674657905</v>
      </c>
      <c r="N10" s="50">
        <v>2.7312307120922501</v>
      </c>
      <c r="O10" s="50">
        <v>-1.0669286526606205</v>
      </c>
      <c r="P10" s="50">
        <v>0.59405625397866801</v>
      </c>
      <c r="Q10" s="168">
        <f>SUM(J10:P10)</f>
        <v>-0.76409066290353067</v>
      </c>
      <c r="R10" s="175">
        <v>4.999999999999994E-3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-6.5520163349035387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2.3654402912846</v>
      </c>
      <c r="N11" s="50">
        <v>9.5186048534616212</v>
      </c>
      <c r="O11" s="50">
        <v>29.280412519633188</v>
      </c>
      <c r="P11" s="50">
        <v>0</v>
      </c>
      <c r="Q11" s="168">
        <f>SUM(J11:P11)</f>
        <v>41.164457664379412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41.164457664379412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7.0102286437999908</v>
      </c>
      <c r="F12" s="61">
        <f t="shared" ref="F12:Z12" si="0">SUM(F$7:F$8)-SUM(F$9:F$11)</f>
        <v>65.152327277679987</v>
      </c>
      <c r="G12" s="62">
        <f t="shared" si="0"/>
        <v>77.955481593480002</v>
      </c>
      <c r="H12" s="63">
        <f t="shared" si="0"/>
        <v>3.9948775902099998</v>
      </c>
      <c r="I12" s="182">
        <f>SUM(I$7:I$8)-SUM(I$9:I$11)</f>
        <v>81.950359183690026</v>
      </c>
      <c r="J12" s="64">
        <f>SUM(J$7:J$8)-SUM(J$9:J$11)</f>
        <v>240.461915250506</v>
      </c>
      <c r="K12" s="64">
        <f t="shared" si="0"/>
        <v>7.5367054275680676</v>
      </c>
      <c r="L12" s="64">
        <f t="shared" si="0"/>
        <v>39.191064760276724</v>
      </c>
      <c r="M12" s="64">
        <f t="shared" si="0"/>
        <v>15.2977588257104</v>
      </c>
      <c r="N12" s="64">
        <f t="shared" si="0"/>
        <v>-12.932112675761662</v>
      </c>
      <c r="O12" s="64">
        <f t="shared" si="0"/>
        <v>-19.307498115246567</v>
      </c>
      <c r="P12" s="64">
        <f t="shared" si="0"/>
        <v>5.9799907478948118</v>
      </c>
      <c r="Q12" s="169">
        <f t="shared" si="0"/>
        <v>276.22782422094775</v>
      </c>
      <c r="R12" s="176">
        <f t="shared" si="0"/>
        <v>179.42727803521089</v>
      </c>
      <c r="S12" s="64">
        <f t="shared" si="0"/>
        <v>85.033563344154004</v>
      </c>
      <c r="T12" s="64">
        <f t="shared" si="0"/>
        <v>73.407335983454516</v>
      </c>
      <c r="U12" s="64">
        <f t="shared" si="0"/>
        <v>0.19</v>
      </c>
      <c r="V12" s="64">
        <f t="shared" si="0"/>
        <v>0.52749471070800003</v>
      </c>
      <c r="W12" s="64">
        <f t="shared" si="0"/>
        <v>0</v>
      </c>
      <c r="X12" s="64">
        <f t="shared" si="0"/>
        <v>2.37884369484</v>
      </c>
      <c r="Y12" s="64">
        <f t="shared" si="0"/>
        <v>62.200575678381085</v>
      </c>
      <c r="Z12" s="65">
        <f t="shared" si="0"/>
        <v>223.73781341153759</v>
      </c>
      <c r="AA12" s="66"/>
      <c r="AB12" s="67">
        <f>SUM(AB$7:AB$8)-SUM(AB$9:AB$11)</f>
        <v>2.1687517559999998</v>
      </c>
      <c r="AC12" s="188">
        <f>SUM(AC$7:AC$8)-SUM(AC$9:AC$11)</f>
        <v>763.51202660738625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-50.369015436771448</v>
      </c>
      <c r="G13" s="71">
        <f t="shared" si="1"/>
        <v>-50.779065462005583</v>
      </c>
      <c r="H13" s="70">
        <f t="shared" si="1"/>
        <v>-0.21933288000000001</v>
      </c>
      <c r="I13" s="183">
        <f t="shared" si="1"/>
        <v>-50.998398342005579</v>
      </c>
      <c r="J13" s="72">
        <f t="shared" si="1"/>
        <v>-240.17063201707759</v>
      </c>
      <c r="K13" s="72">
        <f t="shared" ref="K13:U13" si="2">SUM(K$14:K$18)</f>
        <v>-1.3272386889410532E-3</v>
      </c>
      <c r="L13" s="72">
        <f t="shared" si="2"/>
        <v>71.641230335027828</v>
      </c>
      <c r="M13" s="72">
        <f t="shared" si="2"/>
        <v>85.308185110620244</v>
      </c>
      <c r="N13" s="72">
        <f t="shared" si="2"/>
        <v>23.137536653152036</v>
      </c>
      <c r="O13" s="72">
        <f t="shared" si="2"/>
        <v>38.770757508127545</v>
      </c>
      <c r="P13" s="72">
        <f t="shared" si="2"/>
        <v>6.042039078776348</v>
      </c>
      <c r="Q13" s="168">
        <f t="shared" si="2"/>
        <v>-15.272210570062539</v>
      </c>
      <c r="R13" s="177">
        <f t="shared" si="2"/>
        <v>-90.484852171331028</v>
      </c>
      <c r="S13" s="72">
        <f t="shared" si="2"/>
        <v>-85.033563344154004</v>
      </c>
      <c r="T13" s="72">
        <f t="shared" si="2"/>
        <v>-64.002329965070771</v>
      </c>
      <c r="U13" s="72">
        <f t="shared" si="2"/>
        <v>0</v>
      </c>
      <c r="V13" s="72">
        <f t="shared" ref="V13:AC13" si="3">SUM(V$14:V$18)</f>
        <v>-0.52749471070800003</v>
      </c>
      <c r="W13" s="72">
        <f t="shared" si="3"/>
        <v>0</v>
      </c>
      <c r="X13" s="72">
        <f t="shared" si="3"/>
        <v>-2.1485820548399999</v>
      </c>
      <c r="Y13" s="72">
        <f t="shared" si="3"/>
        <v>-2.7495693455999999</v>
      </c>
      <c r="Z13" s="51">
        <f t="shared" si="3"/>
        <v>-154.46153942037276</v>
      </c>
      <c r="AA13" s="73">
        <f t="shared" si="3"/>
        <v>131.55524589217111</v>
      </c>
      <c r="AB13" s="74">
        <f t="shared" si="3"/>
        <v>-2.1687517559999998</v>
      </c>
      <c r="AC13" s="189">
        <f t="shared" si="3"/>
        <v>-181.83050636760078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-32.528819999999996</v>
      </c>
      <c r="G14" s="49">
        <f>F14+E14</f>
        <v>-32.528819999999996</v>
      </c>
      <c r="H14" s="48">
        <v>0</v>
      </c>
      <c r="I14" s="181">
        <f>SUM(G14:H14)</f>
        <v>-32.528819999999996</v>
      </c>
      <c r="J14" s="50"/>
      <c r="K14" s="50"/>
      <c r="L14" s="50"/>
      <c r="M14" s="50">
        <v>-2.9917199999999999E-5</v>
      </c>
      <c r="N14" s="50">
        <v>-0.24025636</v>
      </c>
      <c r="O14" s="50"/>
      <c r="P14" s="50"/>
      <c r="Q14" s="168">
        <f>SUM(J14:P14)</f>
        <v>-0.24028627720000001</v>
      </c>
      <c r="R14" s="175">
        <v>-60.320186999999997</v>
      </c>
      <c r="S14" s="50">
        <v>-85.033563344154004</v>
      </c>
      <c r="T14" s="50">
        <v>-62.868632763839997</v>
      </c>
      <c r="U14" s="50">
        <v>0</v>
      </c>
      <c r="V14" s="50">
        <v>-0.52749471070800003</v>
      </c>
      <c r="W14" s="50"/>
      <c r="X14" s="50">
        <v>-1.3030682089199999</v>
      </c>
      <c r="Y14" s="50"/>
      <c r="Z14" s="51">
        <f>SUM(S14:Y14)</f>
        <v>-149.732759027622</v>
      </c>
      <c r="AA14" s="52">
        <v>134.64246796691401</v>
      </c>
      <c r="AB14" s="58"/>
      <c r="AC14" s="191">
        <f t="shared" ref="AC14:AC19" si="4">SUM(I14,Q14,R14,Z14,AA14,AB14)</f>
        <v>-108.17958433790798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-8.3337265679999994</v>
      </c>
      <c r="G15" s="49">
        <f>F15+E15</f>
        <v>-8.3337265679999994</v>
      </c>
      <c r="H15" s="48">
        <v>-0.21933288000000001</v>
      </c>
      <c r="I15" s="181">
        <f>SUM(G15:H15)</f>
        <v>-8.5530594479999991</v>
      </c>
      <c r="J15" s="50"/>
      <c r="K15" s="50"/>
      <c r="L15" s="50"/>
      <c r="M15" s="50"/>
      <c r="N15" s="50"/>
      <c r="O15" s="50"/>
      <c r="P15" s="50"/>
      <c r="Q15" s="168"/>
      <c r="R15" s="175">
        <v>-24.340799434999997</v>
      </c>
      <c r="S15" s="50"/>
      <c r="T15" s="50">
        <v>-1.1336972012307691</v>
      </c>
      <c r="U15" s="50"/>
      <c r="V15" s="50"/>
      <c r="W15" s="50"/>
      <c r="X15" s="50">
        <v>-0.8455138459199999</v>
      </c>
      <c r="Y15" s="50">
        <v>-2.7495693455999999</v>
      </c>
      <c r="Z15" s="51">
        <f>SUM(S15:Y15)</f>
        <v>-4.7287803927507692</v>
      </c>
      <c r="AA15" s="52">
        <v>12.08223379631022</v>
      </c>
      <c r="AB15" s="53">
        <v>-2.1687517559999998</v>
      </c>
      <c r="AC15" s="191">
        <f t="shared" si="4"/>
        <v>-27.709157235440543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-240.17063201707759</v>
      </c>
      <c r="K16" s="50"/>
      <c r="L16" s="50">
        <v>71.439480995717929</v>
      </c>
      <c r="M16" s="50">
        <v>85.142727726350614</v>
      </c>
      <c r="N16" s="50">
        <v>23.159911704139517</v>
      </c>
      <c r="O16" s="50">
        <v>38.733513768718538</v>
      </c>
      <c r="P16" s="50">
        <v>13.988676167941428</v>
      </c>
      <c r="Q16" s="168">
        <f>SUM(J16:P16)</f>
        <v>-7.7063216542095674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-7.7063216542095674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-9.5064688687714494</v>
      </c>
      <c r="G17" s="49">
        <f>F17+E17</f>
        <v>-9.5064688687714494</v>
      </c>
      <c r="H17" s="48">
        <v>0</v>
      </c>
      <c r="I17" s="181">
        <f>SUM(G17:H17)</f>
        <v>-9.5064688687714494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-9.5064688687714494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-1.3272386889410532E-3</v>
      </c>
      <c r="L18" s="50">
        <v>0.20174933930989977</v>
      </c>
      <c r="M18" s="50">
        <v>0.16548730146961971</v>
      </c>
      <c r="N18" s="50">
        <v>0.21788130901251984</v>
      </c>
      <c r="O18" s="50">
        <v>3.7243739409009893E-2</v>
      </c>
      <c r="P18" s="50">
        <v>-7.9466370891650797</v>
      </c>
      <c r="Q18" s="168">
        <f>SUM(J18:P18)</f>
        <v>-7.3256026386529713</v>
      </c>
      <c r="R18" s="175">
        <v>-5.8238657363310313</v>
      </c>
      <c r="S18" s="50"/>
      <c r="T18" s="50"/>
      <c r="U18" s="50"/>
      <c r="V18" s="50"/>
      <c r="W18" s="50"/>
      <c r="X18" s="50"/>
      <c r="Y18" s="50"/>
      <c r="Z18" s="51"/>
      <c r="AA18" s="52">
        <v>-15.169455871053104</v>
      </c>
      <c r="AB18" s="58"/>
      <c r="AC18" s="191">
        <f t="shared" si="4"/>
        <v>-28.728974271271241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-12.022029826671162</v>
      </c>
      <c r="Q19" s="170">
        <f>SUM(J19:P19)</f>
        <v>-12.022029826671162</v>
      </c>
      <c r="R19" s="178">
        <v>-26.03894570512487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-38.060975531796032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7.0102286437999908</v>
      </c>
      <c r="F20" s="82">
        <f t="shared" si="5"/>
        <v>14.783311840908539</v>
      </c>
      <c r="G20" s="83">
        <f t="shared" si="5"/>
        <v>27.176416131474419</v>
      </c>
      <c r="H20" s="82">
        <f t="shared" si="5"/>
        <v>3.7755447102099997</v>
      </c>
      <c r="I20" s="185">
        <f t="shared" si="5"/>
        <v>30.951960841684446</v>
      </c>
      <c r="J20" s="85">
        <f>SUM(J$12,J$13,J$19)</f>
        <v>0.2912832334284019</v>
      </c>
      <c r="K20" s="85">
        <f t="shared" si="5"/>
        <v>7.5353781888791262</v>
      </c>
      <c r="L20" s="85">
        <f t="shared" si="5"/>
        <v>110.83229509530454</v>
      </c>
      <c r="M20" s="85">
        <f t="shared" si="5"/>
        <v>100.60594393633065</v>
      </c>
      <c r="N20" s="85">
        <f t="shared" si="5"/>
        <v>10.205423977390375</v>
      </c>
      <c r="O20" s="85">
        <f>SUM(O$12,O$13,O$19)</f>
        <v>19.463259392880978</v>
      </c>
      <c r="P20" s="85">
        <f t="shared" si="5"/>
        <v>0</v>
      </c>
      <c r="Q20" s="170">
        <f t="shared" si="5"/>
        <v>248.93358382421403</v>
      </c>
      <c r="R20" s="178">
        <f t="shared" si="5"/>
        <v>62.903480158754988</v>
      </c>
      <c r="S20" s="85"/>
      <c r="T20" s="85">
        <f t="shared" ref="T20:AB20" si="6">SUM(T$12,T$13,T$19)</f>
        <v>9.4050060183837445</v>
      </c>
      <c r="U20" s="85">
        <f t="shared" si="6"/>
        <v>0.19</v>
      </c>
      <c r="V20" s="85">
        <f t="shared" si="6"/>
        <v>0</v>
      </c>
      <c r="W20" s="85">
        <f t="shared" si="6"/>
        <v>0</v>
      </c>
      <c r="X20" s="85">
        <f t="shared" si="6"/>
        <v>0.23026164000000016</v>
      </c>
      <c r="Y20" s="85">
        <f t="shared" si="6"/>
        <v>59.451006332781084</v>
      </c>
      <c r="Z20" s="86">
        <f t="shared" si="6"/>
        <v>69.276273991164828</v>
      </c>
      <c r="AA20" s="87">
        <f t="shared" si="6"/>
        <v>131.55524589217111</v>
      </c>
      <c r="AB20" s="88">
        <f t="shared" si="6"/>
        <v>0</v>
      </c>
      <c r="AC20" s="190">
        <f>SUM(AC$12,AC$13,AC$19)</f>
        <v>543.62054470798944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0.11489749379999999</v>
      </c>
      <c r="F22" s="63">
        <v>0.43946114600000008</v>
      </c>
      <c r="G22" s="62">
        <f>SUM(E22:F22)</f>
        <v>0.55435863980000011</v>
      </c>
      <c r="H22" s="63">
        <v>0</v>
      </c>
      <c r="I22" s="181">
        <f>SUM(G22:H22)</f>
        <v>0.55435863980000011</v>
      </c>
      <c r="J22" s="92"/>
      <c r="K22" s="92">
        <f>SUM(K23:K25)</f>
        <v>4.4479782787559652E-2</v>
      </c>
      <c r="L22" s="92">
        <f>SUM(L23:L25)</f>
        <v>2.2369248113935085</v>
      </c>
      <c r="M22" s="92">
        <f>SUM(M23:M25)</f>
        <v>17.670050411189401</v>
      </c>
      <c r="N22" s="92">
        <f>SUM(N23:N25)</f>
        <v>3.2290176056925346</v>
      </c>
      <c r="O22" s="92">
        <f>SUM(O23:O25)</f>
        <v>0</v>
      </c>
      <c r="P22" s="92"/>
      <c r="Q22" s="168">
        <f>SUM(J22:P22)</f>
        <v>23.180472611063003</v>
      </c>
      <c r="R22" s="175">
        <f>SUM(R23:R25)</f>
        <v>2.0644909568107304</v>
      </c>
      <c r="S22" s="50"/>
      <c r="T22" s="92">
        <v>0.49892000000000003</v>
      </c>
      <c r="U22" s="92"/>
      <c r="V22" s="92"/>
      <c r="W22" s="92"/>
      <c r="X22" s="92"/>
      <c r="Y22" s="92"/>
      <c r="Z22" s="51">
        <f>SUM(S22:Y22)</f>
        <v>0.49892000000000003</v>
      </c>
      <c r="AA22" s="52">
        <f>SUM(AA23:AA25)</f>
        <v>5.1734704328402747</v>
      </c>
      <c r="AB22" s="93"/>
      <c r="AC22" s="187">
        <f>SUM(I22,Q22,R22,Z22,AA22,AB22)</f>
        <v>31.471712640514006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0.11489749379999999</v>
      </c>
      <c r="F23" s="48">
        <v>0.43946114600000008</v>
      </c>
      <c r="G23" s="49">
        <f t="shared" ref="G23:G39" si="7">SUM(E23:F23)</f>
        <v>0.55435863980000011</v>
      </c>
      <c r="H23" s="48">
        <v>0</v>
      </c>
      <c r="I23" s="186">
        <f t="shared" ref="I23:I39" si="8">SUM(G23:H23)</f>
        <v>0.55435863980000011</v>
      </c>
      <c r="J23" s="50"/>
      <c r="K23" s="50">
        <v>4.4479782787559652E-2</v>
      </c>
      <c r="L23" s="50">
        <v>2.1614053053254345</v>
      </c>
      <c r="M23" s="57">
        <v>11.643078793692304</v>
      </c>
      <c r="N23" s="57">
        <v>2.3077668306926955E-2</v>
      </c>
      <c r="O23" s="57">
        <v>0</v>
      </c>
      <c r="P23" s="57"/>
      <c r="Q23" s="171">
        <f>SUM(J23:P23)</f>
        <v>13.872041550112225</v>
      </c>
      <c r="R23" s="179">
        <v>2.0387909568107303</v>
      </c>
      <c r="S23" s="50"/>
      <c r="T23" s="50">
        <v>0.49892000000000003</v>
      </c>
      <c r="U23" s="50"/>
      <c r="V23" s="50"/>
      <c r="W23" s="50"/>
      <c r="X23" s="50"/>
      <c r="Y23" s="50"/>
      <c r="Z23" s="94">
        <f>SUM(S23:Y23)</f>
        <v>0.49892000000000003</v>
      </c>
      <c r="AA23" s="95">
        <v>4.5871548171465903</v>
      </c>
      <c r="AB23" s="96"/>
      <c r="AC23" s="191">
        <f>SUM(I23,Q23,R23,Z23,AA23,AB23)</f>
        <v>21.551265963869547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1.4062584093301279E-2</v>
      </c>
      <c r="M24" s="57">
        <v>1.1400616084336668</v>
      </c>
      <c r="N24" s="57">
        <v>0.17359962697531431</v>
      </c>
      <c r="O24" s="57">
        <v>0</v>
      </c>
      <c r="P24" s="57"/>
      <c r="Q24" s="171">
        <f>SUM(J24:P24)</f>
        <v>1.3277238195022825</v>
      </c>
      <c r="R24" s="179">
        <v>2.5699999999999997E-2</v>
      </c>
      <c r="S24" s="50"/>
      <c r="T24" s="50"/>
      <c r="U24" s="50"/>
      <c r="V24" s="50"/>
      <c r="W24" s="50"/>
      <c r="X24" s="50"/>
      <c r="Y24" s="50"/>
      <c r="Z24" s="94"/>
      <c r="AA24" s="95">
        <v>0.35897410803279423</v>
      </c>
      <c r="AB24" s="96"/>
      <c r="AC24" s="191">
        <f>SUM(I24,Q24,R24,Z24,AA24,AB24)</f>
        <v>1.7123979275350767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6.1456921974772663E-2</v>
      </c>
      <c r="M25" s="57">
        <v>4.8869100090634294</v>
      </c>
      <c r="N25" s="57">
        <v>3.0323403104102935</v>
      </c>
      <c r="O25" s="57">
        <v>0</v>
      </c>
      <c r="P25" s="57"/>
      <c r="Q25" s="171">
        <f>SUM(J25:P25)</f>
        <v>7.9807072414484956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0.2273415076608902</v>
      </c>
      <c r="AB25" s="96"/>
      <c r="AC25" s="191">
        <f>SUM(I25,Q25,R25,Z25,AA25,AB25)</f>
        <v>8.2080487491093859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12.649109979836</v>
      </c>
      <c r="F26" s="63">
        <v>12.292173581333353</v>
      </c>
      <c r="G26" s="62">
        <f t="shared" si="7"/>
        <v>24.941283561169353</v>
      </c>
      <c r="H26" s="63">
        <v>3.4917614456688</v>
      </c>
      <c r="I26" s="181">
        <f>SUM(G26:H26)</f>
        <v>28.433045006838153</v>
      </c>
      <c r="J26" s="50"/>
      <c r="K26" s="100">
        <f>SUM(K27:K36)</f>
        <v>2.419137136346166</v>
      </c>
      <c r="L26" s="100">
        <f>SUM(L27:L36)</f>
        <v>0.17735538207522147</v>
      </c>
      <c r="M26" s="100">
        <f>SUM(M27:M36)</f>
        <v>11.582993109925196</v>
      </c>
      <c r="N26" s="100">
        <f>SUM(N27:N36)</f>
        <v>1.3687029019166941</v>
      </c>
      <c r="O26" s="100">
        <f>SUM(O27:O36)</f>
        <v>0</v>
      </c>
      <c r="P26" s="100"/>
      <c r="Q26" s="168">
        <f>SUM(Q27:Q36)</f>
        <v>15.548188530263277</v>
      </c>
      <c r="R26" s="175">
        <f>SUM(R27:R36)</f>
        <v>45.008788464089655</v>
      </c>
      <c r="S26" s="50"/>
      <c r="T26" s="92">
        <f>SUM(T27:T36)</f>
        <v>5.3141730183837392</v>
      </c>
      <c r="U26" s="101"/>
      <c r="V26" s="101"/>
      <c r="W26" s="101"/>
      <c r="X26" s="92">
        <f>SUM(X27:X36)</f>
        <v>5.026164000000001E-2</v>
      </c>
      <c r="Y26" s="92">
        <f>SUM(Y27:Y36)</f>
        <v>50.740511667161847</v>
      </c>
      <c r="Z26" s="51">
        <f>SUM(S26:Y26)</f>
        <v>56.104946325545583</v>
      </c>
      <c r="AA26" s="52">
        <f>SUM(AA27:AA36)</f>
        <v>56.026774885087057</v>
      </c>
      <c r="AB26" s="93"/>
      <c r="AC26" s="187">
        <f t="shared" ref="AC26:AC39" si="9">SUM(I26,Q26,R26,Z26,AA26,AB26)</f>
        <v>201.12174321182371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2.3165368654395526E-3</v>
      </c>
      <c r="M27" s="57">
        <v>3.0482904707235727</v>
      </c>
      <c r="N27" s="57">
        <v>0.16402622244860757</v>
      </c>
      <c r="O27" s="57">
        <v>0</v>
      </c>
      <c r="P27" s="50"/>
      <c r="Q27" s="171">
        <f>SUM(K27:P27)</f>
        <v>3.2146332300376201</v>
      </c>
      <c r="R27" s="179">
        <v>0.17249999999999999</v>
      </c>
      <c r="S27" s="50"/>
      <c r="T27" s="50"/>
      <c r="U27" s="50"/>
      <c r="V27" s="50"/>
      <c r="W27" s="50"/>
      <c r="X27" s="50"/>
      <c r="Y27" s="50"/>
      <c r="Z27" s="51"/>
      <c r="AA27" s="95">
        <v>1.1264859988723601</v>
      </c>
      <c r="AB27" s="96"/>
      <c r="AC27" s="191">
        <f t="shared" si="9"/>
        <v>4.6477890490125375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7.3891733452196648</v>
      </c>
      <c r="G28" s="49">
        <f t="shared" si="7"/>
        <v>7.3891733452196648</v>
      </c>
      <c r="H28" s="48">
        <v>2.2992561997969281</v>
      </c>
      <c r="I28" s="186">
        <f t="shared" si="8"/>
        <v>9.6884295450165929</v>
      </c>
      <c r="J28" s="50"/>
      <c r="K28" s="57"/>
      <c r="L28" s="50">
        <v>1.3174274940388896E-3</v>
      </c>
      <c r="M28" s="57">
        <v>7.909412327694898E-2</v>
      </c>
      <c r="N28" s="57">
        <v>0.12243863488836387</v>
      </c>
      <c r="O28" s="57">
        <v>0</v>
      </c>
      <c r="P28" s="57"/>
      <c r="Q28" s="171">
        <f>SUM(K28:P28)</f>
        <v>0.20285018565935176</v>
      </c>
      <c r="R28" s="179">
        <v>10.826246123323907</v>
      </c>
      <c r="S28" s="50"/>
      <c r="T28" s="102"/>
      <c r="U28" s="102"/>
      <c r="V28" s="102"/>
      <c r="W28" s="102"/>
      <c r="X28" s="50"/>
      <c r="Y28" s="50"/>
      <c r="Z28" s="51"/>
      <c r="AA28" s="95">
        <v>7.3288903394287601</v>
      </c>
      <c r="AB28" s="96"/>
      <c r="AC28" s="191">
        <f t="shared" si="9"/>
        <v>28.046416193428612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0.32191372263897167</v>
      </c>
      <c r="G29" s="49">
        <f t="shared" si="7"/>
        <v>0.32191372263897167</v>
      </c>
      <c r="H29" s="48">
        <v>0</v>
      </c>
      <c r="I29" s="186">
        <f t="shared" si="8"/>
        <v>0.32191372263897167</v>
      </c>
      <c r="J29" s="50"/>
      <c r="K29" s="57"/>
      <c r="L29" s="57"/>
      <c r="M29" s="57"/>
      <c r="N29" s="57"/>
      <c r="O29" s="57"/>
      <c r="P29" s="57"/>
      <c r="Q29" s="171"/>
      <c r="R29" s="179">
        <v>1.0069999999999999</v>
      </c>
      <c r="S29" s="50"/>
      <c r="T29" s="102"/>
      <c r="U29" s="102"/>
      <c r="V29" s="102"/>
      <c r="W29" s="102"/>
      <c r="X29" s="50"/>
      <c r="Y29" s="50"/>
      <c r="Z29" s="51"/>
      <c r="AA29" s="95">
        <v>0.59434548954272304</v>
      </c>
      <c r="AB29" s="96"/>
      <c r="AC29" s="191">
        <f t="shared" si="9"/>
        <v>1.9232592121816947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0.30517518046683512</v>
      </c>
      <c r="G30" s="49">
        <f t="shared" si="7"/>
        <v>0.30517518046683512</v>
      </c>
      <c r="H30" s="48">
        <v>0</v>
      </c>
      <c r="I30" s="186">
        <f t="shared" si="8"/>
        <v>0.30517518046683512</v>
      </c>
      <c r="J30" s="50"/>
      <c r="K30" s="57"/>
      <c r="L30" s="57"/>
      <c r="M30" s="57"/>
      <c r="N30" s="57"/>
      <c r="O30" s="57"/>
      <c r="P30" s="57"/>
      <c r="Q30" s="171"/>
      <c r="R30" s="179">
        <v>5.8515562362057105</v>
      </c>
      <c r="S30" s="50"/>
      <c r="T30" s="102"/>
      <c r="U30" s="102"/>
      <c r="V30" s="102"/>
      <c r="W30" s="102"/>
      <c r="X30" s="50"/>
      <c r="Y30" s="50"/>
      <c r="Z30" s="51"/>
      <c r="AA30" s="95">
        <v>13.38001938358321</v>
      </c>
      <c r="AB30" s="96"/>
      <c r="AC30" s="191">
        <f t="shared" si="9"/>
        <v>19.536750800255756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20.795178023804901</v>
      </c>
      <c r="S31" s="50"/>
      <c r="T31" s="50"/>
      <c r="U31" s="50"/>
      <c r="V31" s="50"/>
      <c r="W31" s="50"/>
      <c r="X31" s="50"/>
      <c r="Y31" s="50"/>
      <c r="Z31" s="51"/>
      <c r="AA31" s="95">
        <v>2.4377376642733513</v>
      </c>
      <c r="AB31" s="96"/>
      <c r="AC31" s="191">
        <f t="shared" si="9"/>
        <v>23.232915688078251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4.3902216252518471</v>
      </c>
      <c r="F32" s="48">
        <v>0</v>
      </c>
      <c r="G32" s="49">
        <f t="shared" si="7"/>
        <v>4.3902216252518471</v>
      </c>
      <c r="H32" s="48">
        <v>0</v>
      </c>
      <c r="I32" s="186">
        <f t="shared" si="8"/>
        <v>4.3902216252518471</v>
      </c>
      <c r="J32" s="50"/>
      <c r="K32" s="57"/>
      <c r="L32" s="57"/>
      <c r="M32" s="57"/>
      <c r="N32" s="57"/>
      <c r="O32" s="57"/>
      <c r="P32" s="57"/>
      <c r="Q32" s="171"/>
      <c r="R32" s="179">
        <v>1.808002301754386</v>
      </c>
      <c r="S32" s="50"/>
      <c r="T32" s="50"/>
      <c r="U32" s="50"/>
      <c r="V32" s="50"/>
      <c r="W32" s="50"/>
      <c r="X32" s="50"/>
      <c r="Y32" s="50"/>
      <c r="Z32" s="51"/>
      <c r="AA32" s="95">
        <v>0.910032367487839</v>
      </c>
      <c r="AB32" s="96"/>
      <c r="AC32" s="191">
        <f t="shared" si="9"/>
        <v>7.1082562944940726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1.5508651622931171E-3</v>
      </c>
      <c r="N33" s="57">
        <v>0</v>
      </c>
      <c r="O33" s="57">
        <v>0</v>
      </c>
      <c r="P33" s="57"/>
      <c r="Q33" s="171">
        <f>SUM(K33:P33)</f>
        <v>1.5508651622931171E-3</v>
      </c>
      <c r="R33" s="179">
        <v>3.35011601100075</v>
      </c>
      <c r="S33" s="50"/>
      <c r="T33" s="50"/>
      <c r="U33" s="50"/>
      <c r="V33" s="50"/>
      <c r="W33" s="50"/>
      <c r="X33" s="50"/>
      <c r="Y33" s="50"/>
      <c r="Z33" s="51"/>
      <c r="AA33" s="95">
        <v>22.970189074838189</v>
      </c>
      <c r="AB33" s="96"/>
      <c r="AC33" s="191">
        <f t="shared" si="9"/>
        <v>26.321855951001233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0.63039999999999996</v>
      </c>
      <c r="S34" s="50"/>
      <c r="T34" s="50"/>
      <c r="U34" s="50"/>
      <c r="V34" s="50"/>
      <c r="W34" s="50"/>
      <c r="X34" s="50"/>
      <c r="Y34" s="50"/>
      <c r="Z34" s="51"/>
      <c r="AA34" s="95">
        <v>1.1696282475688</v>
      </c>
      <c r="AB34" s="96"/>
      <c r="AC34" s="191">
        <f t="shared" si="9"/>
        <v>1.8200282475687999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3.8525003992256779E-2</v>
      </c>
      <c r="M35" s="57">
        <v>3.9180122331945784</v>
      </c>
      <c r="N35" s="57">
        <v>7.9261061927016676E-3</v>
      </c>
      <c r="O35" s="57">
        <v>0</v>
      </c>
      <c r="P35" s="57"/>
      <c r="Q35" s="171">
        <f>SUM(K35:P35)</f>
        <v>3.9644633433795367</v>
      </c>
      <c r="R35" s="179">
        <v>0.1003</v>
      </c>
      <c r="S35" s="50"/>
      <c r="T35" s="50"/>
      <c r="U35" s="50"/>
      <c r="V35" s="50"/>
      <c r="W35" s="50"/>
      <c r="X35" s="50"/>
      <c r="Y35" s="50"/>
      <c r="Z35" s="51"/>
      <c r="AA35" s="95">
        <v>0.86727917149699396</v>
      </c>
      <c r="AB35" s="96"/>
      <c r="AC35" s="191">
        <f t="shared" si="9"/>
        <v>5.0161548799825946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8.2588883545841529</v>
      </c>
      <c r="F36" s="48">
        <v>4.0376291477992616</v>
      </c>
      <c r="G36" s="49">
        <f t="shared" si="7"/>
        <v>12.296517502383415</v>
      </c>
      <c r="H36" s="48">
        <v>1.1925052458718715</v>
      </c>
      <c r="I36" s="186">
        <f>SUM(G36:H36)</f>
        <v>13.489022748255286</v>
      </c>
      <c r="J36" s="50"/>
      <c r="K36" s="50">
        <v>2.419137136346166</v>
      </c>
      <c r="L36" s="50">
        <v>0.13519641372348626</v>
      </c>
      <c r="M36" s="50">
        <v>4.5360454175678022</v>
      </c>
      <c r="N36" s="50">
        <v>1.074311938387021</v>
      </c>
      <c r="O36" s="50">
        <v>0</v>
      </c>
      <c r="P36" s="50"/>
      <c r="Q36" s="171">
        <f>SUM(K36:P36)</f>
        <v>8.1646909060244752</v>
      </c>
      <c r="R36" s="179">
        <v>0.46748976799999997</v>
      </c>
      <c r="S36" s="50"/>
      <c r="T36" s="50">
        <v>5.3141730183837392</v>
      </c>
      <c r="U36" s="50"/>
      <c r="V36" s="50"/>
      <c r="W36" s="50"/>
      <c r="X36" s="50">
        <v>5.026164000000001E-2</v>
      </c>
      <c r="Y36" s="50">
        <v>50.740511667161847</v>
      </c>
      <c r="Z36" s="94">
        <f>SUM(S36:Y36)</f>
        <v>56.104946325545583</v>
      </c>
      <c r="AA36" s="95">
        <v>5.2421671479948282</v>
      </c>
      <c r="AB36" s="96"/>
      <c r="AC36" s="191">
        <f t="shared" si="9"/>
        <v>83.46831689582018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0.63203088056400003</v>
      </c>
      <c r="F37" s="63">
        <v>0.68980191449520001</v>
      </c>
      <c r="G37" s="62">
        <f t="shared" si="7"/>
        <v>1.3218327950591999</v>
      </c>
      <c r="H37" s="63">
        <v>0.49649561273119996</v>
      </c>
      <c r="I37" s="181">
        <f>SUM(G37:H37)</f>
        <v>1.8183284077903998</v>
      </c>
      <c r="J37" s="92"/>
      <c r="K37" s="92">
        <v>0.97795646252143076</v>
      </c>
      <c r="L37" s="92">
        <v>0.14798964917183563</v>
      </c>
      <c r="M37" s="92">
        <v>3.3188333371848135</v>
      </c>
      <c r="N37" s="92">
        <v>1.1247138668770176</v>
      </c>
      <c r="O37" s="92">
        <v>0</v>
      </c>
      <c r="P37" s="92"/>
      <c r="Q37" s="168">
        <f>SUM(K37:P37)</f>
        <v>5.5694933157550981</v>
      </c>
      <c r="R37" s="175">
        <v>7.1417558787344193</v>
      </c>
      <c r="S37" s="92"/>
      <c r="T37" s="92">
        <v>3.1753529999999999</v>
      </c>
      <c r="U37" s="92"/>
      <c r="V37" s="92"/>
      <c r="W37" s="92"/>
      <c r="X37" s="92">
        <v>0.18</v>
      </c>
      <c r="Y37" s="92"/>
      <c r="Z37" s="51">
        <f>SUM(S37:Y37)</f>
        <v>3.355353</v>
      </c>
      <c r="AA37" s="52">
        <v>26.009673698255781</v>
      </c>
      <c r="AB37" s="93"/>
      <c r="AC37" s="187">
        <f t="shared" si="9"/>
        <v>43.894604300535704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1.0861188448393269</v>
      </c>
      <c r="L38" s="92">
        <v>106.88140245347391</v>
      </c>
      <c r="M38" s="92">
        <v>63.817149996274267</v>
      </c>
      <c r="N38" s="92">
        <v>5.0417872563045671</v>
      </c>
      <c r="O38" s="92">
        <v>18.178864412048398</v>
      </c>
      <c r="P38" s="92"/>
      <c r="Q38" s="168">
        <f>SUM(K38:P38)</f>
        <v>195.00532296294045</v>
      </c>
      <c r="R38" s="175">
        <v>2.6762722633000002E-2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0.2359000295208</v>
      </c>
      <c r="AB38" s="93"/>
      <c r="AC38" s="187">
        <f t="shared" si="9"/>
        <v>195.34798571509427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3.9204476599999996E-2</v>
      </c>
      <c r="F39" s="63">
        <v>0.2894773994</v>
      </c>
      <c r="G39" s="62">
        <f t="shared" si="7"/>
        <v>0.32868187599999998</v>
      </c>
      <c r="H39" s="63">
        <v>0.49513849669999993</v>
      </c>
      <c r="I39" s="181">
        <f t="shared" si="8"/>
        <v>0.82382037269999997</v>
      </c>
      <c r="J39" s="50"/>
      <c r="K39" s="92">
        <v>3.0076859623846435</v>
      </c>
      <c r="L39" s="92">
        <v>3.3449224825859475E-3</v>
      </c>
      <c r="M39" s="92">
        <v>0.51805984926044102</v>
      </c>
      <c r="N39" s="92">
        <v>0</v>
      </c>
      <c r="O39" s="92">
        <v>0</v>
      </c>
      <c r="P39" s="92"/>
      <c r="Q39" s="168">
        <f>SUM(K39:P39)</f>
        <v>3.5290907341276707</v>
      </c>
      <c r="R39" s="175">
        <v>6.9563000000000006</v>
      </c>
      <c r="S39" s="50"/>
      <c r="T39" s="92">
        <v>0.41655999999999999</v>
      </c>
      <c r="U39" s="92">
        <v>0.19</v>
      </c>
      <c r="V39" s="92"/>
      <c r="W39" s="92"/>
      <c r="X39" s="92"/>
      <c r="Y39" s="92">
        <v>8.710494665619235</v>
      </c>
      <c r="Z39" s="51">
        <f>SUM(S39:Y39)</f>
        <v>9.317054665619235</v>
      </c>
      <c r="AA39" s="52">
        <v>43.474636697668146</v>
      </c>
      <c r="AB39" s="93"/>
      <c r="AC39" s="187">
        <f t="shared" si="9"/>
        <v>64.100902470115045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13.4352428308</v>
      </c>
      <c r="F40" s="82">
        <f>SUM(F$22,F$26,F$37,F$39)+F38</f>
        <v>13.790914041228554</v>
      </c>
      <c r="G40" s="83">
        <f>SUM(G$22,G$26,G$37,G$39)+G38</f>
        <v>27.226156872028554</v>
      </c>
      <c r="H40" s="82">
        <f>SUM(H$22,H$26,H$37,H$39)+H38</f>
        <v>4.4833955550999995</v>
      </c>
      <c r="I40" s="185">
        <f>SUM(I$22,I$26,I$37,I$39)+I38</f>
        <v>31.70955242712855</v>
      </c>
      <c r="J40" s="85">
        <f t="shared" ref="J40:AB40" si="10">SUM(J$22,J$26,J$37,J$39,J$38)</f>
        <v>0</v>
      </c>
      <c r="K40" s="85">
        <f t="shared" si="10"/>
        <v>7.5353781888791271</v>
      </c>
      <c r="L40" s="85">
        <f t="shared" si="10"/>
        <v>109.44701721859707</v>
      </c>
      <c r="M40" s="85">
        <f t="shared" si="10"/>
        <v>96.907086703834125</v>
      </c>
      <c r="N40" s="85">
        <f t="shared" si="10"/>
        <v>10.764221630790814</v>
      </c>
      <c r="O40" s="85">
        <f t="shared" si="10"/>
        <v>18.178864412048398</v>
      </c>
      <c r="P40" s="109">
        <f t="shared" si="10"/>
        <v>0</v>
      </c>
      <c r="Q40" s="172">
        <f>SUM(Q$22,Q$26,Q$37,Q$39,Q$38)</f>
        <v>242.8325681541495</v>
      </c>
      <c r="R40" s="178">
        <f t="shared" si="10"/>
        <v>61.198098022267807</v>
      </c>
      <c r="S40" s="85">
        <f t="shared" si="10"/>
        <v>0</v>
      </c>
      <c r="T40" s="85">
        <f t="shared" si="10"/>
        <v>9.4050060183837392</v>
      </c>
      <c r="U40" s="85">
        <f t="shared" si="10"/>
        <v>0.19</v>
      </c>
      <c r="V40" s="85">
        <f t="shared" si="10"/>
        <v>0</v>
      </c>
      <c r="W40" s="85"/>
      <c r="X40" s="85">
        <f t="shared" si="10"/>
        <v>0.23026163999999999</v>
      </c>
      <c r="Y40" s="109">
        <f>SUM(Y$22,Y$26,Y$37,Y$39,Y$38)</f>
        <v>59.451006332781084</v>
      </c>
      <c r="Z40" s="110">
        <f t="shared" si="10"/>
        <v>69.276273991164814</v>
      </c>
      <c r="AA40" s="87">
        <f t="shared" si="10"/>
        <v>130.92045574337203</v>
      </c>
      <c r="AB40" s="111">
        <f t="shared" si="10"/>
        <v>0</v>
      </c>
      <c r="AC40" s="190">
        <f>SUM(AC$22,AC$26,AC$37,AC$39,AC$38)</f>
        <v>535.93694833808274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-4.9740740554135243E-2</v>
      </c>
      <c r="H42" s="82">
        <f>H$20-H$40</f>
        <v>-0.70785084488999983</v>
      </c>
      <c r="I42" s="185">
        <f>I$20-I$40</f>
        <v>-0.75759158544410354</v>
      </c>
      <c r="J42" s="85">
        <f t="shared" ref="J42:R42" si="11">J$20-J$40</f>
        <v>0.2912832334284019</v>
      </c>
      <c r="K42" s="85">
        <f t="shared" si="11"/>
        <v>0</v>
      </c>
      <c r="L42" s="85">
        <f t="shared" si="11"/>
        <v>1.3852778767074767</v>
      </c>
      <c r="M42" s="85">
        <f t="shared" si="11"/>
        <v>3.6988572324965219</v>
      </c>
      <c r="N42" s="85">
        <f t="shared" si="11"/>
        <v>-0.55879765340043974</v>
      </c>
      <c r="O42" s="85">
        <f t="shared" si="11"/>
        <v>1.2843949808325803</v>
      </c>
      <c r="P42" s="85">
        <f t="shared" si="11"/>
        <v>0</v>
      </c>
      <c r="Q42" s="170">
        <f t="shared" si="11"/>
        <v>6.1010156700645268</v>
      </c>
      <c r="R42" s="178">
        <f t="shared" si="11"/>
        <v>1.7053821364871808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0.63479014879908391</v>
      </c>
      <c r="AB42" s="88">
        <f t="shared" si="12"/>
        <v>0</v>
      </c>
      <c r="AC42" s="190">
        <f t="shared" si="12"/>
        <v>7.6835963699066951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2004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79.511971740868262</v>
      </c>
      <c r="F7" s="48">
        <v>53.606048496973493</v>
      </c>
      <c r="G7" s="49">
        <v>133.11802023784176</v>
      </c>
      <c r="H7" s="48">
        <v>3.8633396187687499</v>
      </c>
      <c r="I7" s="181">
        <f>G7+H7</f>
        <v>136.98135985661051</v>
      </c>
      <c r="J7" s="50">
        <v>43.353177220074095</v>
      </c>
      <c r="K7" s="50">
        <v>8.7979095960617908</v>
      </c>
      <c r="L7" s="50"/>
      <c r="M7" s="50"/>
      <c r="N7" s="50"/>
      <c r="O7" s="50"/>
      <c r="P7" s="50"/>
      <c r="Q7" s="168">
        <f>SUM(J7:P7)</f>
        <v>52.151086816135887</v>
      </c>
      <c r="R7" s="175">
        <v>161.24283952843689</v>
      </c>
      <c r="S7" s="50">
        <v>98.05450850487</v>
      </c>
      <c r="T7" s="50">
        <v>74.119208964487001</v>
      </c>
      <c r="U7" s="50">
        <v>0.21000000000000002</v>
      </c>
      <c r="V7" s="50">
        <v>1.3014018358919999</v>
      </c>
      <c r="W7" s="50">
        <v>0</v>
      </c>
      <c r="X7" s="50">
        <v>2.5467175733599996</v>
      </c>
      <c r="Y7" s="50">
        <v>66.850880412988516</v>
      </c>
      <c r="Z7" s="51">
        <f>SUM(S7:Y7)</f>
        <v>243.08271729159753</v>
      </c>
      <c r="AA7" s="52"/>
      <c r="AB7" s="53">
        <v>2.1301688400000001</v>
      </c>
      <c r="AC7" s="187">
        <f>SUM(I7,Q7,R7,Z7,AA7,AB7)</f>
        <v>595.5881723327808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1.6103959173420925</v>
      </c>
      <c r="F8" s="48">
        <v>18.44538528192853</v>
      </c>
      <c r="G8" s="49">
        <v>20.055781199270623</v>
      </c>
      <c r="H8" s="48">
        <v>5.5668182855606649E-5</v>
      </c>
      <c r="I8" s="181">
        <f>G8+H8</f>
        <v>20.055836867453479</v>
      </c>
      <c r="J8" s="50">
        <v>217.01430046930201</v>
      </c>
      <c r="K8" s="50">
        <v>0.39209709736456799</v>
      </c>
      <c r="L8" s="50">
        <v>41.02907345903165</v>
      </c>
      <c r="M8" s="50">
        <v>36.220134939828682</v>
      </c>
      <c r="N8" s="50">
        <v>0</v>
      </c>
      <c r="O8" s="50">
        <v>13.798263520105031</v>
      </c>
      <c r="P8" s="50">
        <v>7.3017030464593997</v>
      </c>
      <c r="Q8" s="168">
        <f>SUM(J8:P8)</f>
        <v>315.75557253209132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335.8114093995448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60.13175694374479</v>
      </c>
      <c r="F9" s="48">
        <v>0</v>
      </c>
      <c r="G9" s="49">
        <v>60.13175694374479</v>
      </c>
      <c r="H9" s="48">
        <v>0</v>
      </c>
      <c r="I9" s="181">
        <f>G9+H9</f>
        <v>60.13175694374479</v>
      </c>
      <c r="J9" s="50">
        <v>33.542043405463318</v>
      </c>
      <c r="K9" s="50">
        <v>0.68041196029445628</v>
      </c>
      <c r="L9" s="50">
        <v>0</v>
      </c>
      <c r="M9" s="50">
        <v>0.24153285742284</v>
      </c>
      <c r="N9" s="50">
        <v>3.3163663382963602</v>
      </c>
      <c r="O9" s="50">
        <v>0</v>
      </c>
      <c r="P9" s="50">
        <v>0</v>
      </c>
      <c r="Q9" s="168">
        <f>SUM(J9:P9)</f>
        <v>37.780354561476976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97.912111505221759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2.5205982384416092</v>
      </c>
      <c r="H10" s="48">
        <v>0</v>
      </c>
      <c r="I10" s="181">
        <f>G10+H10</f>
        <v>2.5205982384416092</v>
      </c>
      <c r="J10" s="50">
        <v>-1.2991042020142611</v>
      </c>
      <c r="K10" s="50">
        <v>3.2895874815695114E-2</v>
      </c>
      <c r="L10" s="50">
        <v>5.0042744735102191</v>
      </c>
      <c r="M10" s="50">
        <v>0.9772781010856586</v>
      </c>
      <c r="N10" s="50">
        <v>-0.50917425037714947</v>
      </c>
      <c r="O10" s="50">
        <v>1.9345470797519386</v>
      </c>
      <c r="P10" s="50">
        <v>-0.33804057491556827</v>
      </c>
      <c r="Q10" s="168">
        <f>SUM(J10:P10)</f>
        <v>5.8026765018565323</v>
      </c>
      <c r="R10" s="175">
        <v>1.7000000000000001E-2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8.3402747402981419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1.4580253015187998</v>
      </c>
      <c r="N11" s="50">
        <v>8.6355374580567386</v>
      </c>
      <c r="O11" s="50">
        <v>32.600665349857842</v>
      </c>
      <c r="P11" s="50">
        <v>0</v>
      </c>
      <c r="Q11" s="168">
        <f>SUM(J11:P11)</f>
        <v>42.694228109433382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42.694228109433382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20.990610714465561</v>
      </c>
      <c r="F12" s="61">
        <f t="shared" ref="F12:Z12" si="0">SUM(F$7:F$8)-SUM(F$9:F$11)</f>
        <v>72.051433778902023</v>
      </c>
      <c r="G12" s="62">
        <f t="shared" si="0"/>
        <v>90.521446254925991</v>
      </c>
      <c r="H12" s="63">
        <f t="shared" si="0"/>
        <v>3.8633952869516053</v>
      </c>
      <c r="I12" s="182">
        <f>SUM(I$7:I$8)-SUM(I$9:I$11)</f>
        <v>94.384841541877591</v>
      </c>
      <c r="J12" s="64">
        <f>SUM(J$7:J$8)-SUM(J$9:J$11)</f>
        <v>228.12453848592708</v>
      </c>
      <c r="K12" s="64">
        <f t="shared" si="0"/>
        <v>8.4766988583162064</v>
      </c>
      <c r="L12" s="64">
        <f t="shared" si="0"/>
        <v>36.024798985521429</v>
      </c>
      <c r="M12" s="64">
        <f t="shared" si="0"/>
        <v>33.543298679801381</v>
      </c>
      <c r="N12" s="64">
        <f t="shared" si="0"/>
        <v>-11.442729545975949</v>
      </c>
      <c r="O12" s="64">
        <f t="shared" si="0"/>
        <v>-20.736948909504747</v>
      </c>
      <c r="P12" s="64">
        <f t="shared" si="0"/>
        <v>7.6397436213749677</v>
      </c>
      <c r="Q12" s="169">
        <f t="shared" si="0"/>
        <v>281.62940017546032</v>
      </c>
      <c r="R12" s="176">
        <f t="shared" si="0"/>
        <v>161.22583952843689</v>
      </c>
      <c r="S12" s="64">
        <f t="shared" si="0"/>
        <v>98.05450850487</v>
      </c>
      <c r="T12" s="64">
        <f t="shared" si="0"/>
        <v>74.119208964487001</v>
      </c>
      <c r="U12" s="64">
        <f t="shared" si="0"/>
        <v>0.21000000000000002</v>
      </c>
      <c r="V12" s="64">
        <f t="shared" si="0"/>
        <v>1.3014018358919999</v>
      </c>
      <c r="W12" s="64">
        <f t="shared" si="0"/>
        <v>0</v>
      </c>
      <c r="X12" s="64">
        <f t="shared" si="0"/>
        <v>2.5467175733599996</v>
      </c>
      <c r="Y12" s="64">
        <f t="shared" si="0"/>
        <v>66.850880412988516</v>
      </c>
      <c r="Z12" s="65">
        <f t="shared" si="0"/>
        <v>243.08271729159753</v>
      </c>
      <c r="AA12" s="66"/>
      <c r="AB12" s="67">
        <f>SUM(AB$7:AB$8)-SUM(AB$9:AB$11)</f>
        <v>2.1301688400000001</v>
      </c>
      <c r="AC12" s="188">
        <f>SUM(AC$7:AC$8)-SUM(AC$9:AC$11)</f>
        <v>782.45296737737226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-60.502019863599998</v>
      </c>
      <c r="G13" s="71">
        <f t="shared" si="1"/>
        <v>-60.912069888834132</v>
      </c>
      <c r="H13" s="70">
        <f t="shared" si="1"/>
        <v>-0.21933288000000001</v>
      </c>
      <c r="I13" s="183">
        <f t="shared" si="1"/>
        <v>-61.131402768834128</v>
      </c>
      <c r="J13" s="72">
        <f t="shared" si="1"/>
        <v>-227.97475345282194</v>
      </c>
      <c r="K13" s="72">
        <f t="shared" ref="K13:U13" si="2">SUM(K$14:K$18)</f>
        <v>-8.0510032537686803E-4</v>
      </c>
      <c r="L13" s="72">
        <f t="shared" si="2"/>
        <v>75.028682518765862</v>
      </c>
      <c r="M13" s="72">
        <f t="shared" si="2"/>
        <v>71.977786982297502</v>
      </c>
      <c r="N13" s="72">
        <f t="shared" si="2"/>
        <v>21.518889431673962</v>
      </c>
      <c r="O13" s="72">
        <f t="shared" si="2"/>
        <v>36.5613556983119</v>
      </c>
      <c r="P13" s="72">
        <f t="shared" si="2"/>
        <v>5.6361368222209904</v>
      </c>
      <c r="Q13" s="168">
        <f t="shared" si="2"/>
        <v>-17.25270709987711</v>
      </c>
      <c r="R13" s="177">
        <f t="shared" si="2"/>
        <v>-67.087309960257556</v>
      </c>
      <c r="S13" s="72">
        <f t="shared" si="2"/>
        <v>-98.05450850487</v>
      </c>
      <c r="T13" s="72">
        <f t="shared" si="2"/>
        <v>-64.442954361796922</v>
      </c>
      <c r="U13" s="72">
        <f t="shared" si="2"/>
        <v>0</v>
      </c>
      <c r="V13" s="72">
        <f t="shared" ref="V13:AC13" si="3">SUM(V$14:V$18)</f>
        <v>-1.3014018358919999</v>
      </c>
      <c r="W13" s="72">
        <f t="shared" si="3"/>
        <v>0</v>
      </c>
      <c r="X13" s="72">
        <f t="shared" si="3"/>
        <v>-2.3864559333599997</v>
      </c>
      <c r="Y13" s="72">
        <f t="shared" si="3"/>
        <v>-3.4349724456000001</v>
      </c>
      <c r="Z13" s="51">
        <f t="shared" si="3"/>
        <v>-169.62029308151892</v>
      </c>
      <c r="AA13" s="73">
        <f t="shared" si="3"/>
        <v>138.41033982658715</v>
      </c>
      <c r="AB13" s="74">
        <f t="shared" si="3"/>
        <v>-2.1301688400000001</v>
      </c>
      <c r="AC13" s="189">
        <f t="shared" si="3"/>
        <v>-178.81154192390056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-42.581910000000001</v>
      </c>
      <c r="G14" s="49">
        <f>F14+E14</f>
        <v>-42.581910000000001</v>
      </c>
      <c r="H14" s="48">
        <v>0</v>
      </c>
      <c r="I14" s="181">
        <f>SUM(G14:H14)</f>
        <v>-42.581910000000001</v>
      </c>
      <c r="J14" s="50"/>
      <c r="K14" s="50"/>
      <c r="L14" s="50"/>
      <c r="M14" s="50">
        <v>-0.27566133600000003</v>
      </c>
      <c r="N14" s="50">
        <v>-2.9696400000000001E-2</v>
      </c>
      <c r="O14" s="50"/>
      <c r="P14" s="50"/>
      <c r="Q14" s="168">
        <f>SUM(J14:P14)</f>
        <v>-0.30535773600000005</v>
      </c>
      <c r="R14" s="175">
        <v>-39.771326000000002</v>
      </c>
      <c r="S14" s="50">
        <v>-98.05450850487</v>
      </c>
      <c r="T14" s="50">
        <v>-63.233065534720005</v>
      </c>
      <c r="U14" s="50">
        <v>0</v>
      </c>
      <c r="V14" s="50">
        <v>-1.3014018358919999</v>
      </c>
      <c r="W14" s="50"/>
      <c r="X14" s="50">
        <v>-1.5452524754399999</v>
      </c>
      <c r="Y14" s="50"/>
      <c r="Z14" s="51">
        <f>SUM(S14:Y14)</f>
        <v>-164.134228350922</v>
      </c>
      <c r="AA14" s="52">
        <v>143.008657950762</v>
      </c>
      <c r="AB14" s="58"/>
      <c r="AC14" s="191">
        <f t="shared" ref="AC14:AC19" si="4">SUM(I14,Q14,R14,Z14,AA14,AB14)</f>
        <v>-103.78416413616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-8.1039645680000003</v>
      </c>
      <c r="G15" s="49">
        <f>F15+E15</f>
        <v>-8.1039645680000003</v>
      </c>
      <c r="H15" s="48">
        <v>-0.21933288000000001</v>
      </c>
      <c r="I15" s="181">
        <f>SUM(G15:H15)</f>
        <v>-8.3232974479999999</v>
      </c>
      <c r="J15" s="50"/>
      <c r="K15" s="50"/>
      <c r="L15" s="50"/>
      <c r="M15" s="50"/>
      <c r="N15" s="50"/>
      <c r="O15" s="50"/>
      <c r="P15" s="50"/>
      <c r="Q15" s="168"/>
      <c r="R15" s="175">
        <v>-21.076676739</v>
      </c>
      <c r="S15" s="50"/>
      <c r="T15" s="50">
        <v>-1.2098888270769232</v>
      </c>
      <c r="U15" s="50"/>
      <c r="V15" s="50"/>
      <c r="W15" s="50"/>
      <c r="X15" s="50">
        <v>-0.84120345791999995</v>
      </c>
      <c r="Y15" s="50">
        <v>-3.4349724456000001</v>
      </c>
      <c r="Z15" s="51">
        <f>SUM(S15:Y15)</f>
        <v>-5.4860647305969232</v>
      </c>
      <c r="AA15" s="52">
        <v>10.62103522424594</v>
      </c>
      <c r="AB15" s="53">
        <v>-2.1301688400000001</v>
      </c>
      <c r="AC15" s="191">
        <f t="shared" si="4"/>
        <v>-26.39517253335098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-227.97475345282194</v>
      </c>
      <c r="K16" s="50"/>
      <c r="L16" s="50">
        <v>76.465364812345769</v>
      </c>
      <c r="M16" s="50">
        <v>74.900153459905226</v>
      </c>
      <c r="N16" s="50">
        <v>21.301186635286459</v>
      </c>
      <c r="O16" s="50">
        <v>43.258526441364467</v>
      </c>
      <c r="P16" s="50">
        <v>12.078991090854631</v>
      </c>
      <c r="Q16" s="168">
        <f>SUM(J16:P16)</f>
        <v>2.9468986934604757E-2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2.9468986934604757E-2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-9.8161452955999984</v>
      </c>
      <c r="G17" s="49">
        <f>F17+E17</f>
        <v>-9.8161452955999984</v>
      </c>
      <c r="H17" s="48">
        <v>0</v>
      </c>
      <c r="I17" s="181">
        <f>SUM(G17:H17)</f>
        <v>-9.8161452955999984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-9.8161452955999984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-8.0510032537686803E-4</v>
      </c>
      <c r="L18" s="50">
        <v>-1.4366822935799095</v>
      </c>
      <c r="M18" s="50">
        <v>-2.6467051416077192</v>
      </c>
      <c r="N18" s="50">
        <v>0.24739919638749994</v>
      </c>
      <c r="O18" s="50">
        <v>-6.6971707430525695</v>
      </c>
      <c r="P18" s="50">
        <v>-6.4428542686336403</v>
      </c>
      <c r="Q18" s="168">
        <f>SUM(J18:P18)</f>
        <v>-16.976818350811715</v>
      </c>
      <c r="R18" s="175">
        <v>-6.2393072212575618</v>
      </c>
      <c r="S18" s="50"/>
      <c r="T18" s="50"/>
      <c r="U18" s="50"/>
      <c r="V18" s="50"/>
      <c r="W18" s="50"/>
      <c r="X18" s="50"/>
      <c r="Y18" s="50"/>
      <c r="Z18" s="51"/>
      <c r="AA18" s="52">
        <v>-15.219353348420785</v>
      </c>
      <c r="AB18" s="58"/>
      <c r="AC18" s="191">
        <f t="shared" si="4"/>
        <v>-38.845528945724197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-13.275880443595959</v>
      </c>
      <c r="Q19" s="170">
        <f>SUM(J19:P19)</f>
        <v>-13.275880443595959</v>
      </c>
      <c r="R19" s="178">
        <v>-32.002012337208704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-45.277892780804663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20.990610714465561</v>
      </c>
      <c r="F20" s="82">
        <f t="shared" si="5"/>
        <v>11.549413915302026</v>
      </c>
      <c r="G20" s="83">
        <f t="shared" si="5"/>
        <v>29.609376366091858</v>
      </c>
      <c r="H20" s="82">
        <f t="shared" si="5"/>
        <v>3.6440624069516052</v>
      </c>
      <c r="I20" s="185">
        <f t="shared" si="5"/>
        <v>33.253438773043463</v>
      </c>
      <c r="J20" s="85">
        <f>SUM(J$12,J$13,J$19)</f>
        <v>0.14978503310513247</v>
      </c>
      <c r="K20" s="85">
        <f t="shared" si="5"/>
        <v>8.4758937579908302</v>
      </c>
      <c r="L20" s="85">
        <f t="shared" si="5"/>
        <v>111.05348150428729</v>
      </c>
      <c r="M20" s="85">
        <f t="shared" si="5"/>
        <v>105.52108566209888</v>
      </c>
      <c r="N20" s="85">
        <f t="shared" si="5"/>
        <v>10.076159885698013</v>
      </c>
      <c r="O20" s="85">
        <f>SUM(O$12,O$13,O$19)</f>
        <v>15.824406788807153</v>
      </c>
      <c r="P20" s="85">
        <f t="shared" si="5"/>
        <v>0</v>
      </c>
      <c r="Q20" s="170">
        <f t="shared" si="5"/>
        <v>251.10081263198725</v>
      </c>
      <c r="R20" s="178">
        <f t="shared" si="5"/>
        <v>62.136517230970632</v>
      </c>
      <c r="S20" s="85"/>
      <c r="T20" s="85">
        <f t="shared" ref="T20:AB20" si="6">SUM(T$12,T$13,T$19)</f>
        <v>9.6762546026900793</v>
      </c>
      <c r="U20" s="85">
        <f t="shared" si="6"/>
        <v>0.21000000000000002</v>
      </c>
      <c r="V20" s="85">
        <f t="shared" si="6"/>
        <v>0</v>
      </c>
      <c r="W20" s="85">
        <f t="shared" si="6"/>
        <v>0</v>
      </c>
      <c r="X20" s="85">
        <f t="shared" si="6"/>
        <v>0.16026163999999987</v>
      </c>
      <c r="Y20" s="85">
        <f t="shared" si="6"/>
        <v>63.415907967388513</v>
      </c>
      <c r="Z20" s="86">
        <f t="shared" si="6"/>
        <v>73.462424210078609</v>
      </c>
      <c r="AA20" s="87">
        <f t="shared" si="6"/>
        <v>138.41033982658715</v>
      </c>
      <c r="AB20" s="88">
        <f t="shared" si="6"/>
        <v>0</v>
      </c>
      <c r="AC20" s="190">
        <f>SUM(AC$12,AC$13,AC$19)</f>
        <v>558.36353267266702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8.6451692884811637E-2</v>
      </c>
      <c r="F22" s="63">
        <v>0.43886995924588457</v>
      </c>
      <c r="G22" s="62">
        <f>SUM(E22:F22)</f>
        <v>0.52532165213069626</v>
      </c>
      <c r="H22" s="63">
        <v>7.9347330200708888E-3</v>
      </c>
      <c r="I22" s="181">
        <f>SUM(G22:H22)</f>
        <v>0.53325638515076712</v>
      </c>
      <c r="J22" s="92"/>
      <c r="K22" s="92">
        <f>SUM(K23:K25)</f>
        <v>4.6162919752070646E-2</v>
      </c>
      <c r="L22" s="92">
        <f>SUM(L23:L25)</f>
        <v>2.2466567254647467</v>
      </c>
      <c r="M22" s="92">
        <f>SUM(M23:M25)</f>
        <v>16.986780364941026</v>
      </c>
      <c r="N22" s="92">
        <f>SUM(N23:N25)</f>
        <v>1.5737970384390623</v>
      </c>
      <c r="O22" s="92">
        <f>SUM(O23:O25)</f>
        <v>0</v>
      </c>
      <c r="P22" s="92"/>
      <c r="Q22" s="168">
        <f>SUM(J22:P22)</f>
        <v>20.853397048596904</v>
      </c>
      <c r="R22" s="175">
        <f>SUM(R23:R25)</f>
        <v>1.9621104610503359</v>
      </c>
      <c r="S22" s="50"/>
      <c r="T22" s="92">
        <v>0.50043599999999999</v>
      </c>
      <c r="U22" s="92"/>
      <c r="V22" s="92"/>
      <c r="W22" s="92"/>
      <c r="X22" s="92"/>
      <c r="Y22" s="92"/>
      <c r="Z22" s="51">
        <f>SUM(S22:Y22)</f>
        <v>0.50043599999999999</v>
      </c>
      <c r="AA22" s="52">
        <f>SUM(AA23:AA25)</f>
        <v>5.0655958646028099</v>
      </c>
      <c r="AB22" s="93"/>
      <c r="AC22" s="187">
        <f>SUM(I22,Q22,R22,Z22,AA22,AB22)</f>
        <v>28.914795759400818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8.6451692884811637E-2</v>
      </c>
      <c r="F23" s="48">
        <v>0.43886995924588457</v>
      </c>
      <c r="G23" s="49">
        <f t="shared" ref="G23:G39" si="7">SUM(E23:F23)</f>
        <v>0.52532165213069626</v>
      </c>
      <c r="H23" s="48">
        <v>7.9347330200708888E-3</v>
      </c>
      <c r="I23" s="186">
        <f t="shared" ref="I23:I39" si="8">SUM(G23:H23)</f>
        <v>0.53325638515076712</v>
      </c>
      <c r="J23" s="50"/>
      <c r="K23" s="50">
        <v>4.6162919752070646E-2</v>
      </c>
      <c r="L23" s="50">
        <v>2.1906680492925776</v>
      </c>
      <c r="M23" s="57">
        <v>12.051094589851342</v>
      </c>
      <c r="N23" s="57">
        <v>1.3258160158321677E-2</v>
      </c>
      <c r="O23" s="57">
        <v>0</v>
      </c>
      <c r="P23" s="57"/>
      <c r="Q23" s="171">
        <f>SUM(J23:P23)</f>
        <v>14.301183719054311</v>
      </c>
      <c r="R23" s="179">
        <v>1.9315244610503359</v>
      </c>
      <c r="S23" s="50"/>
      <c r="T23" s="50">
        <v>0.50043599999999999</v>
      </c>
      <c r="U23" s="50"/>
      <c r="V23" s="50"/>
      <c r="W23" s="50"/>
      <c r="X23" s="50"/>
      <c r="Y23" s="50"/>
      <c r="Z23" s="94">
        <f>SUM(S23:Y23)</f>
        <v>0.50043599999999999</v>
      </c>
      <c r="AA23" s="95">
        <v>4.5466630873795202</v>
      </c>
      <c r="AB23" s="96"/>
      <c r="AC23" s="191">
        <f>SUM(I23,Q23,R23,Z23,AA23,AB23)</f>
        <v>21.813063652634938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1.4654521194330739E-2</v>
      </c>
      <c r="M24" s="57">
        <v>1.1226106124489834</v>
      </c>
      <c r="N24" s="57">
        <v>0.16338342451058371</v>
      </c>
      <c r="O24" s="57">
        <v>0</v>
      </c>
      <c r="P24" s="57"/>
      <c r="Q24" s="171">
        <f>SUM(J24:P24)</f>
        <v>1.3006485581538978</v>
      </c>
      <c r="R24" s="179">
        <v>3.0585999999999999E-2</v>
      </c>
      <c r="S24" s="50"/>
      <c r="T24" s="50"/>
      <c r="U24" s="50"/>
      <c r="V24" s="50"/>
      <c r="W24" s="50"/>
      <c r="X24" s="50"/>
      <c r="Y24" s="50"/>
      <c r="Z24" s="94"/>
      <c r="AA24" s="95">
        <v>0.3275965515694978</v>
      </c>
      <c r="AB24" s="96"/>
      <c r="AC24" s="191">
        <f>SUM(I24,Q24,R24,Z24,AA24,AB24)</f>
        <v>1.6588311097233956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4.1334154977838544E-2</v>
      </c>
      <c r="M25" s="57">
        <v>3.8130751626407022</v>
      </c>
      <c r="N25" s="57">
        <v>1.3971554537701569</v>
      </c>
      <c r="O25" s="57">
        <v>0</v>
      </c>
      <c r="P25" s="57"/>
      <c r="Q25" s="171">
        <f>SUM(J25:P25)</f>
        <v>5.2515647713886979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0.1913362256537926</v>
      </c>
      <c r="AB25" s="96"/>
      <c r="AC25" s="191">
        <f>SUM(I25,Q25,R25,Z25,AA25,AB25)</f>
        <v>5.4429009970424902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7.0203041788785701</v>
      </c>
      <c r="F26" s="63">
        <v>10.961174949957925</v>
      </c>
      <c r="G26" s="62">
        <f t="shared" si="7"/>
        <v>17.981479128836497</v>
      </c>
      <c r="H26" s="63">
        <v>3.4438872690816691</v>
      </c>
      <c r="I26" s="181">
        <f>SUM(G26:H26)</f>
        <v>21.425366397918168</v>
      </c>
      <c r="J26" s="50"/>
      <c r="K26" s="100">
        <f>SUM(K27:K36)</f>
        <v>2.752160996034597</v>
      </c>
      <c r="L26" s="100">
        <f>SUM(L27:L36)</f>
        <v>0.42391028236290706</v>
      </c>
      <c r="M26" s="100">
        <f>SUM(M27:M36)</f>
        <v>13.790527592929571</v>
      </c>
      <c r="N26" s="100">
        <f>SUM(N27:N36)</f>
        <v>0.88812368276798925</v>
      </c>
      <c r="O26" s="100">
        <f>SUM(O27:O36)</f>
        <v>0</v>
      </c>
      <c r="P26" s="100"/>
      <c r="Q26" s="168">
        <f>SUM(Q27:Q36)</f>
        <v>17.854722554095062</v>
      </c>
      <c r="R26" s="175">
        <f>SUM(R27:R36)</f>
        <v>45.931117372686352</v>
      </c>
      <c r="S26" s="50"/>
      <c r="T26" s="92">
        <f>SUM(T27:T36)</f>
        <v>5.5871343001900815</v>
      </c>
      <c r="U26" s="101"/>
      <c r="V26" s="101"/>
      <c r="W26" s="101"/>
      <c r="X26" s="92">
        <f>SUM(X27:X36)</f>
        <v>5.026164000000001E-2</v>
      </c>
      <c r="Y26" s="92">
        <f>SUM(Y27:Y36)</f>
        <v>54.688511629545623</v>
      </c>
      <c r="Z26" s="51">
        <f>SUM(S26:Y26)</f>
        <v>60.325907569735705</v>
      </c>
      <c r="AA26" s="52">
        <f>SUM(AA27:AA36)</f>
        <v>58.557844644905856</v>
      </c>
      <c r="AB26" s="93"/>
      <c r="AC26" s="187">
        <f t="shared" ref="AC26:AC39" si="9">SUM(I26,Q26,R26,Z26,AA26,AB26)</f>
        <v>204.09495853934115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2.4140469750650907E-3</v>
      </c>
      <c r="M27" s="57">
        <v>3.0016300934499003</v>
      </c>
      <c r="N27" s="57">
        <v>0.1543734073633643</v>
      </c>
      <c r="O27" s="57">
        <v>0</v>
      </c>
      <c r="P27" s="50"/>
      <c r="Q27" s="171">
        <f>SUM(K27:P27)</f>
        <v>3.1584175477883298</v>
      </c>
      <c r="R27" s="179">
        <v>0.19531000000000001</v>
      </c>
      <c r="S27" s="50"/>
      <c r="T27" s="50"/>
      <c r="U27" s="50"/>
      <c r="V27" s="50"/>
      <c r="W27" s="50"/>
      <c r="X27" s="50"/>
      <c r="Y27" s="50"/>
      <c r="Z27" s="51"/>
      <c r="AA27" s="95">
        <v>1.0404706576416558</v>
      </c>
      <c r="AB27" s="96"/>
      <c r="AC27" s="191">
        <f t="shared" si="9"/>
        <v>4.5283680255325427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7.7487759384624457</v>
      </c>
      <c r="G28" s="49">
        <f t="shared" si="7"/>
        <v>7.7487759384624457</v>
      </c>
      <c r="H28" s="48">
        <v>2.4008403901452122</v>
      </c>
      <c r="I28" s="186">
        <f t="shared" si="8"/>
        <v>10.149616328607658</v>
      </c>
      <c r="J28" s="50"/>
      <c r="K28" s="57"/>
      <c r="L28" s="50">
        <v>1.1770908306964632E-3</v>
      </c>
      <c r="M28" s="57">
        <v>5.6351228132389297E-2</v>
      </c>
      <c r="N28" s="57">
        <v>0.13139626938363175</v>
      </c>
      <c r="O28" s="57">
        <v>0</v>
      </c>
      <c r="P28" s="57"/>
      <c r="Q28" s="171">
        <f>SUM(K28:P28)</f>
        <v>0.18892458834671749</v>
      </c>
      <c r="R28" s="179">
        <v>11.17898863002141</v>
      </c>
      <c r="S28" s="50"/>
      <c r="T28" s="102"/>
      <c r="U28" s="102"/>
      <c r="V28" s="102"/>
      <c r="W28" s="102"/>
      <c r="X28" s="50"/>
      <c r="Y28" s="50"/>
      <c r="Z28" s="51"/>
      <c r="AA28" s="95">
        <v>7.6407436159329496</v>
      </c>
      <c r="AB28" s="96"/>
      <c r="AC28" s="191">
        <f t="shared" si="9"/>
        <v>29.158273162908735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0.41531318219850982</v>
      </c>
      <c r="G29" s="49">
        <f t="shared" si="7"/>
        <v>0.41531318219850982</v>
      </c>
      <c r="H29" s="48">
        <v>0</v>
      </c>
      <c r="I29" s="186">
        <f t="shared" si="8"/>
        <v>0.41531318219850982</v>
      </c>
      <c r="J29" s="50"/>
      <c r="K29" s="57"/>
      <c r="L29" s="57"/>
      <c r="M29" s="57"/>
      <c r="N29" s="57"/>
      <c r="O29" s="57"/>
      <c r="P29" s="57"/>
      <c r="Q29" s="171"/>
      <c r="R29" s="179">
        <v>1.0156000000000001</v>
      </c>
      <c r="S29" s="50"/>
      <c r="T29" s="102"/>
      <c r="U29" s="102"/>
      <c r="V29" s="102"/>
      <c r="W29" s="102"/>
      <c r="X29" s="50"/>
      <c r="Y29" s="50"/>
      <c r="Z29" s="51"/>
      <c r="AA29" s="95">
        <v>0.56855906736255801</v>
      </c>
      <c r="AB29" s="96"/>
      <c r="AC29" s="191">
        <f t="shared" si="9"/>
        <v>1.9994722495610679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0.44997211169223367</v>
      </c>
      <c r="G30" s="49">
        <f t="shared" si="7"/>
        <v>0.44997211169223367</v>
      </c>
      <c r="H30" s="48">
        <v>0</v>
      </c>
      <c r="I30" s="186">
        <f t="shared" si="8"/>
        <v>0.44997211169223367</v>
      </c>
      <c r="J30" s="50"/>
      <c r="K30" s="57"/>
      <c r="L30" s="57"/>
      <c r="M30" s="57"/>
      <c r="N30" s="57"/>
      <c r="O30" s="57"/>
      <c r="P30" s="57"/>
      <c r="Q30" s="171"/>
      <c r="R30" s="179">
        <v>6.9214042398297586</v>
      </c>
      <c r="S30" s="50"/>
      <c r="T30" s="102"/>
      <c r="U30" s="102"/>
      <c r="V30" s="102"/>
      <c r="W30" s="102"/>
      <c r="X30" s="50"/>
      <c r="Y30" s="50"/>
      <c r="Z30" s="51"/>
      <c r="AA30" s="95">
        <v>15.11533602244543</v>
      </c>
      <c r="AB30" s="96"/>
      <c r="AC30" s="191">
        <f t="shared" si="9"/>
        <v>22.486712373967421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19.847316331326404</v>
      </c>
      <c r="S31" s="50"/>
      <c r="T31" s="50"/>
      <c r="U31" s="50"/>
      <c r="V31" s="50"/>
      <c r="W31" s="50"/>
      <c r="X31" s="50"/>
      <c r="Y31" s="50"/>
      <c r="Z31" s="51"/>
      <c r="AA31" s="95">
        <v>2.3168003892723128</v>
      </c>
      <c r="AB31" s="96"/>
      <c r="AC31" s="191">
        <f t="shared" si="9"/>
        <v>22.164116720598717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4.2925210285151474</v>
      </c>
      <c r="F32" s="48">
        <v>0</v>
      </c>
      <c r="G32" s="49">
        <f t="shared" si="7"/>
        <v>4.2925210285151474</v>
      </c>
      <c r="H32" s="48">
        <v>0</v>
      </c>
      <c r="I32" s="186">
        <f t="shared" si="8"/>
        <v>4.2925210285151474</v>
      </c>
      <c r="J32" s="50"/>
      <c r="K32" s="57"/>
      <c r="L32" s="57"/>
      <c r="M32" s="57"/>
      <c r="N32" s="57"/>
      <c r="O32" s="57"/>
      <c r="P32" s="57"/>
      <c r="Q32" s="171"/>
      <c r="R32" s="179">
        <v>1.9694174035087719</v>
      </c>
      <c r="S32" s="50"/>
      <c r="T32" s="50"/>
      <c r="U32" s="50"/>
      <c r="V32" s="50"/>
      <c r="W32" s="50"/>
      <c r="X32" s="50"/>
      <c r="Y32" s="50"/>
      <c r="Z32" s="51"/>
      <c r="AA32" s="95">
        <v>0.84585412074305899</v>
      </c>
      <c r="AB32" s="96"/>
      <c r="AC32" s="191">
        <f t="shared" si="9"/>
        <v>7.1077925527669787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1.1397902130337639E-3</v>
      </c>
      <c r="N33" s="57">
        <v>0</v>
      </c>
      <c r="O33" s="57">
        <v>0</v>
      </c>
      <c r="P33" s="57"/>
      <c r="Q33" s="171">
        <f>SUM(K33:P33)</f>
        <v>1.1397902130337639E-3</v>
      </c>
      <c r="R33" s="179">
        <v>3.6823769999999993</v>
      </c>
      <c r="S33" s="50"/>
      <c r="T33" s="50"/>
      <c r="U33" s="50"/>
      <c r="V33" s="50"/>
      <c r="W33" s="50"/>
      <c r="X33" s="50"/>
      <c r="Y33" s="50"/>
      <c r="Z33" s="51"/>
      <c r="AA33" s="95">
        <v>24.01052373121253</v>
      </c>
      <c r="AB33" s="96"/>
      <c r="AC33" s="191">
        <f t="shared" si="9"/>
        <v>27.694040521425563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0.5585</v>
      </c>
      <c r="S34" s="50"/>
      <c r="T34" s="50"/>
      <c r="U34" s="50"/>
      <c r="V34" s="50"/>
      <c r="W34" s="50"/>
      <c r="X34" s="50"/>
      <c r="Y34" s="50"/>
      <c r="Z34" s="51"/>
      <c r="AA34" s="95">
        <v>1.229174004773135</v>
      </c>
      <c r="AB34" s="96"/>
      <c r="AC34" s="191">
        <f t="shared" si="9"/>
        <v>1.807674004773135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3.9975469721688681E-2</v>
      </c>
      <c r="M35" s="57">
        <v>4.2779238009866205</v>
      </c>
      <c r="N35" s="57">
        <v>1.2424037499354421E-2</v>
      </c>
      <c r="O35" s="57">
        <v>0</v>
      </c>
      <c r="P35" s="57"/>
      <c r="Q35" s="171">
        <f>SUM(K35:P35)</f>
        <v>4.3303233082076629</v>
      </c>
      <c r="R35" s="179">
        <v>0.14789999999999998</v>
      </c>
      <c r="S35" s="50"/>
      <c r="T35" s="50"/>
      <c r="U35" s="50"/>
      <c r="V35" s="50"/>
      <c r="W35" s="50"/>
      <c r="X35" s="50"/>
      <c r="Y35" s="50"/>
      <c r="Z35" s="51"/>
      <c r="AA35" s="95">
        <v>0.88335613267805302</v>
      </c>
      <c r="AB35" s="96"/>
      <c r="AC35" s="191">
        <f t="shared" si="9"/>
        <v>5.44569180599178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2.7277831503634222</v>
      </c>
      <c r="F36" s="48">
        <v>2.1088315323961151</v>
      </c>
      <c r="G36" s="49">
        <f t="shared" si="7"/>
        <v>4.8366146827595369</v>
      </c>
      <c r="H36" s="48">
        <v>1.0430468789364569</v>
      </c>
      <c r="I36" s="186">
        <f>SUM(G36:H36)</f>
        <v>5.8796615616959933</v>
      </c>
      <c r="J36" s="50"/>
      <c r="K36" s="50">
        <v>2.752160996034597</v>
      </c>
      <c r="L36" s="50">
        <v>0.38034367483545684</v>
      </c>
      <c r="M36" s="50">
        <v>6.4534826801476264</v>
      </c>
      <c r="N36" s="50">
        <v>0.58992996852163881</v>
      </c>
      <c r="O36" s="50">
        <v>0</v>
      </c>
      <c r="P36" s="50"/>
      <c r="Q36" s="171">
        <f>SUM(K36:P36)</f>
        <v>10.17591731953932</v>
      </c>
      <c r="R36" s="179">
        <v>0.41430376800000002</v>
      </c>
      <c r="S36" s="50"/>
      <c r="T36" s="50">
        <v>5.5871343001900815</v>
      </c>
      <c r="U36" s="50"/>
      <c r="V36" s="50"/>
      <c r="W36" s="50"/>
      <c r="X36" s="50">
        <v>5.026164000000001E-2</v>
      </c>
      <c r="Y36" s="50">
        <v>54.688511629545623</v>
      </c>
      <c r="Z36" s="94">
        <f>SUM(S36:Y36)</f>
        <v>60.325907569735705</v>
      </c>
      <c r="AA36" s="95">
        <v>4.9070269028441711</v>
      </c>
      <c r="AB36" s="96"/>
      <c r="AC36" s="191">
        <f t="shared" si="9"/>
        <v>81.702817121815187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0.3152084985233482</v>
      </c>
      <c r="F37" s="63">
        <v>0.61679349188292409</v>
      </c>
      <c r="G37" s="62">
        <f t="shared" si="7"/>
        <v>0.9320019904062723</v>
      </c>
      <c r="H37" s="63">
        <v>0.49009067754153846</v>
      </c>
      <c r="I37" s="181">
        <f>SUM(G37:H37)</f>
        <v>1.4220926679478108</v>
      </c>
      <c r="J37" s="92"/>
      <c r="K37" s="92">
        <v>1.1125841489237154</v>
      </c>
      <c r="L37" s="92">
        <v>0.52123294242834395</v>
      </c>
      <c r="M37" s="92">
        <v>4.5111157483727435</v>
      </c>
      <c r="N37" s="92">
        <v>0.58570235907476353</v>
      </c>
      <c r="O37" s="92">
        <v>0</v>
      </c>
      <c r="P37" s="92"/>
      <c r="Q37" s="168">
        <f>SUM(K37:P37)</f>
        <v>6.7306351987995656</v>
      </c>
      <c r="R37" s="175">
        <v>7.8648605379542147</v>
      </c>
      <c r="S37" s="92"/>
      <c r="T37" s="92">
        <v>3.1721243025000003</v>
      </c>
      <c r="U37" s="92"/>
      <c r="V37" s="92"/>
      <c r="W37" s="92"/>
      <c r="X37" s="92">
        <v>0.11</v>
      </c>
      <c r="Y37" s="92"/>
      <c r="Z37" s="51">
        <f>SUM(S37:Y37)</f>
        <v>3.2821243025000002</v>
      </c>
      <c r="AA37" s="52">
        <v>28.21802941197301</v>
      </c>
      <c r="AB37" s="93"/>
      <c r="AC37" s="187">
        <f t="shared" si="9"/>
        <v>47.517742119174599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1.1484624716910354</v>
      </c>
      <c r="L38" s="92">
        <v>110.75851070939996</v>
      </c>
      <c r="M38" s="92">
        <v>64.399491580019145</v>
      </c>
      <c r="N38" s="92">
        <v>4.5242075928741237</v>
      </c>
      <c r="O38" s="92">
        <v>18.722764000365736</v>
      </c>
      <c r="P38" s="92"/>
      <c r="Q38" s="168">
        <f>SUM(K38:P38)</f>
        <v>199.55343635435</v>
      </c>
      <c r="R38" s="175">
        <v>2.4985673097000002E-2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0.23921298625679999</v>
      </c>
      <c r="AB38" s="93"/>
      <c r="AC38" s="187">
        <f t="shared" si="9"/>
        <v>199.89763501370382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3.0790212857566016E-2</v>
      </c>
      <c r="F39" s="63">
        <v>0.42415167526044184</v>
      </c>
      <c r="G39" s="62">
        <f t="shared" si="7"/>
        <v>0.45494188811800784</v>
      </c>
      <c r="H39" s="63">
        <v>0.4121144621069876</v>
      </c>
      <c r="I39" s="181">
        <f t="shared" si="8"/>
        <v>0.8670563502249955</v>
      </c>
      <c r="J39" s="50"/>
      <c r="K39" s="92">
        <v>3.4165232215894115</v>
      </c>
      <c r="L39" s="92">
        <v>2.4491211515295574E-3</v>
      </c>
      <c r="M39" s="92">
        <v>0.56813095336063724</v>
      </c>
      <c r="N39" s="92">
        <v>0</v>
      </c>
      <c r="O39" s="92">
        <v>0</v>
      </c>
      <c r="P39" s="92"/>
      <c r="Q39" s="168">
        <f>SUM(K39:P39)</f>
        <v>3.9871032961015782</v>
      </c>
      <c r="R39" s="175">
        <v>7.2857099999999999</v>
      </c>
      <c r="S39" s="50"/>
      <c r="T39" s="92">
        <v>0.41655999999999999</v>
      </c>
      <c r="U39" s="92">
        <v>0.21000000000000002</v>
      </c>
      <c r="V39" s="92"/>
      <c r="W39" s="92"/>
      <c r="X39" s="92"/>
      <c r="Y39" s="92">
        <v>8.7273963378428938</v>
      </c>
      <c r="Z39" s="51">
        <f>SUM(S39:Y39)</f>
        <v>9.3539563378428934</v>
      </c>
      <c r="AA39" s="52">
        <v>44.238346222940997</v>
      </c>
      <c r="AB39" s="93"/>
      <c r="AC39" s="187">
        <f t="shared" si="9"/>
        <v>65.732172207110466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7.4527545831442961</v>
      </c>
      <c r="F40" s="82">
        <f>SUM(F$22,F$26,F$37,F$39)+F38</f>
        <v>12.520990076347175</v>
      </c>
      <c r="G40" s="83">
        <f>SUM(G$22,G$26,G$37,G$39)+G38</f>
        <v>19.973744659491473</v>
      </c>
      <c r="H40" s="82">
        <f>SUM(H$22,H$26,H$37,H$39)+H38</f>
        <v>4.3540271417502661</v>
      </c>
      <c r="I40" s="185">
        <f>SUM(I$22,I$26,I$37,I$39)+I38</f>
        <v>24.327771801241742</v>
      </c>
      <c r="J40" s="85">
        <f t="shared" ref="J40:AB40" si="10">SUM(J$22,J$26,J$37,J$39,J$38)</f>
        <v>0</v>
      </c>
      <c r="K40" s="85">
        <f t="shared" si="10"/>
        <v>8.4758937579908302</v>
      </c>
      <c r="L40" s="85">
        <f t="shared" si="10"/>
        <v>113.95275978080748</v>
      </c>
      <c r="M40" s="85">
        <f t="shared" si="10"/>
        <v>100.25604623962312</v>
      </c>
      <c r="N40" s="85">
        <f t="shared" si="10"/>
        <v>7.5718306731559384</v>
      </c>
      <c r="O40" s="85">
        <f t="shared" si="10"/>
        <v>18.722764000365736</v>
      </c>
      <c r="P40" s="109">
        <f t="shared" si="10"/>
        <v>0</v>
      </c>
      <c r="Q40" s="172">
        <f>SUM(Q$22,Q$26,Q$37,Q$39,Q$38)</f>
        <v>248.9792944519431</v>
      </c>
      <c r="R40" s="178">
        <f t="shared" si="10"/>
        <v>63.068784044787904</v>
      </c>
      <c r="S40" s="85">
        <f t="shared" si="10"/>
        <v>0</v>
      </c>
      <c r="T40" s="85">
        <f t="shared" si="10"/>
        <v>9.6762546026900829</v>
      </c>
      <c r="U40" s="85">
        <f t="shared" si="10"/>
        <v>0.21000000000000002</v>
      </c>
      <c r="V40" s="85">
        <f t="shared" si="10"/>
        <v>0</v>
      </c>
      <c r="W40" s="85"/>
      <c r="X40" s="85">
        <f t="shared" si="10"/>
        <v>0.16026164000000001</v>
      </c>
      <c r="Y40" s="109">
        <f>SUM(Y$22,Y$26,Y$37,Y$39,Y$38)</f>
        <v>63.41590796738852</v>
      </c>
      <c r="Z40" s="110">
        <f t="shared" si="10"/>
        <v>73.462424210078595</v>
      </c>
      <c r="AA40" s="87">
        <f t="shared" si="10"/>
        <v>136.31902913067947</v>
      </c>
      <c r="AB40" s="111">
        <f t="shared" si="10"/>
        <v>0</v>
      </c>
      <c r="AC40" s="190">
        <f>SUM(AC$22,AC$26,AC$37,AC$39,AC$38)</f>
        <v>546.15730363873081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9.6356317066003854</v>
      </c>
      <c r="H42" s="82">
        <f>H$20-H$40</f>
        <v>-0.70996473479866085</v>
      </c>
      <c r="I42" s="185">
        <f>I$20-I$40</f>
        <v>8.9256669718017214</v>
      </c>
      <c r="J42" s="85">
        <f t="shared" ref="J42:R42" si="11">J$20-J$40</f>
        <v>0.14978503310513247</v>
      </c>
      <c r="K42" s="85">
        <f t="shared" si="11"/>
        <v>0</v>
      </c>
      <c r="L42" s="85">
        <f t="shared" si="11"/>
        <v>-2.8992782765201923</v>
      </c>
      <c r="M42" s="85">
        <f t="shared" si="11"/>
        <v>5.2650394224757662</v>
      </c>
      <c r="N42" s="85">
        <f t="shared" si="11"/>
        <v>2.5043292125420749</v>
      </c>
      <c r="O42" s="85">
        <f t="shared" si="11"/>
        <v>-2.8983572115585829</v>
      </c>
      <c r="P42" s="85">
        <f t="shared" si="11"/>
        <v>0</v>
      </c>
      <c r="Q42" s="170">
        <f t="shared" si="11"/>
        <v>2.1215181800441485</v>
      </c>
      <c r="R42" s="178">
        <f t="shared" si="11"/>
        <v>-0.93226681381727161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2.0913106959076799</v>
      </c>
      <c r="AB42" s="88">
        <f t="shared" si="12"/>
        <v>0</v>
      </c>
      <c r="AC42" s="190">
        <f t="shared" si="12"/>
        <v>12.206229033936211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2005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79.963949560000003</v>
      </c>
      <c r="F7" s="48">
        <v>55.54133504</v>
      </c>
      <c r="G7" s="49">
        <v>135.50528459999998</v>
      </c>
      <c r="H7" s="48">
        <v>3.9258688500000001</v>
      </c>
      <c r="I7" s="181">
        <f>G7+H7</f>
        <v>139.43115344999998</v>
      </c>
      <c r="J7" s="50">
        <v>40.313185701235298</v>
      </c>
      <c r="K7" s="50">
        <v>8.6021978245218413</v>
      </c>
      <c r="L7" s="50"/>
      <c r="M7" s="50"/>
      <c r="N7" s="50"/>
      <c r="O7" s="50"/>
      <c r="P7" s="50"/>
      <c r="Q7" s="168">
        <f>SUM(J7:P7)</f>
        <v>48.915383525757136</v>
      </c>
      <c r="R7" s="175">
        <v>150.14623043339947</v>
      </c>
      <c r="S7" s="50">
        <v>83.970800985563997</v>
      </c>
      <c r="T7" s="50">
        <v>81.517887447518291</v>
      </c>
      <c r="U7" s="50">
        <v>0.24</v>
      </c>
      <c r="V7" s="50">
        <v>2.2115680938</v>
      </c>
      <c r="W7" s="50">
        <v>0</v>
      </c>
      <c r="X7" s="50">
        <v>2.7116928294400005</v>
      </c>
      <c r="Y7" s="50">
        <v>66.529826197052898</v>
      </c>
      <c r="Z7" s="51">
        <f>SUM(S7:Y7)</f>
        <v>237.18177555337522</v>
      </c>
      <c r="AA7" s="52"/>
      <c r="AB7" s="53">
        <v>1.9465838040000001</v>
      </c>
      <c r="AC7" s="187">
        <f>SUM(I7,Q7,R7,Z7,AA7,AB7)</f>
        <v>577.62112676653192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1.8377850064000001</v>
      </c>
      <c r="F8" s="48">
        <v>22.910359254200003</v>
      </c>
      <c r="G8" s="49">
        <v>24.7481442606</v>
      </c>
      <c r="H8" s="48">
        <v>1.4103147599999998E-3</v>
      </c>
      <c r="I8" s="181">
        <f>G8+H8</f>
        <v>24.749554575360001</v>
      </c>
      <c r="J8" s="50">
        <v>218.7187755926133</v>
      </c>
      <c r="K8" s="50">
        <v>0.57273794390922395</v>
      </c>
      <c r="L8" s="50">
        <v>39.446117522297961</v>
      </c>
      <c r="M8" s="50">
        <v>32.618568688106237</v>
      </c>
      <c r="N8" s="50">
        <v>0</v>
      </c>
      <c r="O8" s="50">
        <v>10.628046096111332</v>
      </c>
      <c r="P8" s="50">
        <v>7.08157320720108</v>
      </c>
      <c r="Q8" s="168">
        <f>SUM(J8:P8)</f>
        <v>309.06581905023916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333.81537362559914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73.451542734900002</v>
      </c>
      <c r="F9" s="48">
        <v>1.1344520000000001E-5</v>
      </c>
      <c r="G9" s="49">
        <v>73.451554079420006</v>
      </c>
      <c r="H9" s="48">
        <v>0</v>
      </c>
      <c r="I9" s="181">
        <f>G9+H9</f>
        <v>73.451554079420006</v>
      </c>
      <c r="J9" s="50">
        <v>28.612226027630797</v>
      </c>
      <c r="K9" s="50">
        <v>0.55315941704475313</v>
      </c>
      <c r="L9" s="50">
        <v>0.56646874355451993</v>
      </c>
      <c r="M9" s="50">
        <v>0.15233168791963997</v>
      </c>
      <c r="N9" s="50">
        <v>6.7479453121157507</v>
      </c>
      <c r="O9" s="50">
        <v>0</v>
      </c>
      <c r="P9" s="50">
        <v>0</v>
      </c>
      <c r="Q9" s="168">
        <f>SUM(J9:P9)</f>
        <v>36.632131188265461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110.08368526768547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-6.0436412200000014</v>
      </c>
      <c r="H10" s="48">
        <v>0</v>
      </c>
      <c r="I10" s="181">
        <f>G10+H10</f>
        <v>-6.0436412200000014</v>
      </c>
      <c r="J10" s="50">
        <v>-5.3569601012459973</v>
      </c>
      <c r="K10" s="50">
        <v>2.9236426216419552E-2</v>
      </c>
      <c r="L10" s="50">
        <v>1.49339860318246</v>
      </c>
      <c r="M10" s="50">
        <v>-3.1542361542394208</v>
      </c>
      <c r="N10" s="50">
        <v>-1.7336230831218193</v>
      </c>
      <c r="O10" s="50">
        <v>-0.58142223227794843</v>
      </c>
      <c r="P10" s="50">
        <v>-3.8344402075143946E-2</v>
      </c>
      <c r="Q10" s="168">
        <f>SUM(J10:P10)</f>
        <v>-9.3419509435614501</v>
      </c>
      <c r="R10" s="175">
        <v>-1.7000000000000001E-2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-15.402592163561451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1.8010359842475996</v>
      </c>
      <c r="N11" s="50">
        <v>11.797680256286949</v>
      </c>
      <c r="O11" s="50">
        <v>32.403305557196155</v>
      </c>
      <c r="P11" s="50">
        <v>0</v>
      </c>
      <c r="Q11" s="168">
        <f>SUM(J11:P11)</f>
        <v>46.002021797730706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46.002021797730706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8.3501918314999983</v>
      </c>
      <c r="F12" s="61">
        <f t="shared" ref="F12:Z12" si="0">SUM(F$7:F$8)-SUM(F$9:F$11)</f>
        <v>78.451682949679991</v>
      </c>
      <c r="G12" s="62">
        <f t="shared" si="0"/>
        <v>92.845516001179959</v>
      </c>
      <c r="H12" s="63">
        <f t="shared" si="0"/>
        <v>3.9272791647600003</v>
      </c>
      <c r="I12" s="182">
        <f>SUM(I$7:I$8)-SUM(I$9:I$11)</f>
        <v>96.772795165939982</v>
      </c>
      <c r="J12" s="64">
        <f>SUM(J$7:J$8)-SUM(J$9:J$11)</f>
        <v>235.77669536746382</v>
      </c>
      <c r="K12" s="64">
        <f t="shared" si="0"/>
        <v>8.5925399251698931</v>
      </c>
      <c r="L12" s="64">
        <f t="shared" si="0"/>
        <v>37.386250175560981</v>
      </c>
      <c r="M12" s="64">
        <f t="shared" si="0"/>
        <v>33.819437170178418</v>
      </c>
      <c r="N12" s="64">
        <f t="shared" si="0"/>
        <v>-16.812002485280878</v>
      </c>
      <c r="O12" s="64">
        <f t="shared" si="0"/>
        <v>-21.193837228806878</v>
      </c>
      <c r="P12" s="64">
        <f t="shared" si="0"/>
        <v>7.1199176092762242</v>
      </c>
      <c r="Q12" s="169">
        <f t="shared" si="0"/>
        <v>284.68900053356157</v>
      </c>
      <c r="R12" s="176">
        <f t="shared" si="0"/>
        <v>150.16323043339946</v>
      </c>
      <c r="S12" s="64">
        <f t="shared" si="0"/>
        <v>83.970800985563997</v>
      </c>
      <c r="T12" s="64">
        <f t="shared" si="0"/>
        <v>81.517887447518291</v>
      </c>
      <c r="U12" s="64">
        <f t="shared" si="0"/>
        <v>0.24</v>
      </c>
      <c r="V12" s="64">
        <f t="shared" si="0"/>
        <v>2.2115680938</v>
      </c>
      <c r="W12" s="64">
        <f t="shared" si="0"/>
        <v>0</v>
      </c>
      <c r="X12" s="64">
        <f t="shared" si="0"/>
        <v>2.7116928294400005</v>
      </c>
      <c r="Y12" s="64">
        <f t="shared" si="0"/>
        <v>66.529826197052898</v>
      </c>
      <c r="Z12" s="65">
        <f t="shared" si="0"/>
        <v>237.18177555337522</v>
      </c>
      <c r="AA12" s="66"/>
      <c r="AB12" s="67">
        <f>SUM(AB$7:AB$8)-SUM(AB$9:AB$11)</f>
        <v>1.9465838040000001</v>
      </c>
      <c r="AC12" s="188">
        <f>SUM(AC$7:AC$8)-SUM(AC$9:AC$11)</f>
        <v>770.75338549027629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-71.336234984281887</v>
      </c>
      <c r="G13" s="71">
        <f t="shared" si="1"/>
        <v>-71.746285009516015</v>
      </c>
      <c r="H13" s="70">
        <f t="shared" si="1"/>
        <v>-0.21278448000000003</v>
      </c>
      <c r="I13" s="183">
        <f t="shared" si="1"/>
        <v>-71.959069489516011</v>
      </c>
      <c r="J13" s="72">
        <f t="shared" si="1"/>
        <v>-235.36068992022146</v>
      </c>
      <c r="K13" s="72">
        <f t="shared" ref="K13:U13" si="2">SUM(K$14:K$18)</f>
        <v>-5.229616958272456E-4</v>
      </c>
      <c r="L13" s="72">
        <f t="shared" si="2"/>
        <v>74.177939725801906</v>
      </c>
      <c r="M13" s="72">
        <f t="shared" si="2"/>
        <v>73.188105237256437</v>
      </c>
      <c r="N13" s="72">
        <f t="shared" si="2"/>
        <v>27.078929756389226</v>
      </c>
      <c r="O13" s="72">
        <f t="shared" si="2"/>
        <v>36.117341250677683</v>
      </c>
      <c r="P13" s="72">
        <f t="shared" si="2"/>
        <v>5.3829266396073567</v>
      </c>
      <c r="Q13" s="168">
        <f t="shared" si="2"/>
        <v>-19.415970272184666</v>
      </c>
      <c r="R13" s="177">
        <f t="shared" si="2"/>
        <v>-86.520729764805608</v>
      </c>
      <c r="S13" s="72">
        <f t="shared" si="2"/>
        <v>-83.970800985563997</v>
      </c>
      <c r="T13" s="72">
        <f t="shared" si="2"/>
        <v>-71.760701579200003</v>
      </c>
      <c r="U13" s="72">
        <f t="shared" si="2"/>
        <v>0</v>
      </c>
      <c r="V13" s="72">
        <f t="shared" ref="V13:AC13" si="3">SUM(V$14:V$18)</f>
        <v>-2.2115680938</v>
      </c>
      <c r="W13" s="72">
        <f t="shared" si="3"/>
        <v>0</v>
      </c>
      <c r="X13" s="72">
        <f t="shared" si="3"/>
        <v>-2.4414311894400003</v>
      </c>
      <c r="Y13" s="72">
        <f t="shared" si="3"/>
        <v>-3.8290255799999997</v>
      </c>
      <c r="Z13" s="51">
        <f t="shared" si="3"/>
        <v>-164.213527428004</v>
      </c>
      <c r="AA13" s="73">
        <f t="shared" si="3"/>
        <v>138.45295679996403</v>
      </c>
      <c r="AB13" s="74">
        <f t="shared" si="3"/>
        <v>-1.9465838040000001</v>
      </c>
      <c r="AC13" s="189">
        <f t="shared" si="3"/>
        <v>-205.60292395854628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-53.942730000000005</v>
      </c>
      <c r="G14" s="49">
        <f>F14+E14</f>
        <v>-53.942730000000005</v>
      </c>
      <c r="H14" s="48">
        <v>0</v>
      </c>
      <c r="I14" s="181">
        <f>SUM(G14:H14)</f>
        <v>-53.942730000000005</v>
      </c>
      <c r="J14" s="50"/>
      <c r="K14" s="50"/>
      <c r="L14" s="50"/>
      <c r="M14" s="50">
        <v>-4.5047917600000001E-2</v>
      </c>
      <c r="N14" s="50">
        <v>-1.9119600000000001E-3</v>
      </c>
      <c r="O14" s="50"/>
      <c r="P14" s="50"/>
      <c r="Q14" s="168">
        <f>SUM(J14:P14)</f>
        <v>-4.6959877599999998E-2</v>
      </c>
      <c r="R14" s="175">
        <v>-56.622306999999999</v>
      </c>
      <c r="S14" s="50">
        <v>-83.970800985563997</v>
      </c>
      <c r="T14" s="50">
        <v>-70.2691034992</v>
      </c>
      <c r="U14" s="50">
        <v>0</v>
      </c>
      <c r="V14" s="50">
        <v>-2.2115680938</v>
      </c>
      <c r="W14" s="50"/>
      <c r="X14" s="50">
        <v>-1.6169820825600003</v>
      </c>
      <c r="Y14" s="50"/>
      <c r="Z14" s="51">
        <f>SUM(S14:Y14)</f>
        <v>-158.06845466112401</v>
      </c>
      <c r="AA14" s="52">
        <v>142.8025395974328</v>
      </c>
      <c r="AB14" s="58"/>
      <c r="AC14" s="191">
        <f t="shared" ref="AC14:AC19" si="4">SUM(I14,Q14,R14,Z14,AA14,AB14)</f>
        <v>-125.87791194129122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-7.5438095679999995</v>
      </c>
      <c r="G15" s="49">
        <f>F15+E15</f>
        <v>-7.5438095679999995</v>
      </c>
      <c r="H15" s="48">
        <v>-0.21278448000000003</v>
      </c>
      <c r="I15" s="181">
        <f>SUM(G15:H15)</f>
        <v>-7.7565940479999993</v>
      </c>
      <c r="J15" s="50"/>
      <c r="K15" s="50"/>
      <c r="L15" s="50"/>
      <c r="M15" s="50"/>
      <c r="N15" s="50"/>
      <c r="O15" s="50"/>
      <c r="P15" s="50"/>
      <c r="Q15" s="168"/>
      <c r="R15" s="175">
        <v>-23.315507717999999</v>
      </c>
      <c r="S15" s="50"/>
      <c r="T15" s="50">
        <v>-1.4915980799999997</v>
      </c>
      <c r="U15" s="50"/>
      <c r="V15" s="50"/>
      <c r="W15" s="50"/>
      <c r="X15" s="50">
        <v>-0.82444910688000006</v>
      </c>
      <c r="Y15" s="50">
        <v>-3.8290255799999997</v>
      </c>
      <c r="Z15" s="51">
        <f>SUM(S15:Y15)</f>
        <v>-6.1450727668799994</v>
      </c>
      <c r="AA15" s="52">
        <v>11.591262141390359</v>
      </c>
      <c r="AB15" s="53">
        <v>-1.9465838040000001</v>
      </c>
      <c r="AC15" s="191">
        <f t="shared" si="4"/>
        <v>-27.572496195489641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-235.36068992022146</v>
      </c>
      <c r="K16" s="50"/>
      <c r="L16" s="50">
        <v>77.30973917346536</v>
      </c>
      <c r="M16" s="50">
        <v>75.262111927680763</v>
      </c>
      <c r="N16" s="50">
        <v>25.933448741012455</v>
      </c>
      <c r="O16" s="50">
        <v>40.750528210777134</v>
      </c>
      <c r="P16" s="50">
        <v>13.162552335121116</v>
      </c>
      <c r="Q16" s="168">
        <f>SUM(J16:P16)</f>
        <v>-2.942309532164618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-2.942309532164618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-9.8496954162818877</v>
      </c>
      <c r="G17" s="49">
        <f>F17+E17</f>
        <v>-9.8496954162818877</v>
      </c>
      <c r="H17" s="48">
        <v>0</v>
      </c>
      <c r="I17" s="181">
        <f>SUM(G17:H17)</f>
        <v>-9.8496954162818877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-9.8496954162818877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-5.229616958272456E-4</v>
      </c>
      <c r="L18" s="50">
        <v>-3.1317994476634601</v>
      </c>
      <c r="M18" s="50">
        <v>-2.0289587728243195</v>
      </c>
      <c r="N18" s="50">
        <v>1.14739297537677</v>
      </c>
      <c r="O18" s="50">
        <v>-4.63318696009945</v>
      </c>
      <c r="P18" s="50">
        <v>-7.7796256955137597</v>
      </c>
      <c r="Q18" s="168">
        <f>SUM(J18:P18)</f>
        <v>-16.426700862420049</v>
      </c>
      <c r="R18" s="175">
        <v>-6.582915046805609</v>
      </c>
      <c r="S18" s="50"/>
      <c r="T18" s="50"/>
      <c r="U18" s="50"/>
      <c r="V18" s="50"/>
      <c r="W18" s="50"/>
      <c r="X18" s="50"/>
      <c r="Y18" s="50"/>
      <c r="Z18" s="51"/>
      <c r="AA18" s="52">
        <v>-15.940844938859129</v>
      </c>
      <c r="AB18" s="58"/>
      <c r="AC18" s="191">
        <f t="shared" si="4"/>
        <v>-39.360510873318923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-12.50284424888358</v>
      </c>
      <c r="Q19" s="170">
        <f>SUM(J19:P19)</f>
        <v>-12.50284424888358</v>
      </c>
      <c r="R19" s="178">
        <v>-12.838235780153919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-25.341080029037499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8.3501918314999983</v>
      </c>
      <c r="F20" s="82">
        <f t="shared" si="5"/>
        <v>7.1154479653981042</v>
      </c>
      <c r="G20" s="83">
        <f t="shared" si="5"/>
        <v>21.099230991663944</v>
      </c>
      <c r="H20" s="82">
        <f t="shared" si="5"/>
        <v>3.7144946847600004</v>
      </c>
      <c r="I20" s="185">
        <f t="shared" si="5"/>
        <v>24.813725676423971</v>
      </c>
      <c r="J20" s="85">
        <f>SUM(J$12,J$13,J$19)</f>
        <v>0.41600544724235533</v>
      </c>
      <c r="K20" s="85">
        <f t="shared" si="5"/>
        <v>8.592016963474066</v>
      </c>
      <c r="L20" s="85">
        <f t="shared" si="5"/>
        <v>111.56418990136288</v>
      </c>
      <c r="M20" s="85">
        <f t="shared" si="5"/>
        <v>107.00754240743485</v>
      </c>
      <c r="N20" s="85">
        <f t="shared" si="5"/>
        <v>10.266927271108347</v>
      </c>
      <c r="O20" s="85">
        <f>SUM(O$12,O$13,O$19)</f>
        <v>14.923504021870805</v>
      </c>
      <c r="P20" s="85">
        <f t="shared" si="5"/>
        <v>0</v>
      </c>
      <c r="Q20" s="170">
        <f t="shared" si="5"/>
        <v>252.77018601249333</v>
      </c>
      <c r="R20" s="178">
        <f t="shared" si="5"/>
        <v>50.804264888439931</v>
      </c>
      <c r="S20" s="85"/>
      <c r="T20" s="85">
        <f t="shared" ref="T20:AB20" si="6">SUM(T$12,T$13,T$19)</f>
        <v>9.7571858683182882</v>
      </c>
      <c r="U20" s="85">
        <f t="shared" si="6"/>
        <v>0.24</v>
      </c>
      <c r="V20" s="85">
        <f t="shared" si="6"/>
        <v>0</v>
      </c>
      <c r="W20" s="85">
        <f t="shared" si="6"/>
        <v>0</v>
      </c>
      <c r="X20" s="85">
        <f t="shared" si="6"/>
        <v>0.27026164000000019</v>
      </c>
      <c r="Y20" s="85">
        <f t="shared" si="6"/>
        <v>62.700800617052899</v>
      </c>
      <c r="Z20" s="86">
        <f t="shared" si="6"/>
        <v>72.968248125371218</v>
      </c>
      <c r="AA20" s="87">
        <f t="shared" si="6"/>
        <v>138.45295679996403</v>
      </c>
      <c r="AB20" s="88">
        <f t="shared" si="6"/>
        <v>0</v>
      </c>
      <c r="AC20" s="190">
        <f>SUM(AC$12,AC$13,AC$19)</f>
        <v>539.80938150269253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4.4275436799999998E-2</v>
      </c>
      <c r="F22" s="63">
        <v>1.165771619</v>
      </c>
      <c r="G22" s="62">
        <f>SUM(E22:F22)</f>
        <v>1.2100470558</v>
      </c>
      <c r="H22" s="63">
        <v>1.3131736199999999E-2</v>
      </c>
      <c r="I22" s="181">
        <f>SUM(G22:H22)</f>
        <v>1.2231787920000001</v>
      </c>
      <c r="J22" s="92"/>
      <c r="K22" s="92">
        <f>SUM(K23:K25)</f>
        <v>5.1212330645603626E-2</v>
      </c>
      <c r="L22" s="92">
        <f>SUM(L23:L25)</f>
        <v>2.2940440190521807</v>
      </c>
      <c r="M22" s="92">
        <f>SUM(M23:M25)</f>
        <v>18.414329818622452</v>
      </c>
      <c r="N22" s="92">
        <f>SUM(N23:N25)</f>
        <v>1.6029298366759286</v>
      </c>
      <c r="O22" s="92">
        <f>SUM(O23:O25)</f>
        <v>0</v>
      </c>
      <c r="P22" s="92"/>
      <c r="Q22" s="168">
        <f>SUM(J22:P22)</f>
        <v>22.362516004996166</v>
      </c>
      <c r="R22" s="175">
        <f>SUM(R23:R25)</f>
        <v>2.0563416267862791</v>
      </c>
      <c r="S22" s="50"/>
      <c r="T22" s="92">
        <v>0.4758</v>
      </c>
      <c r="U22" s="92"/>
      <c r="V22" s="92"/>
      <c r="W22" s="92"/>
      <c r="X22" s="92"/>
      <c r="Y22" s="92"/>
      <c r="Z22" s="51">
        <f>SUM(S22:Y22)</f>
        <v>0.4758</v>
      </c>
      <c r="AA22" s="52">
        <f>SUM(AA23:AA25)</f>
        <v>5.3308266695142503</v>
      </c>
      <c r="AB22" s="93"/>
      <c r="AC22" s="187">
        <f>SUM(I22,Q22,R22,Z22,AA22,AB22)</f>
        <v>31.448663093296695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4.4275436799999998E-2</v>
      </c>
      <c r="F23" s="48">
        <v>1.165771619</v>
      </c>
      <c r="G23" s="49">
        <f t="shared" ref="G23:G39" si="7">SUM(E23:F23)</f>
        <v>1.2100470558</v>
      </c>
      <c r="H23" s="48">
        <v>1.3131736199999999E-2</v>
      </c>
      <c r="I23" s="186">
        <f t="shared" ref="I23:I39" si="8">SUM(G23:H23)</f>
        <v>1.2231787920000001</v>
      </c>
      <c r="J23" s="50"/>
      <c r="K23" s="50">
        <v>5.1212330645603626E-2</v>
      </c>
      <c r="L23" s="50">
        <v>2.2405758146368635</v>
      </c>
      <c r="M23" s="57">
        <v>12.91593318138899</v>
      </c>
      <c r="N23" s="57">
        <v>5.4927064143418629E-3</v>
      </c>
      <c r="O23" s="57">
        <v>0</v>
      </c>
      <c r="P23" s="57"/>
      <c r="Q23" s="171">
        <f>SUM(J23:P23)</f>
        <v>15.2132140330858</v>
      </c>
      <c r="R23" s="179">
        <v>2.0222516267862791</v>
      </c>
      <c r="S23" s="50"/>
      <c r="T23" s="50">
        <v>0.4758</v>
      </c>
      <c r="U23" s="50"/>
      <c r="V23" s="50"/>
      <c r="W23" s="50"/>
      <c r="X23" s="50"/>
      <c r="Y23" s="50"/>
      <c r="Z23" s="94">
        <f>SUM(S23:Y23)</f>
        <v>0.4758</v>
      </c>
      <c r="AA23" s="95">
        <v>4.7412317143112706</v>
      </c>
      <c r="AB23" s="96"/>
      <c r="AC23" s="191">
        <f>SUM(I23,Q23,R23,Z23,AA23,AB23)</f>
        <v>23.675676166183351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1.4080740777499066E-2</v>
      </c>
      <c r="M24" s="57">
        <v>1.1627437544971191</v>
      </c>
      <c r="N24" s="57">
        <v>0.16748791317748368</v>
      </c>
      <c r="O24" s="57">
        <v>0</v>
      </c>
      <c r="P24" s="57"/>
      <c r="Q24" s="171">
        <f>SUM(J24:P24)</f>
        <v>1.3443124084521019</v>
      </c>
      <c r="R24" s="179">
        <v>3.4090000000000002E-2</v>
      </c>
      <c r="S24" s="50"/>
      <c r="T24" s="50"/>
      <c r="U24" s="50"/>
      <c r="V24" s="50"/>
      <c r="W24" s="50"/>
      <c r="X24" s="50"/>
      <c r="Y24" s="50"/>
      <c r="Z24" s="94"/>
      <c r="AA24" s="95">
        <v>0.30442703454445258</v>
      </c>
      <c r="AB24" s="96"/>
      <c r="AC24" s="191">
        <f>SUM(I24,Q24,R24,Z24,AA24,AB24)</f>
        <v>1.6828294429965545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3.9387463637818011E-2</v>
      </c>
      <c r="M25" s="57">
        <v>4.3356528827363432</v>
      </c>
      <c r="N25" s="57">
        <v>1.4299492170841031</v>
      </c>
      <c r="O25" s="57">
        <v>0</v>
      </c>
      <c r="P25" s="57"/>
      <c r="Q25" s="171">
        <f>SUM(J25:P25)</f>
        <v>5.8049895634582649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0.28516792065852747</v>
      </c>
      <c r="AB25" s="96"/>
      <c r="AC25" s="191">
        <f>SUM(I25,Q25,R25,Z25,AA25,AB25)</f>
        <v>6.0901574841167925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6.6084391502079995</v>
      </c>
      <c r="F26" s="63">
        <v>9.7681497907685113</v>
      </c>
      <c r="G26" s="62">
        <f t="shared" si="7"/>
        <v>16.376588940976511</v>
      </c>
      <c r="H26" s="63">
        <v>3.2944692407147995</v>
      </c>
      <c r="I26" s="181">
        <f>SUM(G26:H26)</f>
        <v>19.671058181691311</v>
      </c>
      <c r="J26" s="50"/>
      <c r="K26" s="100">
        <f>SUM(K27:K36)</f>
        <v>2.8696892657369397</v>
      </c>
      <c r="L26" s="100">
        <f>SUM(L27:L36)</f>
        <v>0.49730449498130447</v>
      </c>
      <c r="M26" s="100">
        <f>SUM(M27:M36)</f>
        <v>14.389311578837219</v>
      </c>
      <c r="N26" s="100">
        <f>SUM(N27:N36)</f>
        <v>0.8992972048520198</v>
      </c>
      <c r="O26" s="100">
        <f>SUM(O27:O36)</f>
        <v>0</v>
      </c>
      <c r="P26" s="100"/>
      <c r="Q26" s="168">
        <f>SUM(Q27:Q36)</f>
        <v>18.655602544407486</v>
      </c>
      <c r="R26" s="175">
        <f>SUM(R27:R36)</f>
        <v>34.089375482066757</v>
      </c>
      <c r="S26" s="50"/>
      <c r="T26" s="92">
        <f>SUM(T27:T36)</f>
        <v>5.6866043358182861</v>
      </c>
      <c r="U26" s="101"/>
      <c r="V26" s="101"/>
      <c r="W26" s="101"/>
      <c r="X26" s="92">
        <f>SUM(X27:X36)</f>
        <v>5.026164000000001E-2</v>
      </c>
      <c r="Y26" s="92">
        <f>SUM(Y27:Y36)</f>
        <v>53.968098070429335</v>
      </c>
      <c r="Z26" s="51">
        <f>SUM(S26:Y26)</f>
        <v>59.704964046247625</v>
      </c>
      <c r="AA26" s="52">
        <f>SUM(AA27:AA36)</f>
        <v>59.500715664241035</v>
      </c>
      <c r="AB26" s="93"/>
      <c r="AC26" s="187">
        <f t="shared" ref="AC26:AC39" si="9">SUM(I26,Q26,R26,Z26,AA26,AB26)</f>
        <v>191.62171591865419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2.3195278255660314E-3</v>
      </c>
      <c r="M27" s="57">
        <v>3.1089378683635789</v>
      </c>
      <c r="N27" s="57">
        <v>0.1582515480186461</v>
      </c>
      <c r="O27" s="57">
        <v>0</v>
      </c>
      <c r="P27" s="50"/>
      <c r="Q27" s="171">
        <f>SUM(K27:P27)</f>
        <v>3.2695089442077907</v>
      </c>
      <c r="R27" s="179">
        <v>0.18408000000000002</v>
      </c>
      <c r="S27" s="50"/>
      <c r="T27" s="50"/>
      <c r="U27" s="50"/>
      <c r="V27" s="50"/>
      <c r="W27" s="50"/>
      <c r="X27" s="50"/>
      <c r="Y27" s="50"/>
      <c r="Z27" s="51"/>
      <c r="AA27" s="95">
        <v>1.159954510360073</v>
      </c>
      <c r="AB27" s="96"/>
      <c r="AC27" s="191">
        <f t="shared" si="9"/>
        <v>4.7477132746704207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7.9649397460257934</v>
      </c>
      <c r="G28" s="49">
        <f t="shared" si="7"/>
        <v>7.9649397460257934</v>
      </c>
      <c r="H28" s="48">
        <v>2.3395343175950551</v>
      </c>
      <c r="I28" s="186">
        <f t="shared" si="8"/>
        <v>10.304474063620848</v>
      </c>
      <c r="J28" s="50"/>
      <c r="K28" s="57"/>
      <c r="L28" s="50">
        <v>7.0648113245806179E-4</v>
      </c>
      <c r="M28" s="57">
        <v>6.0112279181811834E-2</v>
      </c>
      <c r="N28" s="57">
        <v>0.12233355726022196</v>
      </c>
      <c r="O28" s="57">
        <v>0</v>
      </c>
      <c r="P28" s="57"/>
      <c r="Q28" s="171">
        <f>SUM(K28:P28)</f>
        <v>0.18315231757449185</v>
      </c>
      <c r="R28" s="179">
        <v>10.84530842320761</v>
      </c>
      <c r="S28" s="50"/>
      <c r="T28" s="102"/>
      <c r="U28" s="102"/>
      <c r="V28" s="102"/>
      <c r="W28" s="102"/>
      <c r="X28" s="50"/>
      <c r="Y28" s="50"/>
      <c r="Z28" s="51"/>
      <c r="AA28" s="95">
        <v>8.23084819680866</v>
      </c>
      <c r="AB28" s="96"/>
      <c r="AC28" s="191">
        <f t="shared" si="9"/>
        <v>29.563783001211611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0.39536619086151636</v>
      </c>
      <c r="G29" s="49">
        <f t="shared" si="7"/>
        <v>0.39536619086151636</v>
      </c>
      <c r="H29" s="48">
        <v>0</v>
      </c>
      <c r="I29" s="186">
        <f t="shared" si="8"/>
        <v>0.39536619086151636</v>
      </c>
      <c r="J29" s="50"/>
      <c r="K29" s="57"/>
      <c r="L29" s="57"/>
      <c r="M29" s="57"/>
      <c r="N29" s="57"/>
      <c r="O29" s="57"/>
      <c r="P29" s="57"/>
      <c r="Q29" s="171"/>
      <c r="R29" s="179">
        <v>0.89251000000000003</v>
      </c>
      <c r="S29" s="50"/>
      <c r="T29" s="102"/>
      <c r="U29" s="102"/>
      <c r="V29" s="102"/>
      <c r="W29" s="102"/>
      <c r="X29" s="50"/>
      <c r="Y29" s="50"/>
      <c r="Z29" s="51"/>
      <c r="AA29" s="95">
        <v>0.63027211698990193</v>
      </c>
      <c r="AB29" s="96"/>
      <c r="AC29" s="191">
        <f t="shared" si="9"/>
        <v>1.9181483078514183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0.64330818345898777</v>
      </c>
      <c r="G30" s="49">
        <f t="shared" si="7"/>
        <v>0.64330818345898777</v>
      </c>
      <c r="H30" s="48">
        <v>0</v>
      </c>
      <c r="I30" s="186">
        <f t="shared" si="8"/>
        <v>0.64330818345898777</v>
      </c>
      <c r="J30" s="50"/>
      <c r="K30" s="57"/>
      <c r="L30" s="57"/>
      <c r="M30" s="57"/>
      <c r="N30" s="57"/>
      <c r="O30" s="57"/>
      <c r="P30" s="57"/>
      <c r="Q30" s="171"/>
      <c r="R30" s="179">
        <v>6.4134698524167657</v>
      </c>
      <c r="S30" s="50"/>
      <c r="T30" s="102"/>
      <c r="U30" s="102"/>
      <c r="V30" s="102"/>
      <c r="W30" s="102"/>
      <c r="X30" s="50"/>
      <c r="Y30" s="50"/>
      <c r="Z30" s="51"/>
      <c r="AA30" s="95">
        <v>14.90164772923853</v>
      </c>
      <c r="AB30" s="96"/>
      <c r="AC30" s="191">
        <f t="shared" si="9"/>
        <v>21.958425765114285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9.751406438442384</v>
      </c>
      <c r="S31" s="50"/>
      <c r="T31" s="50"/>
      <c r="U31" s="50"/>
      <c r="V31" s="50"/>
      <c r="W31" s="50"/>
      <c r="X31" s="50"/>
      <c r="Y31" s="50"/>
      <c r="Z31" s="51"/>
      <c r="AA31" s="95">
        <v>2.7132392515601307</v>
      </c>
      <c r="AB31" s="96"/>
      <c r="AC31" s="191">
        <f t="shared" si="9"/>
        <v>12.464645690002515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4.8417230999607543</v>
      </c>
      <c r="F32" s="48">
        <v>0</v>
      </c>
      <c r="G32" s="49">
        <f t="shared" si="7"/>
        <v>4.8417230999607543</v>
      </c>
      <c r="H32" s="48">
        <v>0</v>
      </c>
      <c r="I32" s="186">
        <f t="shared" si="8"/>
        <v>4.8417230999607543</v>
      </c>
      <c r="J32" s="50"/>
      <c r="K32" s="57"/>
      <c r="L32" s="57"/>
      <c r="M32" s="57"/>
      <c r="N32" s="57"/>
      <c r="O32" s="57"/>
      <c r="P32" s="57"/>
      <c r="Q32" s="171"/>
      <c r="R32" s="179">
        <v>1.75299</v>
      </c>
      <c r="S32" s="50"/>
      <c r="T32" s="50"/>
      <c r="U32" s="50"/>
      <c r="V32" s="50"/>
      <c r="W32" s="50"/>
      <c r="X32" s="50"/>
      <c r="Y32" s="50"/>
      <c r="Z32" s="51"/>
      <c r="AA32" s="95">
        <v>0.88956866888359309</v>
      </c>
      <c r="AB32" s="96"/>
      <c r="AC32" s="191">
        <f t="shared" si="9"/>
        <v>7.4842817688443475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1.0979411722705358E-3</v>
      </c>
      <c r="N33" s="57">
        <v>0</v>
      </c>
      <c r="O33" s="57">
        <v>0</v>
      </c>
      <c r="P33" s="57"/>
      <c r="Q33" s="171">
        <f>SUM(K33:P33)</f>
        <v>1.0979411722705358E-3</v>
      </c>
      <c r="R33" s="179">
        <v>3.2776809999999994</v>
      </c>
      <c r="S33" s="50"/>
      <c r="T33" s="50"/>
      <c r="U33" s="50"/>
      <c r="V33" s="50"/>
      <c r="W33" s="50"/>
      <c r="X33" s="50"/>
      <c r="Y33" s="50"/>
      <c r="Z33" s="51"/>
      <c r="AA33" s="95">
        <v>24.158564157123159</v>
      </c>
      <c r="AB33" s="96"/>
      <c r="AC33" s="191">
        <f t="shared" si="9"/>
        <v>27.437343098295429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0.58804000000000001</v>
      </c>
      <c r="S34" s="50"/>
      <c r="T34" s="50"/>
      <c r="U34" s="50"/>
      <c r="V34" s="50"/>
      <c r="W34" s="50"/>
      <c r="X34" s="50"/>
      <c r="Y34" s="50"/>
      <c r="Z34" s="51"/>
      <c r="AA34" s="95">
        <v>1.179021880891747</v>
      </c>
      <c r="AB34" s="96"/>
      <c r="AC34" s="191">
        <f t="shared" si="9"/>
        <v>1.7870618808917471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3.7711344492507549E-2</v>
      </c>
      <c r="M35" s="57">
        <v>4.5031545599352105</v>
      </c>
      <c r="N35" s="57">
        <v>1.2611253927328916E-2</v>
      </c>
      <c r="O35" s="57">
        <v>0</v>
      </c>
      <c r="P35" s="57"/>
      <c r="Q35" s="171">
        <f>SUM(K35:P35)</f>
        <v>4.5534771583550464</v>
      </c>
      <c r="R35" s="179">
        <v>7.5590000000000004E-2</v>
      </c>
      <c r="S35" s="50"/>
      <c r="T35" s="50"/>
      <c r="U35" s="50"/>
      <c r="V35" s="50"/>
      <c r="W35" s="50"/>
      <c r="X35" s="50"/>
      <c r="Y35" s="50"/>
      <c r="Z35" s="51"/>
      <c r="AA35" s="95">
        <v>0.85531977225699807</v>
      </c>
      <c r="AB35" s="96"/>
      <c r="AC35" s="191">
        <f t="shared" si="9"/>
        <v>5.5684992957181088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1.7667160502472457</v>
      </c>
      <c r="F36" s="48">
        <v>0.52625348521359494</v>
      </c>
      <c r="G36" s="49">
        <f t="shared" si="7"/>
        <v>2.2929695354608404</v>
      </c>
      <c r="H36" s="48">
        <v>0.95493492311974437</v>
      </c>
      <c r="I36" s="186">
        <f>SUM(G36:H36)</f>
        <v>3.2479044585805847</v>
      </c>
      <c r="J36" s="50"/>
      <c r="K36" s="50">
        <v>2.8696892657369397</v>
      </c>
      <c r="L36" s="50">
        <v>0.45656714153077282</v>
      </c>
      <c r="M36" s="50">
        <v>6.7160089301843486</v>
      </c>
      <c r="N36" s="50">
        <v>0.60610084564582289</v>
      </c>
      <c r="O36" s="50">
        <v>0</v>
      </c>
      <c r="P36" s="50"/>
      <c r="Q36" s="171">
        <f>SUM(K36:P36)</f>
        <v>10.648366183097885</v>
      </c>
      <c r="R36" s="179">
        <v>0.30829976799999997</v>
      </c>
      <c r="S36" s="50"/>
      <c r="T36" s="50">
        <v>5.6866043358182861</v>
      </c>
      <c r="U36" s="50"/>
      <c r="V36" s="50"/>
      <c r="W36" s="50"/>
      <c r="X36" s="50">
        <v>5.026164000000001E-2</v>
      </c>
      <c r="Y36" s="50">
        <v>53.968098070429335</v>
      </c>
      <c r="Z36" s="94">
        <f>SUM(S36:Y36)</f>
        <v>59.704964046247625</v>
      </c>
      <c r="AA36" s="95">
        <v>4.7822793801282382</v>
      </c>
      <c r="AB36" s="96"/>
      <c r="AC36" s="191">
        <f t="shared" si="9"/>
        <v>78.691813836054337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0.30475229299200002</v>
      </c>
      <c r="F37" s="63">
        <v>0.55135335474960001</v>
      </c>
      <c r="G37" s="62">
        <f t="shared" si="7"/>
        <v>0.85610564774160003</v>
      </c>
      <c r="H37" s="63">
        <v>0.46922442068519987</v>
      </c>
      <c r="I37" s="181">
        <f>SUM(G37:H37)</f>
        <v>1.3253300684267999</v>
      </c>
      <c r="J37" s="92"/>
      <c r="K37" s="92">
        <v>1.1600959369730557</v>
      </c>
      <c r="L37" s="92">
        <v>0.17301058836352506</v>
      </c>
      <c r="M37" s="92">
        <v>3.9151992759620535</v>
      </c>
      <c r="N37" s="92">
        <v>1.1105830596372008</v>
      </c>
      <c r="O37" s="92">
        <v>0</v>
      </c>
      <c r="P37" s="92"/>
      <c r="Q37" s="168">
        <f>SUM(K37:P37)</f>
        <v>6.3588888609358358</v>
      </c>
      <c r="R37" s="175">
        <v>7.7361299495615556</v>
      </c>
      <c r="S37" s="92"/>
      <c r="T37" s="92">
        <v>3.1782215325000003</v>
      </c>
      <c r="U37" s="92"/>
      <c r="V37" s="92"/>
      <c r="W37" s="92"/>
      <c r="X37" s="92">
        <v>0.22</v>
      </c>
      <c r="Y37" s="92"/>
      <c r="Z37" s="51">
        <f>SUM(S37:Y37)</f>
        <v>3.3982215325000005</v>
      </c>
      <c r="AA37" s="52">
        <v>29.443264073752331</v>
      </c>
      <c r="AB37" s="93"/>
      <c r="AC37" s="187">
        <f t="shared" si="9"/>
        <v>48.261834485176522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1.0982670721723709</v>
      </c>
      <c r="L38" s="92">
        <v>108.21480092117099</v>
      </c>
      <c r="M38" s="92">
        <v>68.787571032836397</v>
      </c>
      <c r="N38" s="92">
        <v>5.3687596758324432</v>
      </c>
      <c r="O38" s="92">
        <v>17.414390401731062</v>
      </c>
      <c r="P38" s="92"/>
      <c r="Q38" s="168">
        <f>SUM(K38:P38)</f>
        <v>200.88378910374325</v>
      </c>
      <c r="R38" s="175">
        <v>2.1562326830000002E-2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0.2435846594328</v>
      </c>
      <c r="AB38" s="93"/>
      <c r="AC38" s="187">
        <f t="shared" si="9"/>
        <v>201.22893609000607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2.0456346400000002E-2</v>
      </c>
      <c r="F39" s="63">
        <v>0.45299901460000003</v>
      </c>
      <c r="G39" s="62">
        <f t="shared" si="7"/>
        <v>0.47345536100000002</v>
      </c>
      <c r="H39" s="63">
        <v>0.40679278109999994</v>
      </c>
      <c r="I39" s="181">
        <f t="shared" si="8"/>
        <v>0.88024814209999991</v>
      </c>
      <c r="J39" s="50"/>
      <c r="K39" s="92">
        <v>3.4127523579460961</v>
      </c>
      <c r="L39" s="92">
        <v>2.3549371081935397E-3</v>
      </c>
      <c r="M39" s="92">
        <v>0.60518508129249104</v>
      </c>
      <c r="N39" s="92">
        <v>0</v>
      </c>
      <c r="O39" s="92">
        <v>0</v>
      </c>
      <c r="P39" s="92"/>
      <c r="Q39" s="168">
        <f>SUM(K39:P39)</f>
        <v>4.0202923763467808</v>
      </c>
      <c r="R39" s="175">
        <v>6.5697799999999997</v>
      </c>
      <c r="S39" s="50"/>
      <c r="T39" s="92">
        <v>0.41655999999999999</v>
      </c>
      <c r="U39" s="92">
        <v>0.24</v>
      </c>
      <c r="V39" s="92"/>
      <c r="W39" s="92"/>
      <c r="X39" s="92"/>
      <c r="Y39" s="92">
        <v>8.7327025466235657</v>
      </c>
      <c r="Z39" s="51">
        <f>SUM(S39:Y39)</f>
        <v>9.3892625466235664</v>
      </c>
      <c r="AA39" s="52">
        <v>43.747743084034504</v>
      </c>
      <c r="AB39" s="93"/>
      <c r="AC39" s="187">
        <f t="shared" si="9"/>
        <v>64.60732614910485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6.9779232263999988</v>
      </c>
      <c r="F40" s="82">
        <f>SUM(F$22,F$26,F$37,F$39)+F38</f>
        <v>12.018273779118111</v>
      </c>
      <c r="G40" s="83">
        <f>SUM(G$22,G$26,G$37,G$39)+G38</f>
        <v>18.996197005518109</v>
      </c>
      <c r="H40" s="82">
        <f>SUM(H$22,H$26,H$37,H$39)+H38</f>
        <v>4.1836181786999997</v>
      </c>
      <c r="I40" s="185">
        <f>SUM(I$22,I$26,I$37,I$39)+I38</f>
        <v>23.179815184218111</v>
      </c>
      <c r="J40" s="85">
        <f t="shared" ref="J40:AB40" si="10">SUM(J$22,J$26,J$37,J$39,J$38)</f>
        <v>0</v>
      </c>
      <c r="K40" s="85">
        <f t="shared" si="10"/>
        <v>8.592016963474066</v>
      </c>
      <c r="L40" s="85">
        <f t="shared" si="10"/>
        <v>111.1815149606762</v>
      </c>
      <c r="M40" s="85">
        <f t="shared" si="10"/>
        <v>106.11159678755061</v>
      </c>
      <c r="N40" s="85">
        <f t="shared" si="10"/>
        <v>8.981569776997592</v>
      </c>
      <c r="O40" s="85">
        <f t="shared" si="10"/>
        <v>17.414390401731062</v>
      </c>
      <c r="P40" s="109">
        <f t="shared" si="10"/>
        <v>0</v>
      </c>
      <c r="Q40" s="172">
        <f>SUM(Q$22,Q$26,Q$37,Q$39,Q$38)</f>
        <v>252.28108889042952</v>
      </c>
      <c r="R40" s="178">
        <f t="shared" si="10"/>
        <v>50.473189385244595</v>
      </c>
      <c r="S40" s="85">
        <f t="shared" si="10"/>
        <v>0</v>
      </c>
      <c r="T40" s="85">
        <f t="shared" si="10"/>
        <v>9.7571858683182864</v>
      </c>
      <c r="U40" s="85">
        <f t="shared" si="10"/>
        <v>0.24</v>
      </c>
      <c r="V40" s="85">
        <f t="shared" si="10"/>
        <v>0</v>
      </c>
      <c r="W40" s="85"/>
      <c r="X40" s="85">
        <f t="shared" si="10"/>
        <v>0.27026164000000003</v>
      </c>
      <c r="Y40" s="109">
        <f>SUM(Y$22,Y$26,Y$37,Y$39,Y$38)</f>
        <v>62.700800617052899</v>
      </c>
      <c r="Z40" s="110">
        <f t="shared" si="10"/>
        <v>72.96824812537119</v>
      </c>
      <c r="AA40" s="87">
        <f t="shared" si="10"/>
        <v>138.26613415097492</v>
      </c>
      <c r="AB40" s="111">
        <f t="shared" si="10"/>
        <v>0</v>
      </c>
      <c r="AC40" s="190">
        <f>SUM(AC$22,AC$26,AC$37,AC$39,AC$38)</f>
        <v>537.16847573623829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2.1030339861458351</v>
      </c>
      <c r="H42" s="82">
        <f>H$20-H$40</f>
        <v>-0.4691234939399993</v>
      </c>
      <c r="I42" s="185">
        <f>I$20-I$40</f>
        <v>1.6339104922058603</v>
      </c>
      <c r="J42" s="85">
        <f t="shared" ref="J42:R42" si="11">J$20-J$40</f>
        <v>0.41600544724235533</v>
      </c>
      <c r="K42" s="85">
        <f t="shared" si="11"/>
        <v>0</v>
      </c>
      <c r="L42" s="85">
        <f t="shared" si="11"/>
        <v>0.38267494068668384</v>
      </c>
      <c r="M42" s="85">
        <f t="shared" si="11"/>
        <v>0.89594561988424459</v>
      </c>
      <c r="N42" s="85">
        <f t="shared" si="11"/>
        <v>1.2853574941107553</v>
      </c>
      <c r="O42" s="85">
        <f t="shared" si="11"/>
        <v>-2.4908863798602567</v>
      </c>
      <c r="P42" s="85">
        <f t="shared" si="11"/>
        <v>0</v>
      </c>
      <c r="Q42" s="170">
        <f t="shared" si="11"/>
        <v>0.48909712206381073</v>
      </c>
      <c r="R42" s="178">
        <f t="shared" si="11"/>
        <v>0.3310755031953363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0.18682264898910717</v>
      </c>
      <c r="AB42" s="88">
        <f t="shared" si="12"/>
        <v>0</v>
      </c>
      <c r="AC42" s="190">
        <f t="shared" si="12"/>
        <v>2.6409057664542388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2006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86.586013712774303</v>
      </c>
      <c r="F7" s="48">
        <v>59.436256914124812</v>
      </c>
      <c r="G7" s="49">
        <v>146.02227062689909</v>
      </c>
      <c r="H7" s="48">
        <v>4.0125205007084404</v>
      </c>
      <c r="I7" s="181">
        <f>G7+H7</f>
        <v>150.03479112760752</v>
      </c>
      <c r="J7" s="50">
        <v>38.737775700654687</v>
      </c>
      <c r="K7" s="50">
        <v>7.4269770711826579</v>
      </c>
      <c r="L7" s="50"/>
      <c r="M7" s="50"/>
      <c r="N7" s="50"/>
      <c r="O7" s="50"/>
      <c r="P7" s="50"/>
      <c r="Q7" s="168">
        <f>SUM(J7:P7)</f>
        <v>46.164752771837342</v>
      </c>
      <c r="R7" s="175">
        <v>154.00144304048507</v>
      </c>
      <c r="S7" s="50">
        <v>84.855107276999988</v>
      </c>
      <c r="T7" s="50">
        <v>84.812410198714645</v>
      </c>
      <c r="U7" s="50">
        <v>0.26</v>
      </c>
      <c r="V7" s="50">
        <v>2.2397567212008003</v>
      </c>
      <c r="W7" s="50">
        <v>0</v>
      </c>
      <c r="X7" s="50">
        <v>3.1104903483199999</v>
      </c>
      <c r="Y7" s="50">
        <v>65.946749731999574</v>
      </c>
      <c r="Z7" s="51">
        <f>SUM(S7:Y7)</f>
        <v>241.22451427723502</v>
      </c>
      <c r="AA7" s="52"/>
      <c r="AB7" s="53">
        <v>1.8305859599999998</v>
      </c>
      <c r="AC7" s="187">
        <f>SUM(I7,Q7,R7,Z7,AA7,AB7)</f>
        <v>593.256087177165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1.6000148962710812</v>
      </c>
      <c r="F8" s="48">
        <v>26.470041158882466</v>
      </c>
      <c r="G8" s="49">
        <v>28.070056055153543</v>
      </c>
      <c r="H8" s="48">
        <v>3.1925721861416744E-4</v>
      </c>
      <c r="I8" s="181">
        <f>G8+H8</f>
        <v>28.070375312372157</v>
      </c>
      <c r="J8" s="50">
        <v>215.82766671424531</v>
      </c>
      <c r="K8" s="50">
        <v>1.9077597619399704</v>
      </c>
      <c r="L8" s="50">
        <v>40.853595955867704</v>
      </c>
      <c r="M8" s="50">
        <v>34.431375548329513</v>
      </c>
      <c r="N8" s="50">
        <v>0</v>
      </c>
      <c r="O8" s="50">
        <v>9.7298398128300914</v>
      </c>
      <c r="P8" s="50">
        <v>6.7701201727285198</v>
      </c>
      <c r="Q8" s="168">
        <f>SUM(J8:P8)</f>
        <v>309.52035796594112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337.59073327831328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85.237048699181216</v>
      </c>
      <c r="F9" s="48">
        <v>3.3889773685582007E-4</v>
      </c>
      <c r="G9" s="49">
        <v>85.237387596918069</v>
      </c>
      <c r="H9" s="48">
        <v>0</v>
      </c>
      <c r="I9" s="181">
        <f>G9+H9</f>
        <v>85.237387596918069</v>
      </c>
      <c r="J9" s="50">
        <v>31.252846397299834</v>
      </c>
      <c r="K9" s="50">
        <v>0.29583245627811161</v>
      </c>
      <c r="L9" s="50">
        <v>0</v>
      </c>
      <c r="M9" s="50">
        <v>9.5638367302399996E-3</v>
      </c>
      <c r="N9" s="50">
        <v>3.8473139791240101</v>
      </c>
      <c r="O9" s="50">
        <v>0</v>
      </c>
      <c r="P9" s="50">
        <v>0</v>
      </c>
      <c r="Q9" s="168">
        <f>SUM(J9:P9)</f>
        <v>35.405556669432201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120.64294426635027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7.4553780640781584</v>
      </c>
      <c r="H10" s="48">
        <v>0</v>
      </c>
      <c r="I10" s="181">
        <f>G10+H10</f>
        <v>7.4553780640781584</v>
      </c>
      <c r="J10" s="50">
        <v>-7.8084189334412599</v>
      </c>
      <c r="K10" s="50">
        <v>-4.6030680572652992E-2</v>
      </c>
      <c r="L10" s="50">
        <v>-0.47311333104322095</v>
      </c>
      <c r="M10" s="50">
        <v>1.8528815450773302</v>
      </c>
      <c r="N10" s="50">
        <v>0.33158270969706005</v>
      </c>
      <c r="O10" s="50">
        <v>1.2766142747679565E-2</v>
      </c>
      <c r="P10" s="50">
        <v>-0.57792744190480771</v>
      </c>
      <c r="Q10" s="168">
        <f>SUM(J10:P10)</f>
        <v>-6.7082599894398731</v>
      </c>
      <c r="R10" s="175">
        <v>-9.000000000000008E-3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0.73811807463828527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1.4078998946999999E-4</v>
      </c>
      <c r="M11" s="50">
        <v>1.4556343423362401</v>
      </c>
      <c r="N11" s="50">
        <v>11.739692510502959</v>
      </c>
      <c r="O11" s="50">
        <v>31.872065163360205</v>
      </c>
      <c r="P11" s="50">
        <v>0</v>
      </c>
      <c r="Q11" s="168">
        <f>SUM(J11:P11)</f>
        <v>45.067532806188872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45.067532806188872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2.948979909864164</v>
      </c>
      <c r="F12" s="61">
        <f t="shared" ref="F12:Z12" si="0">SUM(F$7:F$8)-SUM(F$9:F$11)</f>
        <v>85.905959175270425</v>
      </c>
      <c r="G12" s="62">
        <f t="shared" si="0"/>
        <v>81.3995610210564</v>
      </c>
      <c r="H12" s="63">
        <f t="shared" si="0"/>
        <v>4.0128397579270549</v>
      </c>
      <c r="I12" s="182">
        <f>SUM(I$7:I$8)-SUM(I$9:I$11)</f>
        <v>85.412400778983454</v>
      </c>
      <c r="J12" s="64">
        <f>SUM(J$7:J$8)-SUM(J$9:J$11)</f>
        <v>231.12101495104142</v>
      </c>
      <c r="K12" s="64">
        <f t="shared" si="0"/>
        <v>9.0849350574171694</v>
      </c>
      <c r="L12" s="64">
        <f t="shared" si="0"/>
        <v>41.326568496921453</v>
      </c>
      <c r="M12" s="64">
        <f t="shared" si="0"/>
        <v>31.113295824185702</v>
      </c>
      <c r="N12" s="64">
        <f t="shared" si="0"/>
        <v>-15.918589199324028</v>
      </c>
      <c r="O12" s="64">
        <f t="shared" si="0"/>
        <v>-22.154991493277791</v>
      </c>
      <c r="P12" s="64">
        <f t="shared" si="0"/>
        <v>7.3480476146333276</v>
      </c>
      <c r="Q12" s="169">
        <f t="shared" si="0"/>
        <v>281.92028125159726</v>
      </c>
      <c r="R12" s="176">
        <f t="shared" si="0"/>
        <v>154.01044304048506</v>
      </c>
      <c r="S12" s="64">
        <f t="shared" si="0"/>
        <v>84.855107276999988</v>
      </c>
      <c r="T12" s="64">
        <f t="shared" si="0"/>
        <v>84.812410198714645</v>
      </c>
      <c r="U12" s="64">
        <f t="shared" si="0"/>
        <v>0.26</v>
      </c>
      <c r="V12" s="64">
        <f t="shared" si="0"/>
        <v>2.2397567212008003</v>
      </c>
      <c r="W12" s="64">
        <f t="shared" si="0"/>
        <v>0</v>
      </c>
      <c r="X12" s="64">
        <f t="shared" si="0"/>
        <v>3.1104903483199999</v>
      </c>
      <c r="Y12" s="64">
        <f t="shared" si="0"/>
        <v>65.946749731999574</v>
      </c>
      <c r="Z12" s="65">
        <f t="shared" si="0"/>
        <v>241.22451427723502</v>
      </c>
      <c r="AA12" s="66"/>
      <c r="AB12" s="67">
        <f>SUM(AB$7:AB$8)-SUM(AB$9:AB$11)</f>
        <v>1.8305859599999998</v>
      </c>
      <c r="AC12" s="188">
        <f>SUM(AC$7:AC$8)-SUM(AC$9:AC$11)</f>
        <v>764.39822530830088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-68.340123735999995</v>
      </c>
      <c r="G13" s="71">
        <f t="shared" si="1"/>
        <v>-68.750173761234123</v>
      </c>
      <c r="H13" s="70">
        <f t="shared" si="1"/>
        <v>-0.21715008000000002</v>
      </c>
      <c r="I13" s="183">
        <f t="shared" si="1"/>
        <v>-68.967323841234119</v>
      </c>
      <c r="J13" s="72">
        <f t="shared" si="1"/>
        <v>-231.52119637466453</v>
      </c>
      <c r="K13" s="72">
        <f t="shared" ref="K13:U13" si="2">SUM(K$14:K$18)</f>
        <v>-1.3107100246324537E-3</v>
      </c>
      <c r="L13" s="72">
        <f t="shared" si="2"/>
        <v>69.497441417167792</v>
      </c>
      <c r="M13" s="72">
        <f t="shared" si="2"/>
        <v>76.346216787441008</v>
      </c>
      <c r="N13" s="72">
        <f t="shared" si="2"/>
        <v>23.988513777067769</v>
      </c>
      <c r="O13" s="72">
        <f t="shared" si="2"/>
        <v>41.738861158720731</v>
      </c>
      <c r="P13" s="72">
        <f t="shared" si="2"/>
        <v>6.7431902269297144</v>
      </c>
      <c r="Q13" s="168">
        <f t="shared" si="2"/>
        <v>-13.208283717362162</v>
      </c>
      <c r="R13" s="177">
        <f t="shared" si="2"/>
        <v>-87.441002042581417</v>
      </c>
      <c r="S13" s="72">
        <f t="shared" si="2"/>
        <v>-84.855107276999988</v>
      </c>
      <c r="T13" s="72">
        <f t="shared" si="2"/>
        <v>-75.107073935199992</v>
      </c>
      <c r="U13" s="72">
        <f t="shared" si="2"/>
        <v>0</v>
      </c>
      <c r="V13" s="72">
        <f t="shared" ref="V13:AC13" si="3">SUM(V$14:V$18)</f>
        <v>-2.2397567212008003</v>
      </c>
      <c r="W13" s="72">
        <f t="shared" si="3"/>
        <v>0</v>
      </c>
      <c r="X13" s="72">
        <f t="shared" si="3"/>
        <v>-2.8002287083199997</v>
      </c>
      <c r="Y13" s="72">
        <f t="shared" si="3"/>
        <v>-4.1521821008000002</v>
      </c>
      <c r="Z13" s="51">
        <f t="shared" si="3"/>
        <v>-169.15434874252077</v>
      </c>
      <c r="AA13" s="73">
        <f t="shared" si="3"/>
        <v>140.25718393331672</v>
      </c>
      <c r="AB13" s="74">
        <f t="shared" si="3"/>
        <v>-1.8305859599999998</v>
      </c>
      <c r="AC13" s="189">
        <f t="shared" si="3"/>
        <v>-200.34436037038171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-50.98583</v>
      </c>
      <c r="G14" s="49">
        <f>F14+E14</f>
        <v>-50.98583</v>
      </c>
      <c r="H14" s="48">
        <v>0</v>
      </c>
      <c r="I14" s="181">
        <f>SUM(G14:H14)</f>
        <v>-50.98583</v>
      </c>
      <c r="J14" s="50"/>
      <c r="K14" s="50"/>
      <c r="L14" s="50"/>
      <c r="M14" s="50">
        <v>-0.28837697011999996</v>
      </c>
      <c r="N14" s="50">
        <v>-1.5458399999999999E-3</v>
      </c>
      <c r="O14" s="50"/>
      <c r="P14" s="50"/>
      <c r="Q14" s="168">
        <f>SUM(J14:P14)</f>
        <v>-0.28992281011999999</v>
      </c>
      <c r="R14" s="175">
        <v>-60.104361400000002</v>
      </c>
      <c r="S14" s="50">
        <v>-84.855107276999988</v>
      </c>
      <c r="T14" s="50">
        <v>-73.777884815199997</v>
      </c>
      <c r="U14" s="50">
        <v>0</v>
      </c>
      <c r="V14" s="50">
        <v>-2.2397567212008003</v>
      </c>
      <c r="W14" s="50"/>
      <c r="X14" s="50">
        <v>-1.8715808443199999</v>
      </c>
      <c r="Y14" s="50"/>
      <c r="Z14" s="51">
        <f>SUM(S14:Y14)</f>
        <v>-162.74432965772075</v>
      </c>
      <c r="AA14" s="52">
        <v>145.5071396212368</v>
      </c>
      <c r="AB14" s="58"/>
      <c r="AC14" s="191">
        <f t="shared" ref="AC14:AC19" si="4">SUM(I14,Q14,R14,Z14,AA14,AB14)</f>
        <v>-128.61730424660394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-7.8873145679999999</v>
      </c>
      <c r="G15" s="49">
        <f>F15+E15</f>
        <v>-7.8873145679999999</v>
      </c>
      <c r="H15" s="48">
        <v>-0.21715008000000002</v>
      </c>
      <c r="I15" s="181">
        <f>SUM(G15:H15)</f>
        <v>-8.1044646480000004</v>
      </c>
      <c r="J15" s="50"/>
      <c r="K15" s="50"/>
      <c r="L15" s="50"/>
      <c r="M15" s="50"/>
      <c r="N15" s="50"/>
      <c r="O15" s="50"/>
      <c r="P15" s="50"/>
      <c r="Q15" s="168"/>
      <c r="R15" s="175">
        <v>-21.017741579000003</v>
      </c>
      <c r="S15" s="50"/>
      <c r="T15" s="50">
        <v>-1.3291891200000001</v>
      </c>
      <c r="U15" s="50"/>
      <c r="V15" s="50"/>
      <c r="W15" s="50"/>
      <c r="X15" s="50">
        <v>-0.92864786399999999</v>
      </c>
      <c r="Y15" s="50">
        <v>-4.1521821008000002</v>
      </c>
      <c r="Z15" s="51">
        <f>SUM(S15:Y15)</f>
        <v>-6.4100190848</v>
      </c>
      <c r="AA15" s="52">
        <v>10.876204218376801</v>
      </c>
      <c r="AB15" s="53">
        <v>-1.8305859599999998</v>
      </c>
      <c r="AC15" s="191">
        <f t="shared" si="4"/>
        <v>-26.486607053423207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-231.52119637466453</v>
      </c>
      <c r="K16" s="50"/>
      <c r="L16" s="50">
        <v>69.624386563394438</v>
      </c>
      <c r="M16" s="50">
        <v>76.274109061645731</v>
      </c>
      <c r="N16" s="50">
        <v>23.928413570869669</v>
      </c>
      <c r="O16" s="50">
        <v>42.233760711195188</v>
      </c>
      <c r="P16" s="50">
        <v>13.651231585996353</v>
      </c>
      <c r="Q16" s="168">
        <f>SUM(J16:P16)</f>
        <v>-5.8092948815631509</v>
      </c>
      <c r="R16" s="175">
        <v>0</v>
      </c>
      <c r="S16" s="50"/>
      <c r="T16" s="50"/>
      <c r="U16" s="50"/>
      <c r="V16" s="50"/>
      <c r="W16" s="50">
        <v>0</v>
      </c>
      <c r="X16" s="50"/>
      <c r="Y16" s="50"/>
      <c r="Z16" s="51">
        <f>SUM(S16:Y16)</f>
        <v>0</v>
      </c>
      <c r="AA16" s="52"/>
      <c r="AB16" s="58"/>
      <c r="AC16" s="191">
        <f t="shared" si="4"/>
        <v>-5.8092948815631509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-9.4669791679999999</v>
      </c>
      <c r="G17" s="49">
        <f>F17+E17</f>
        <v>-9.4669791679999999</v>
      </c>
      <c r="H17" s="48">
        <v>0</v>
      </c>
      <c r="I17" s="181">
        <f>SUM(G17:H17)</f>
        <v>-9.4669791679999999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-9.4669791679999999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-1.3107100246324537E-3</v>
      </c>
      <c r="L18" s="50">
        <v>-0.12694514622664999</v>
      </c>
      <c r="M18" s="50">
        <v>0.36048469591526988</v>
      </c>
      <c r="N18" s="50">
        <v>6.1646046198099984E-2</v>
      </c>
      <c r="O18" s="50">
        <v>-0.49489955247445999</v>
      </c>
      <c r="P18" s="50">
        <v>-6.9080413590666385</v>
      </c>
      <c r="Q18" s="168">
        <f>SUM(J18:P18)</f>
        <v>-7.1090660256790112</v>
      </c>
      <c r="R18" s="175">
        <v>-6.3188990635814113</v>
      </c>
      <c r="S18" s="50"/>
      <c r="T18" s="50"/>
      <c r="U18" s="50"/>
      <c r="V18" s="50"/>
      <c r="W18" s="50"/>
      <c r="X18" s="50"/>
      <c r="Y18" s="50"/>
      <c r="Z18" s="51"/>
      <c r="AA18" s="52">
        <v>-16.126159906296881</v>
      </c>
      <c r="AB18" s="58"/>
      <c r="AC18" s="191">
        <f t="shared" si="4"/>
        <v>-29.964175020791437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-14.091237841563041</v>
      </c>
      <c r="Q19" s="170">
        <f>SUM(J19:P19)</f>
        <v>-14.091237841563041</v>
      </c>
      <c r="R19" s="178">
        <v>-14.896013126783163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-28.987250968346203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2.948979909864164</v>
      </c>
      <c r="F20" s="82">
        <f t="shared" si="5"/>
        <v>17.56583543927043</v>
      </c>
      <c r="G20" s="83">
        <f t="shared" si="5"/>
        <v>12.649387259822277</v>
      </c>
      <c r="H20" s="82">
        <f t="shared" si="5"/>
        <v>3.7956896779270548</v>
      </c>
      <c r="I20" s="185">
        <f t="shared" si="5"/>
        <v>16.445076937749334</v>
      </c>
      <c r="J20" s="85">
        <f>SUM(J$12,J$13,J$19)</f>
        <v>-0.40018142362310982</v>
      </c>
      <c r="K20" s="85">
        <f t="shared" si="5"/>
        <v>9.0836243473925364</v>
      </c>
      <c r="L20" s="85">
        <f t="shared" si="5"/>
        <v>110.82400991408925</v>
      </c>
      <c r="M20" s="85">
        <f t="shared" si="5"/>
        <v>107.45951261162671</v>
      </c>
      <c r="N20" s="85">
        <f t="shared" si="5"/>
        <v>8.0699245777437412</v>
      </c>
      <c r="O20" s="85">
        <f>SUM(O$12,O$13,O$19)</f>
        <v>19.58386966544294</v>
      </c>
      <c r="P20" s="85">
        <f t="shared" si="5"/>
        <v>0</v>
      </c>
      <c r="Q20" s="170">
        <f t="shared" si="5"/>
        <v>254.62075969267204</v>
      </c>
      <c r="R20" s="178">
        <f t="shared" si="5"/>
        <v>51.673427871120481</v>
      </c>
      <c r="S20" s="85"/>
      <c r="T20" s="85">
        <f t="shared" ref="T20:AB20" si="6">SUM(T$12,T$13,T$19)</f>
        <v>9.7053362635146527</v>
      </c>
      <c r="U20" s="85">
        <f t="shared" si="6"/>
        <v>0.26</v>
      </c>
      <c r="V20" s="85">
        <f t="shared" si="6"/>
        <v>0</v>
      </c>
      <c r="W20" s="85">
        <f t="shared" si="6"/>
        <v>0</v>
      </c>
      <c r="X20" s="85">
        <f t="shared" si="6"/>
        <v>0.31026164000000023</v>
      </c>
      <c r="Y20" s="85">
        <f t="shared" si="6"/>
        <v>61.794567631199577</v>
      </c>
      <c r="Z20" s="86">
        <f t="shared" si="6"/>
        <v>72.070165534714249</v>
      </c>
      <c r="AA20" s="87">
        <f t="shared" si="6"/>
        <v>140.25718393331672</v>
      </c>
      <c r="AB20" s="88">
        <f t="shared" si="6"/>
        <v>0</v>
      </c>
      <c r="AC20" s="190">
        <f>SUM(AC$12,AC$13,AC$19)</f>
        <v>535.06661396957293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0.39948049018051957</v>
      </c>
      <c r="F22" s="63">
        <v>1.5654840016820963</v>
      </c>
      <c r="G22" s="62">
        <f>SUM(E22:F22)</f>
        <v>1.9649644918626159</v>
      </c>
      <c r="H22" s="63">
        <v>1.7418194961761054E-2</v>
      </c>
      <c r="I22" s="181">
        <f>SUM(G22:H22)</f>
        <v>1.982382686824377</v>
      </c>
      <c r="J22" s="92"/>
      <c r="K22" s="92">
        <f>SUM(K23:K25)</f>
        <v>5.2317767538807521E-2</v>
      </c>
      <c r="L22" s="92">
        <f>SUM(L23:L25)</f>
        <v>2.3371961956280871</v>
      </c>
      <c r="M22" s="92">
        <f>SUM(M23:M25)</f>
        <v>17.705335333100532</v>
      </c>
      <c r="N22" s="92">
        <f>SUM(N23:N25)</f>
        <v>1.8084589035504695</v>
      </c>
      <c r="O22" s="92">
        <f>SUM(O23:O25)</f>
        <v>0</v>
      </c>
      <c r="P22" s="92"/>
      <c r="Q22" s="168">
        <f>SUM(J22:P22)</f>
        <v>21.903308199817896</v>
      </c>
      <c r="R22" s="175">
        <f>SUM(R23:R25)</f>
        <v>1.8844699999999999</v>
      </c>
      <c r="S22" s="50"/>
      <c r="T22" s="92">
        <v>0.4758</v>
      </c>
      <c r="U22" s="92"/>
      <c r="V22" s="92"/>
      <c r="W22" s="92"/>
      <c r="X22" s="92"/>
      <c r="Y22" s="92"/>
      <c r="Z22" s="51">
        <f>SUM(S22:Y22)</f>
        <v>0.4758</v>
      </c>
      <c r="AA22" s="52">
        <f>SUM(AA23:AA25)</f>
        <v>6.0313032544071277</v>
      </c>
      <c r="AB22" s="93"/>
      <c r="AC22" s="187">
        <f>SUM(I22,Q22,R22,Z22,AA22,AB22)</f>
        <v>32.2772641410494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0.39948049018051957</v>
      </c>
      <c r="F23" s="48">
        <v>1.5654840016820963</v>
      </c>
      <c r="G23" s="49">
        <f t="shared" ref="G23:G39" si="7">SUM(E23:F23)</f>
        <v>1.9649644918626159</v>
      </c>
      <c r="H23" s="48">
        <v>1.7418194961761054E-2</v>
      </c>
      <c r="I23" s="186">
        <f t="shared" ref="I23:I39" si="8">SUM(G23:H23)</f>
        <v>1.982382686824377</v>
      </c>
      <c r="J23" s="50"/>
      <c r="K23" s="50">
        <v>5.2317767538807521E-2</v>
      </c>
      <c r="L23" s="50">
        <v>2.2864312779848341</v>
      </c>
      <c r="M23" s="57">
        <v>13.322024793869542</v>
      </c>
      <c r="N23" s="57">
        <v>3.363604077988208E-3</v>
      </c>
      <c r="O23" s="57">
        <v>0</v>
      </c>
      <c r="P23" s="57"/>
      <c r="Q23" s="171">
        <f>SUM(J23:P23)</f>
        <v>15.664137443471171</v>
      </c>
      <c r="R23" s="179">
        <v>1.8249299999999999</v>
      </c>
      <c r="S23" s="50"/>
      <c r="T23" s="50">
        <v>0.4758</v>
      </c>
      <c r="U23" s="50"/>
      <c r="V23" s="50"/>
      <c r="W23" s="50"/>
      <c r="X23" s="50"/>
      <c r="Y23" s="50"/>
      <c r="Z23" s="94">
        <f>SUM(S23:Y23)</f>
        <v>0.4758</v>
      </c>
      <c r="AA23" s="95">
        <v>5.2705498579732799</v>
      </c>
      <c r="AB23" s="96"/>
      <c r="AC23" s="191">
        <f>SUM(I23,Q23,R23,Z23,AA23,AB23)</f>
        <v>25.217799988268826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1.5376483494325166E-2</v>
      </c>
      <c r="M24" s="57">
        <v>1.251155087521262</v>
      </c>
      <c r="N24" s="57">
        <v>0.16308862820626358</v>
      </c>
      <c r="O24" s="57">
        <v>0</v>
      </c>
      <c r="P24" s="57"/>
      <c r="Q24" s="171">
        <f>SUM(J24:P24)</f>
        <v>1.4296201992218507</v>
      </c>
      <c r="R24" s="179">
        <v>5.9539999999999996E-2</v>
      </c>
      <c r="S24" s="50"/>
      <c r="T24" s="50"/>
      <c r="U24" s="50"/>
      <c r="V24" s="50"/>
      <c r="W24" s="50"/>
      <c r="X24" s="50"/>
      <c r="Y24" s="50"/>
      <c r="Z24" s="94"/>
      <c r="AA24" s="95">
        <v>0.33464979898890757</v>
      </c>
      <c r="AB24" s="96"/>
      <c r="AC24" s="191">
        <f>SUM(I24,Q24,R24,Z24,AA24,AB24)</f>
        <v>1.8238099982107583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3.5388434148927589E-2</v>
      </c>
      <c r="M25" s="57">
        <v>3.1321554517097283</v>
      </c>
      <c r="N25" s="57">
        <v>1.6420066712662176</v>
      </c>
      <c r="O25" s="57">
        <v>0</v>
      </c>
      <c r="P25" s="57"/>
      <c r="Q25" s="171">
        <f>SUM(J25:P25)</f>
        <v>4.809550557124874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0.42610359744493975</v>
      </c>
      <c r="AB25" s="96"/>
      <c r="AC25" s="191">
        <f>SUM(I25,Q25,R25,Z25,AA25,AB25)</f>
        <v>5.2356541545698141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6.5735771059728592</v>
      </c>
      <c r="F26" s="63">
        <v>10.67127738123043</v>
      </c>
      <c r="G26" s="62">
        <f t="shared" si="7"/>
        <v>17.244854487203291</v>
      </c>
      <c r="H26" s="63">
        <v>3.3238724024461392</v>
      </c>
      <c r="I26" s="181">
        <f>SUM(G26:H26)</f>
        <v>20.56872688964943</v>
      </c>
      <c r="J26" s="50"/>
      <c r="K26" s="100">
        <f>SUM(K27:K36)</f>
        <v>3.0094123754185178</v>
      </c>
      <c r="L26" s="100">
        <f>SUM(L27:L36)</f>
        <v>0.51261584393688331</v>
      </c>
      <c r="M26" s="100">
        <f>SUM(M27:M36)</f>
        <v>14.603104326650273</v>
      </c>
      <c r="N26" s="100">
        <f>SUM(N27:N36)</f>
        <v>0.89121892055963359</v>
      </c>
      <c r="O26" s="100">
        <f>SUM(O27:O36)</f>
        <v>0</v>
      </c>
      <c r="P26" s="100"/>
      <c r="Q26" s="168">
        <f>SUM(Q27:Q36)</f>
        <v>19.016351466565308</v>
      </c>
      <c r="R26" s="175">
        <f>SUM(R27:R36)</f>
        <v>32.972454387216843</v>
      </c>
      <c r="S26" s="50"/>
      <c r="T26" s="92">
        <f>SUM(T27:T36)</f>
        <v>5.6348762635146432</v>
      </c>
      <c r="U26" s="101"/>
      <c r="V26" s="101"/>
      <c r="W26" s="101"/>
      <c r="X26" s="92">
        <f>SUM(X27:X36)</f>
        <v>5.026164000000001E-2</v>
      </c>
      <c r="Y26" s="92">
        <f>SUM(Y27:Y36)</f>
        <v>53.090393803297189</v>
      </c>
      <c r="Z26" s="51">
        <f>SUM(S26:Y26)</f>
        <v>58.775531706811833</v>
      </c>
      <c r="AA26" s="52">
        <f>SUM(AA27:AA36)</f>
        <v>57.723132455620679</v>
      </c>
      <c r="AB26" s="93"/>
      <c r="AC26" s="187">
        <f t="shared" ref="AC26:AC39" si="9">SUM(I26,Q26,R26,Z26,AA26,AB26)</f>
        <v>189.05619690586408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2.5329762040246029E-3</v>
      </c>
      <c r="M27" s="57">
        <v>3.3453316053053355</v>
      </c>
      <c r="N27" s="57">
        <v>0.15409486803104006</v>
      </c>
      <c r="O27" s="57">
        <v>0</v>
      </c>
      <c r="P27" s="50"/>
      <c r="Q27" s="171">
        <f>SUM(K27:P27)</f>
        <v>3.5019594495404003</v>
      </c>
      <c r="R27" s="179">
        <v>0.19947000000000001</v>
      </c>
      <c r="S27" s="50"/>
      <c r="T27" s="50"/>
      <c r="U27" s="50"/>
      <c r="V27" s="50"/>
      <c r="W27" s="50"/>
      <c r="X27" s="50"/>
      <c r="Y27" s="50"/>
      <c r="Z27" s="51"/>
      <c r="AA27" s="95">
        <v>1.181056438047368</v>
      </c>
      <c r="AB27" s="96"/>
      <c r="AC27" s="191">
        <f t="shared" si="9"/>
        <v>5.0166557076903251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8.1956912911028539</v>
      </c>
      <c r="G28" s="49">
        <f t="shared" si="7"/>
        <v>8.1956912911028539</v>
      </c>
      <c r="H28" s="48">
        <v>2.4126427687629239</v>
      </c>
      <c r="I28" s="186">
        <f t="shared" si="8"/>
        <v>10.608334059865777</v>
      </c>
      <c r="J28" s="50"/>
      <c r="K28" s="57"/>
      <c r="L28" s="50">
        <v>4.2380112164648023E-4</v>
      </c>
      <c r="M28" s="57">
        <v>5.8105491259122621E-2</v>
      </c>
      <c r="N28" s="57">
        <v>0.11890558831537537</v>
      </c>
      <c r="O28" s="57">
        <v>0</v>
      </c>
      <c r="P28" s="57"/>
      <c r="Q28" s="171">
        <f>SUM(K28:P28)</f>
        <v>0.17743488069614446</v>
      </c>
      <c r="R28" s="179">
        <v>9.2176383659999992</v>
      </c>
      <c r="S28" s="50"/>
      <c r="T28" s="102"/>
      <c r="U28" s="102"/>
      <c r="V28" s="102"/>
      <c r="W28" s="102"/>
      <c r="X28" s="50"/>
      <c r="Y28" s="50"/>
      <c r="Z28" s="51"/>
      <c r="AA28" s="95">
        <v>7.95064235802095</v>
      </c>
      <c r="AB28" s="96"/>
      <c r="AC28" s="191">
        <f t="shared" si="9"/>
        <v>27.954049664582872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0.26342793000508635</v>
      </c>
      <c r="G29" s="49">
        <f t="shared" si="7"/>
        <v>0.26342793000508635</v>
      </c>
      <c r="H29" s="48">
        <v>0</v>
      </c>
      <c r="I29" s="186">
        <f t="shared" si="8"/>
        <v>0.26342793000508635</v>
      </c>
      <c r="J29" s="50"/>
      <c r="K29" s="57"/>
      <c r="L29" s="57"/>
      <c r="M29" s="57"/>
      <c r="N29" s="57"/>
      <c r="O29" s="57"/>
      <c r="P29" s="57"/>
      <c r="Q29" s="171"/>
      <c r="R29" s="179">
        <v>0.80331000000000008</v>
      </c>
      <c r="S29" s="50"/>
      <c r="T29" s="102"/>
      <c r="U29" s="102"/>
      <c r="V29" s="102"/>
      <c r="W29" s="102"/>
      <c r="X29" s="50"/>
      <c r="Y29" s="50"/>
      <c r="Z29" s="51"/>
      <c r="AA29" s="95">
        <v>0.60958313543161702</v>
      </c>
      <c r="AB29" s="96"/>
      <c r="AC29" s="191">
        <f t="shared" si="9"/>
        <v>1.6763210654367036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1.0311001987454789</v>
      </c>
      <c r="G30" s="49">
        <f t="shared" si="7"/>
        <v>1.0311001987454789</v>
      </c>
      <c r="H30" s="48">
        <v>0</v>
      </c>
      <c r="I30" s="186">
        <f t="shared" si="8"/>
        <v>1.0311001987454789</v>
      </c>
      <c r="J30" s="50"/>
      <c r="K30" s="57"/>
      <c r="L30" s="57"/>
      <c r="M30" s="57"/>
      <c r="N30" s="57"/>
      <c r="O30" s="57"/>
      <c r="P30" s="57"/>
      <c r="Q30" s="171"/>
      <c r="R30" s="179">
        <v>5.6958479999999998</v>
      </c>
      <c r="S30" s="50"/>
      <c r="T30" s="102"/>
      <c r="U30" s="102"/>
      <c r="V30" s="102"/>
      <c r="W30" s="102"/>
      <c r="X30" s="50"/>
      <c r="Y30" s="50"/>
      <c r="Z30" s="51"/>
      <c r="AA30" s="95">
        <v>13.301790667165442</v>
      </c>
      <c r="AB30" s="96"/>
      <c r="AC30" s="191">
        <f t="shared" si="9"/>
        <v>20.02873886591092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10.930234253216838</v>
      </c>
      <c r="S31" s="50"/>
      <c r="T31" s="50"/>
      <c r="U31" s="50"/>
      <c r="V31" s="50"/>
      <c r="W31" s="50"/>
      <c r="X31" s="50"/>
      <c r="Y31" s="50"/>
      <c r="Z31" s="51"/>
      <c r="AA31" s="95">
        <v>2.8593027059648941</v>
      </c>
      <c r="AB31" s="96"/>
      <c r="AC31" s="191">
        <f t="shared" si="9"/>
        <v>13.789536959181731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4.4209001605302598</v>
      </c>
      <c r="F32" s="48">
        <v>0</v>
      </c>
      <c r="G32" s="49">
        <f t="shared" si="7"/>
        <v>4.4209001605302598</v>
      </c>
      <c r="H32" s="48">
        <v>0</v>
      </c>
      <c r="I32" s="186">
        <f t="shared" si="8"/>
        <v>4.4209001605302598</v>
      </c>
      <c r="J32" s="50"/>
      <c r="K32" s="57"/>
      <c r="L32" s="57"/>
      <c r="M32" s="57"/>
      <c r="N32" s="57"/>
      <c r="O32" s="57"/>
      <c r="P32" s="57"/>
      <c r="Q32" s="171"/>
      <c r="R32" s="179">
        <v>1.7158200000000001</v>
      </c>
      <c r="S32" s="50"/>
      <c r="T32" s="50"/>
      <c r="U32" s="50"/>
      <c r="V32" s="50"/>
      <c r="W32" s="50"/>
      <c r="X32" s="50"/>
      <c r="Y32" s="50"/>
      <c r="Z32" s="51"/>
      <c r="AA32" s="95">
        <v>0.88533289344290811</v>
      </c>
      <c r="AB32" s="96"/>
      <c r="AC32" s="191">
        <f t="shared" si="9"/>
        <v>7.0220530539731678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9.1576818375291769E-4</v>
      </c>
      <c r="N33" s="57">
        <v>0</v>
      </c>
      <c r="O33" s="57">
        <v>0</v>
      </c>
      <c r="P33" s="57"/>
      <c r="Q33" s="171">
        <f>SUM(K33:P33)</f>
        <v>9.1576818375291769E-4</v>
      </c>
      <c r="R33" s="179">
        <v>3.1413139999999999</v>
      </c>
      <c r="S33" s="50"/>
      <c r="T33" s="50"/>
      <c r="U33" s="50"/>
      <c r="V33" s="50"/>
      <c r="W33" s="50"/>
      <c r="X33" s="50"/>
      <c r="Y33" s="50"/>
      <c r="Z33" s="51"/>
      <c r="AA33" s="95">
        <v>23.808716030617799</v>
      </c>
      <c r="AB33" s="96"/>
      <c r="AC33" s="191">
        <f t="shared" si="9"/>
        <v>26.950945798801552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0.85201000000000005</v>
      </c>
      <c r="S34" s="50"/>
      <c r="T34" s="50"/>
      <c r="U34" s="50"/>
      <c r="V34" s="50"/>
      <c r="W34" s="50"/>
      <c r="X34" s="50"/>
      <c r="Y34" s="50"/>
      <c r="Z34" s="51"/>
      <c r="AA34" s="95">
        <v>0.99361755505373606</v>
      </c>
      <c r="AB34" s="96"/>
      <c r="AC34" s="191">
        <f t="shared" si="9"/>
        <v>1.8656275550537362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3.1507347337089091E-2</v>
      </c>
      <c r="M35" s="57">
        <v>4.2378957868025857</v>
      </c>
      <c r="N35" s="57">
        <v>7.1203566845724408E-3</v>
      </c>
      <c r="O35" s="57">
        <v>0</v>
      </c>
      <c r="P35" s="57"/>
      <c r="Q35" s="171">
        <f>SUM(K35:P35)</f>
        <v>4.2765234908242471</v>
      </c>
      <c r="R35" s="179">
        <v>9.1980000000000006E-2</v>
      </c>
      <c r="S35" s="50"/>
      <c r="T35" s="50"/>
      <c r="U35" s="50"/>
      <c r="V35" s="50"/>
      <c r="W35" s="50"/>
      <c r="X35" s="50"/>
      <c r="Y35" s="50"/>
      <c r="Z35" s="51"/>
      <c r="AA35" s="95">
        <v>0.82540868138372803</v>
      </c>
      <c r="AB35" s="96"/>
      <c r="AC35" s="191">
        <f t="shared" si="9"/>
        <v>5.2780245373140389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2.1526769454426002</v>
      </c>
      <c r="F36" s="48">
        <v>0.9427757761683897</v>
      </c>
      <c r="G36" s="49">
        <f t="shared" si="7"/>
        <v>3.0954527216109899</v>
      </c>
      <c r="H36" s="48">
        <v>0.91122963368321597</v>
      </c>
      <c r="I36" s="186">
        <f>SUM(G36:H36)</f>
        <v>4.0066823552942061</v>
      </c>
      <c r="J36" s="50"/>
      <c r="K36" s="50">
        <v>3.0094123754185178</v>
      </c>
      <c r="L36" s="50">
        <v>0.47815171927412314</v>
      </c>
      <c r="M36" s="50">
        <v>6.9608556750994763</v>
      </c>
      <c r="N36" s="50">
        <v>0.61109810752864568</v>
      </c>
      <c r="O36" s="50">
        <v>0</v>
      </c>
      <c r="P36" s="50"/>
      <c r="Q36" s="171">
        <f>SUM(K36:P36)</f>
        <v>11.059517877320763</v>
      </c>
      <c r="R36" s="179">
        <v>0.32482976799999996</v>
      </c>
      <c r="S36" s="50"/>
      <c r="T36" s="50">
        <v>5.6348762635146432</v>
      </c>
      <c r="U36" s="50"/>
      <c r="V36" s="50"/>
      <c r="W36" s="50"/>
      <c r="X36" s="50">
        <v>5.026164000000001E-2</v>
      </c>
      <c r="Y36" s="50">
        <v>53.090393803297189</v>
      </c>
      <c r="Z36" s="94">
        <f>SUM(S36:Y36)</f>
        <v>58.775531706811833</v>
      </c>
      <c r="AA36" s="95">
        <v>5.3076819904922372</v>
      </c>
      <c r="AB36" s="96"/>
      <c r="AC36" s="191">
        <f t="shared" si="9"/>
        <v>79.47424369791905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0.31852625685733982</v>
      </c>
      <c r="F37" s="63">
        <v>0.60089209503795604</v>
      </c>
      <c r="G37" s="62">
        <f t="shared" si="7"/>
        <v>0.91941835189529586</v>
      </c>
      <c r="H37" s="63">
        <v>0.47374223688054923</v>
      </c>
      <c r="I37" s="181">
        <f>SUM(G37:H37)</f>
        <v>1.3931605887758451</v>
      </c>
      <c r="J37" s="92"/>
      <c r="K37" s="92">
        <v>1.2165801751023062</v>
      </c>
      <c r="L37" s="92">
        <v>0.13476251665868377</v>
      </c>
      <c r="M37" s="92">
        <v>3.2514940222272863</v>
      </c>
      <c r="N37" s="92">
        <v>0.25555532929377783</v>
      </c>
      <c r="O37" s="92">
        <v>0</v>
      </c>
      <c r="P37" s="92"/>
      <c r="Q37" s="168">
        <f>SUM(K37:P37)</f>
        <v>4.8583920432820547</v>
      </c>
      <c r="R37" s="175">
        <v>7.5642220661300001</v>
      </c>
      <c r="S37" s="92"/>
      <c r="T37" s="92">
        <v>3.1780999999999997</v>
      </c>
      <c r="U37" s="92"/>
      <c r="V37" s="92"/>
      <c r="W37" s="92"/>
      <c r="X37" s="92">
        <v>0.26</v>
      </c>
      <c r="Y37" s="92"/>
      <c r="Z37" s="51">
        <f>SUM(S37:Y37)</f>
        <v>3.4380999999999995</v>
      </c>
      <c r="AA37" s="52">
        <v>31.748962878296577</v>
      </c>
      <c r="AB37" s="93"/>
      <c r="AC37" s="187">
        <f t="shared" si="9"/>
        <v>49.002837576484481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1.0603147452992319</v>
      </c>
      <c r="L38" s="92">
        <v>109.08961466491709</v>
      </c>
      <c r="M38" s="92">
        <v>70.827013704640194</v>
      </c>
      <c r="N38" s="92">
        <v>4.3624804317324948</v>
      </c>
      <c r="O38" s="92">
        <v>17.715012816063986</v>
      </c>
      <c r="P38" s="92"/>
      <c r="Q38" s="168">
        <f>SUM(K38:P38)</f>
        <v>203.05443636265301</v>
      </c>
      <c r="R38" s="175">
        <v>2.276525267E-2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0.22913987641200001</v>
      </c>
      <c r="AB38" s="93"/>
      <c r="AC38" s="187">
        <f t="shared" si="9"/>
        <v>203.38634149173504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1.7500974302062305E-2</v>
      </c>
      <c r="F39" s="63">
        <v>0.23462452538866502</v>
      </c>
      <c r="G39" s="62">
        <f t="shared" si="7"/>
        <v>0.25212549969072734</v>
      </c>
      <c r="H39" s="63">
        <v>0.43363638492680001</v>
      </c>
      <c r="I39" s="181">
        <f t="shared" si="8"/>
        <v>0.6857618846175273</v>
      </c>
      <c r="J39" s="50"/>
      <c r="K39" s="92">
        <v>3.744999284033673</v>
      </c>
      <c r="L39" s="92">
        <v>2.1190056082324013E-3</v>
      </c>
      <c r="M39" s="92">
        <v>0.60913059971186923</v>
      </c>
      <c r="N39" s="92">
        <v>0</v>
      </c>
      <c r="O39" s="92">
        <v>0</v>
      </c>
      <c r="P39" s="92"/>
      <c r="Q39" s="168">
        <f>SUM(K39:P39)</f>
        <v>4.3562488893537745</v>
      </c>
      <c r="R39" s="175">
        <v>7.0260400000000001</v>
      </c>
      <c r="S39" s="50"/>
      <c r="T39" s="92">
        <v>0.41655999999999999</v>
      </c>
      <c r="U39" s="92">
        <v>0.26</v>
      </c>
      <c r="V39" s="92"/>
      <c r="W39" s="92"/>
      <c r="X39" s="92"/>
      <c r="Y39" s="92">
        <v>8.7041738279023892</v>
      </c>
      <c r="Z39" s="51">
        <f>SUM(S39:Y39)</f>
        <v>9.3807338279023895</v>
      </c>
      <c r="AA39" s="52">
        <v>45.5904144371735</v>
      </c>
      <c r="AB39" s="93"/>
      <c r="AC39" s="187">
        <f t="shared" si="9"/>
        <v>67.03919903904719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7.3090848273127813</v>
      </c>
      <c r="F40" s="82">
        <f>SUM(F$22,F$26,F$37,F$39)+F38</f>
        <v>13.152278003339147</v>
      </c>
      <c r="G40" s="83">
        <f>SUM(G$22,G$26,G$37,G$39)+G38</f>
        <v>20.461362830651929</v>
      </c>
      <c r="H40" s="82">
        <f>SUM(H$22,H$26,H$37,H$39)+H38</f>
        <v>4.2486692192152491</v>
      </c>
      <c r="I40" s="185">
        <f>SUM(I$22,I$26,I$37,I$39)+I38</f>
        <v>24.710032049867177</v>
      </c>
      <c r="J40" s="85">
        <f t="shared" ref="J40:AB40" si="10">SUM(J$22,J$26,J$37,J$39,J$38)</f>
        <v>0</v>
      </c>
      <c r="K40" s="85">
        <f t="shared" si="10"/>
        <v>9.0836243473925364</v>
      </c>
      <c r="L40" s="85">
        <f t="shared" si="10"/>
        <v>112.07630822674898</v>
      </c>
      <c r="M40" s="85">
        <f t="shared" si="10"/>
        <v>106.99607798633015</v>
      </c>
      <c r="N40" s="85">
        <f t="shared" si="10"/>
        <v>7.3177135851363762</v>
      </c>
      <c r="O40" s="85">
        <f t="shared" si="10"/>
        <v>17.715012816063986</v>
      </c>
      <c r="P40" s="109">
        <f t="shared" si="10"/>
        <v>0</v>
      </c>
      <c r="Q40" s="172">
        <f>SUM(Q$22,Q$26,Q$37,Q$39,Q$38)</f>
        <v>253.18873696167202</v>
      </c>
      <c r="R40" s="178">
        <f t="shared" si="10"/>
        <v>49.469951706016843</v>
      </c>
      <c r="S40" s="85">
        <f t="shared" si="10"/>
        <v>0</v>
      </c>
      <c r="T40" s="85">
        <f t="shared" si="10"/>
        <v>9.7053362635146421</v>
      </c>
      <c r="U40" s="85">
        <f t="shared" si="10"/>
        <v>0.26</v>
      </c>
      <c r="V40" s="85">
        <f t="shared" si="10"/>
        <v>0</v>
      </c>
      <c r="W40" s="85"/>
      <c r="X40" s="85">
        <f t="shared" si="10"/>
        <v>0.31026164000000001</v>
      </c>
      <c r="Y40" s="109">
        <f>SUM(Y$22,Y$26,Y$37,Y$39,Y$38)</f>
        <v>61.794567631199577</v>
      </c>
      <c r="Z40" s="110">
        <f t="shared" si="10"/>
        <v>72.070165534714221</v>
      </c>
      <c r="AA40" s="87">
        <f t="shared" si="10"/>
        <v>141.3229529019099</v>
      </c>
      <c r="AB40" s="111">
        <f t="shared" si="10"/>
        <v>0</v>
      </c>
      <c r="AC40" s="190">
        <f>SUM(AC$22,AC$26,AC$37,AC$39,AC$38)</f>
        <v>540.76183915418017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-7.8119755708296523</v>
      </c>
      <c r="H42" s="82">
        <f>H$20-H$40</f>
        <v>-0.45297954128819429</v>
      </c>
      <c r="I42" s="185">
        <f>I$20-I$40</f>
        <v>-8.2649551121178426</v>
      </c>
      <c r="J42" s="85">
        <f t="shared" ref="J42:R42" si="11">J$20-J$40</f>
        <v>-0.40018142362310982</v>
      </c>
      <c r="K42" s="85">
        <f t="shared" si="11"/>
        <v>0</v>
      </c>
      <c r="L42" s="85">
        <f t="shared" si="11"/>
        <v>-1.2522983126597325</v>
      </c>
      <c r="M42" s="85">
        <f t="shared" si="11"/>
        <v>0.4634346252965571</v>
      </c>
      <c r="N42" s="85">
        <f t="shared" si="11"/>
        <v>0.75221099260736501</v>
      </c>
      <c r="O42" s="85">
        <f t="shared" si="11"/>
        <v>1.8688568493789539</v>
      </c>
      <c r="P42" s="85">
        <f t="shared" si="11"/>
        <v>0</v>
      </c>
      <c r="Q42" s="170">
        <f t="shared" si="11"/>
        <v>1.4320227310000178</v>
      </c>
      <c r="R42" s="178">
        <f t="shared" si="11"/>
        <v>2.2034761651036376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-1.0657689685931757</v>
      </c>
      <c r="AB42" s="88">
        <f t="shared" si="12"/>
        <v>0</v>
      </c>
      <c r="AC42" s="190">
        <f t="shared" si="12"/>
        <v>-5.6952251846072386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2007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63.572212525013271</v>
      </c>
      <c r="F7" s="48">
        <v>57.125682938216471</v>
      </c>
      <c r="G7" s="49">
        <v>120.69789546322974</v>
      </c>
      <c r="H7" s="48">
        <v>4.1237177005786947</v>
      </c>
      <c r="I7" s="181">
        <f>G7+H7</f>
        <v>124.82161316380844</v>
      </c>
      <c r="J7" s="50">
        <v>88.433276745102319</v>
      </c>
      <c r="K7" s="50">
        <v>5.450225449852117</v>
      </c>
      <c r="L7" s="50"/>
      <c r="M7" s="50"/>
      <c r="N7" s="50"/>
      <c r="O7" s="50"/>
      <c r="P7" s="50"/>
      <c r="Q7" s="168">
        <f>SUM(J7:P7)</f>
        <v>93.883502194954431</v>
      </c>
      <c r="R7" s="175">
        <v>169.51649084290264</v>
      </c>
      <c r="S7" s="50">
        <v>85.097286096695996</v>
      </c>
      <c r="T7" s="50">
        <v>88.808539916508806</v>
      </c>
      <c r="U7" s="50">
        <v>0.31213860800932319</v>
      </c>
      <c r="V7" s="50">
        <v>3.3472327087079998</v>
      </c>
      <c r="W7" s="50">
        <v>4.9020000000000001E-2</v>
      </c>
      <c r="X7" s="50">
        <v>3.0325425782800002</v>
      </c>
      <c r="Y7" s="50">
        <v>63.12700984116924</v>
      </c>
      <c r="Z7" s="51">
        <f>SUM(S7:Y7)</f>
        <v>243.77376974937135</v>
      </c>
      <c r="AA7" s="52"/>
      <c r="AB7" s="53">
        <v>1.358954142</v>
      </c>
      <c r="AC7" s="187">
        <f>SUM(I7,Q7,R7,Z7,AA7,AB7)</f>
        <v>633.35433009303688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3.2356552344222074</v>
      </c>
      <c r="F8" s="48">
        <v>13.613103238700972</v>
      </c>
      <c r="G8" s="49">
        <v>16.848758473123183</v>
      </c>
      <c r="H8" s="48">
        <v>1.2849168811942013E-3</v>
      </c>
      <c r="I8" s="181">
        <f>G8+H8</f>
        <v>16.850043390004377</v>
      </c>
      <c r="J8" s="50">
        <v>212.05669078000437</v>
      </c>
      <c r="K8" s="50">
        <v>4.1323980357284036</v>
      </c>
      <c r="L8" s="50">
        <v>47.917148060513263</v>
      </c>
      <c r="M8" s="50">
        <v>40.599820339412922</v>
      </c>
      <c r="N8" s="50">
        <v>1.3426911658760001E-2</v>
      </c>
      <c r="O8" s="50">
        <v>11.88881959155206</v>
      </c>
      <c r="P8" s="50">
        <v>6.7912790577016002</v>
      </c>
      <c r="Q8" s="168">
        <f>SUM(J8:P8)</f>
        <v>323.39958277657144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340.24962616657581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63.671627580721676</v>
      </c>
      <c r="F9" s="48">
        <v>0</v>
      </c>
      <c r="G9" s="49">
        <v>63.671627580721676</v>
      </c>
      <c r="H9" s="48">
        <v>0</v>
      </c>
      <c r="I9" s="181">
        <f>G9+H9</f>
        <v>63.671627580721676</v>
      </c>
      <c r="J9" s="50">
        <v>75.181387953839135</v>
      </c>
      <c r="K9" s="50">
        <v>3.824168820408654E-3</v>
      </c>
      <c r="L9" s="50">
        <v>0.68411341013910998</v>
      </c>
      <c r="M9" s="50">
        <v>0</v>
      </c>
      <c r="N9" s="50">
        <v>4.6783215663800792</v>
      </c>
      <c r="O9" s="50">
        <v>0</v>
      </c>
      <c r="P9" s="50">
        <v>0</v>
      </c>
      <c r="Q9" s="168">
        <f>SUM(J9:P9)</f>
        <v>80.547647099178732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144.21927467990042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3.9421102402347099</v>
      </c>
      <c r="H10" s="48">
        <v>0</v>
      </c>
      <c r="I10" s="181">
        <f>G10+H10</f>
        <v>3.9421102402347099</v>
      </c>
      <c r="J10" s="50">
        <v>4.6478371943186296</v>
      </c>
      <c r="K10" s="50">
        <v>-5.3220571274210371E-2</v>
      </c>
      <c r="L10" s="50">
        <v>2.01780346092823</v>
      </c>
      <c r="M10" s="50">
        <v>0.67386946836814721</v>
      </c>
      <c r="N10" s="50">
        <v>-1.3088989526666297</v>
      </c>
      <c r="O10" s="50">
        <v>0.19265756959057934</v>
      </c>
      <c r="P10" s="50">
        <v>-0.37873275504590803</v>
      </c>
      <c r="Q10" s="168">
        <f>SUM(J10:P10)</f>
        <v>5.7913154142188397</v>
      </c>
      <c r="R10" s="175">
        <v>5.0249999999999989E-2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9.7836756544535497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1.3355806033811599</v>
      </c>
      <c r="N11" s="50">
        <v>12.16994267146681</v>
      </c>
      <c r="O11" s="50">
        <v>33.440964505609813</v>
      </c>
      <c r="P11" s="50">
        <v>0</v>
      </c>
      <c r="Q11" s="168">
        <f>SUM(J11:P11)</f>
        <v>46.946487780457787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46.946487780457787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3.1362401787138054</v>
      </c>
      <c r="F12" s="61">
        <f t="shared" ref="F12:Z12" si="0">SUM(F$7:F$8)-SUM(F$9:F$11)</f>
        <v>70.738786176917444</v>
      </c>
      <c r="G12" s="62">
        <f t="shared" si="0"/>
        <v>69.932916115396537</v>
      </c>
      <c r="H12" s="63">
        <f t="shared" si="0"/>
        <v>4.1250026174598888</v>
      </c>
      <c r="I12" s="182">
        <f>SUM(I$7:I$8)-SUM(I$9:I$11)</f>
        <v>74.057918732856436</v>
      </c>
      <c r="J12" s="64">
        <f>SUM(J$7:J$8)-SUM(J$9:J$11)</f>
        <v>220.66074237694892</v>
      </c>
      <c r="K12" s="64">
        <f t="shared" si="0"/>
        <v>9.6320198880343213</v>
      </c>
      <c r="L12" s="64">
        <f t="shared" si="0"/>
        <v>45.215231189445923</v>
      </c>
      <c r="M12" s="64">
        <f t="shared" si="0"/>
        <v>38.590370267663616</v>
      </c>
      <c r="N12" s="64">
        <f t="shared" si="0"/>
        <v>-15.5259383735215</v>
      </c>
      <c r="O12" s="64">
        <f t="shared" si="0"/>
        <v>-21.744802483648332</v>
      </c>
      <c r="P12" s="64">
        <f t="shared" si="0"/>
        <v>7.1700118127475081</v>
      </c>
      <c r="Q12" s="169">
        <f t="shared" si="0"/>
        <v>283.99763467767048</v>
      </c>
      <c r="R12" s="176">
        <f t="shared" si="0"/>
        <v>169.46624084290264</v>
      </c>
      <c r="S12" s="64">
        <f t="shared" si="0"/>
        <v>85.097286096695996</v>
      </c>
      <c r="T12" s="64">
        <f t="shared" si="0"/>
        <v>88.808539916508806</v>
      </c>
      <c r="U12" s="64">
        <f t="shared" si="0"/>
        <v>0.31213860800932319</v>
      </c>
      <c r="V12" s="64">
        <f t="shared" si="0"/>
        <v>3.3472327087079998</v>
      </c>
      <c r="W12" s="64">
        <f t="shared" si="0"/>
        <v>4.9020000000000001E-2</v>
      </c>
      <c r="X12" s="64">
        <f t="shared" si="0"/>
        <v>3.0325425782800002</v>
      </c>
      <c r="Y12" s="64">
        <f t="shared" si="0"/>
        <v>63.12700984116924</v>
      </c>
      <c r="Z12" s="65">
        <f t="shared" si="0"/>
        <v>243.77376974937135</v>
      </c>
      <c r="AA12" s="66"/>
      <c r="AB12" s="67">
        <f>SUM(AB$7:AB$8)-SUM(AB$9:AB$11)</f>
        <v>1.358954142</v>
      </c>
      <c r="AC12" s="188">
        <f>SUM(AC$7:AC$8)-SUM(AC$9:AC$11)</f>
        <v>772.65451814480093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-43.4261127973</v>
      </c>
      <c r="G13" s="71">
        <f t="shared" si="1"/>
        <v>-43.836162822534135</v>
      </c>
      <c r="H13" s="70">
        <f t="shared" si="1"/>
        <v>-0.26706879</v>
      </c>
      <c r="I13" s="183">
        <f t="shared" si="1"/>
        <v>-44.103231612534138</v>
      </c>
      <c r="J13" s="72">
        <f t="shared" si="1"/>
        <v>-219.10916401909719</v>
      </c>
      <c r="K13" s="72">
        <f t="shared" ref="K13:U13" si="2">SUM(K$14:K$18)</f>
        <v>-6.1341665109448038E-3</v>
      </c>
      <c r="L13" s="72">
        <f t="shared" si="2"/>
        <v>66.360474325506772</v>
      </c>
      <c r="M13" s="72">
        <f t="shared" si="2"/>
        <v>73.74414191415967</v>
      </c>
      <c r="N13" s="72">
        <f t="shared" si="2"/>
        <v>24.284651617933527</v>
      </c>
      <c r="O13" s="72">
        <f t="shared" si="2"/>
        <v>38.753879322164266</v>
      </c>
      <c r="P13" s="72">
        <f t="shared" si="2"/>
        <v>6.5833160178303931</v>
      </c>
      <c r="Q13" s="168">
        <f t="shared" si="2"/>
        <v>-9.3888349880135085</v>
      </c>
      <c r="R13" s="177">
        <f t="shared" si="2"/>
        <v>-103.82775046654649</v>
      </c>
      <c r="S13" s="72">
        <f t="shared" si="2"/>
        <v>-85.097286096695996</v>
      </c>
      <c r="T13" s="72">
        <f t="shared" si="2"/>
        <v>-79.211720450639092</v>
      </c>
      <c r="U13" s="72">
        <f t="shared" si="2"/>
        <v>-1.2138608009323187E-2</v>
      </c>
      <c r="V13" s="72">
        <f t="shared" ref="V13:AC13" si="3">SUM(V$14:V$18)</f>
        <v>-3.3472327087079998</v>
      </c>
      <c r="W13" s="72">
        <f t="shared" si="3"/>
        <v>-4.9020000000000001E-2</v>
      </c>
      <c r="X13" s="72">
        <f t="shared" si="3"/>
        <v>-2.7022809382800004</v>
      </c>
      <c r="Y13" s="72">
        <f t="shared" si="3"/>
        <v>-4.3765200864000002</v>
      </c>
      <c r="Z13" s="51">
        <f t="shared" si="3"/>
        <v>-174.79619888873245</v>
      </c>
      <c r="AA13" s="73">
        <f t="shared" si="3"/>
        <v>141.45923259375704</v>
      </c>
      <c r="AB13" s="74">
        <f t="shared" si="3"/>
        <v>-1.358954142</v>
      </c>
      <c r="AC13" s="189">
        <f t="shared" si="3"/>
        <v>-192.01573750406948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-26.0672782053128</v>
      </c>
      <c r="G14" s="49">
        <f>F14+E14</f>
        <v>-26.0672782053128</v>
      </c>
      <c r="H14" s="48">
        <v>0</v>
      </c>
      <c r="I14" s="181">
        <f>SUM(G14:H14)</f>
        <v>-26.0672782053128</v>
      </c>
      <c r="J14" s="50"/>
      <c r="K14" s="50"/>
      <c r="L14" s="50"/>
      <c r="M14" s="50">
        <v>-1.512241011625E-2</v>
      </c>
      <c r="N14" s="50">
        <v>-1.50516E-3</v>
      </c>
      <c r="O14" s="50"/>
      <c r="P14" s="50"/>
      <c r="Q14" s="168">
        <f>SUM(J14:P14)</f>
        <v>-1.662757011625E-2</v>
      </c>
      <c r="R14" s="175">
        <v>-75.347667635000008</v>
      </c>
      <c r="S14" s="50">
        <v>-85.097286096695996</v>
      </c>
      <c r="T14" s="50">
        <v>-77.963735810639093</v>
      </c>
      <c r="U14" s="50">
        <v>-1.2138608009323187E-2</v>
      </c>
      <c r="V14" s="50">
        <v>-3.3472327087079998</v>
      </c>
      <c r="W14" s="50"/>
      <c r="X14" s="50">
        <v>-1.8502182172800001</v>
      </c>
      <c r="Y14" s="50"/>
      <c r="Z14" s="51">
        <f>SUM(S14:Y14)</f>
        <v>-168.27061144133242</v>
      </c>
      <c r="AA14" s="52">
        <v>146.23817142186002</v>
      </c>
      <c r="AB14" s="58"/>
      <c r="AC14" s="191">
        <f t="shared" ref="AC14:AC19" si="4">SUM(I14,Q14,R14,Z14,AA14,AB14)</f>
        <v>-123.46401342990143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-7.434487016387199</v>
      </c>
      <c r="G15" s="49">
        <f>F15+E15</f>
        <v>-7.434487016387199</v>
      </c>
      <c r="H15" s="48">
        <v>-0.26706879</v>
      </c>
      <c r="I15" s="181">
        <f>SUM(G15:H15)</f>
        <v>-7.7015558063871987</v>
      </c>
      <c r="J15" s="50"/>
      <c r="K15" s="50"/>
      <c r="L15" s="50"/>
      <c r="M15" s="50"/>
      <c r="N15" s="50"/>
      <c r="O15" s="50"/>
      <c r="P15" s="50"/>
      <c r="Q15" s="168"/>
      <c r="R15" s="175">
        <v>-22.379831889287033</v>
      </c>
      <c r="S15" s="50"/>
      <c r="T15" s="50">
        <v>-1.2479846400000001</v>
      </c>
      <c r="U15" s="50"/>
      <c r="V15" s="50"/>
      <c r="W15" s="50"/>
      <c r="X15" s="50">
        <v>-0.85206272100000002</v>
      </c>
      <c r="Y15" s="50">
        <v>-4.3765200864000002</v>
      </c>
      <c r="Z15" s="51">
        <f>SUM(S15:Y15)</f>
        <v>-6.4765674474000008</v>
      </c>
      <c r="AA15" s="52">
        <v>11.4146030212812</v>
      </c>
      <c r="AB15" s="53">
        <v>-1.358954142</v>
      </c>
      <c r="AC15" s="191">
        <f t="shared" si="4"/>
        <v>-26.502306263793031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-219.10916401909719</v>
      </c>
      <c r="K16" s="50"/>
      <c r="L16" s="50">
        <v>66.851978704525521</v>
      </c>
      <c r="M16" s="50">
        <v>72.718360330363922</v>
      </c>
      <c r="N16" s="50">
        <v>24.319121344315512</v>
      </c>
      <c r="O16" s="50">
        <v>38.940604930675356</v>
      </c>
      <c r="P16" s="50">
        <v>13.910089532315812</v>
      </c>
      <c r="Q16" s="168">
        <f>SUM(J16:P16)</f>
        <v>-2.3690091769010699</v>
      </c>
      <c r="R16" s="175">
        <v>0</v>
      </c>
      <c r="S16" s="50"/>
      <c r="T16" s="50"/>
      <c r="U16" s="50"/>
      <c r="V16" s="50"/>
      <c r="W16" s="50">
        <v>-4.9020000000000001E-2</v>
      </c>
      <c r="X16" s="50"/>
      <c r="Y16" s="50"/>
      <c r="Z16" s="51">
        <f>SUM(S16:Y16)</f>
        <v>-4.9020000000000001E-2</v>
      </c>
      <c r="AA16" s="52"/>
      <c r="AB16" s="58"/>
      <c r="AC16" s="191">
        <f t="shared" si="4"/>
        <v>-2.41802917690107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-9.9243475756000006</v>
      </c>
      <c r="G17" s="49">
        <f>F17+E17</f>
        <v>-9.9243475756000006</v>
      </c>
      <c r="H17" s="48">
        <v>0</v>
      </c>
      <c r="I17" s="181">
        <f>SUM(G17:H17)</f>
        <v>-9.9243475756000006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-9.9243475756000006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-6.1341665109448038E-3</v>
      </c>
      <c r="L18" s="50">
        <v>-0.49150437901874988</v>
      </c>
      <c r="M18" s="50">
        <v>1.0409039939119999</v>
      </c>
      <c r="N18" s="50">
        <v>-3.2964566381985014E-2</v>
      </c>
      <c r="O18" s="50">
        <v>-0.18672560851108988</v>
      </c>
      <c r="P18" s="50">
        <v>-7.3267735144854189</v>
      </c>
      <c r="Q18" s="168">
        <f>SUM(J18:P18)</f>
        <v>-7.0031982409961886</v>
      </c>
      <c r="R18" s="175">
        <v>-6.1002509422594526</v>
      </c>
      <c r="S18" s="50"/>
      <c r="T18" s="50"/>
      <c r="U18" s="50"/>
      <c r="V18" s="50"/>
      <c r="W18" s="50"/>
      <c r="X18" s="50"/>
      <c r="Y18" s="50"/>
      <c r="Z18" s="51"/>
      <c r="AA18" s="52">
        <v>-16.193541849384196</v>
      </c>
      <c r="AB18" s="58"/>
      <c r="AC18" s="191">
        <f t="shared" si="4"/>
        <v>-29.707041057873973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-13.7533278305779</v>
      </c>
      <c r="Q19" s="170">
        <f>SUM(J19:P19)</f>
        <v>-13.7533278305779</v>
      </c>
      <c r="R19" s="178">
        <v>-15.265347210515127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-29.018675041093026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3.1362401787138054</v>
      </c>
      <c r="F20" s="82">
        <f t="shared" si="5"/>
        <v>27.312673379617443</v>
      </c>
      <c r="G20" s="83">
        <f t="shared" si="5"/>
        <v>26.096753292862402</v>
      </c>
      <c r="H20" s="82">
        <f t="shared" si="5"/>
        <v>3.8579338274598887</v>
      </c>
      <c r="I20" s="185">
        <f t="shared" si="5"/>
        <v>29.954687120322298</v>
      </c>
      <c r="J20" s="85">
        <f>SUM(J$12,J$13,J$19)</f>
        <v>1.5515783578517244</v>
      </c>
      <c r="K20" s="85">
        <f t="shared" si="5"/>
        <v>9.6258857215233764</v>
      </c>
      <c r="L20" s="85">
        <f t="shared" si="5"/>
        <v>111.57570551495269</v>
      </c>
      <c r="M20" s="85">
        <f t="shared" si="5"/>
        <v>112.33451218182329</v>
      </c>
      <c r="N20" s="85">
        <f t="shared" si="5"/>
        <v>8.7587132444120268</v>
      </c>
      <c r="O20" s="85">
        <f>SUM(O$12,O$13,O$19)</f>
        <v>17.009076838515934</v>
      </c>
      <c r="P20" s="85">
        <f t="shared" si="5"/>
        <v>0</v>
      </c>
      <c r="Q20" s="170">
        <f t="shared" si="5"/>
        <v>260.85547185907905</v>
      </c>
      <c r="R20" s="178">
        <f t="shared" si="5"/>
        <v>50.373143165841014</v>
      </c>
      <c r="S20" s="85"/>
      <c r="T20" s="85">
        <f t="shared" ref="T20:AB20" si="6">SUM(T$12,T$13,T$19)</f>
        <v>9.5968194658697143</v>
      </c>
      <c r="U20" s="85">
        <f t="shared" si="6"/>
        <v>0.3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58.750489754769241</v>
      </c>
      <c r="Z20" s="86">
        <f t="shared" si="6"/>
        <v>68.977570860638906</v>
      </c>
      <c r="AA20" s="87">
        <f t="shared" si="6"/>
        <v>141.45923259375704</v>
      </c>
      <c r="AB20" s="88">
        <f t="shared" si="6"/>
        <v>0</v>
      </c>
      <c r="AC20" s="190">
        <f>SUM(AC$12,AC$13,AC$19)</f>
        <v>551.62010559963846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1.3324619908953988E-2</v>
      </c>
      <c r="F22" s="63">
        <v>1.4395650643347873</v>
      </c>
      <c r="G22" s="62">
        <f>SUM(E22:F22)</f>
        <v>1.4528896842437413</v>
      </c>
      <c r="H22" s="63">
        <v>9.5200515730028794E-3</v>
      </c>
      <c r="I22" s="181">
        <f>SUM(G22:H22)</f>
        <v>1.4624097358167443</v>
      </c>
      <c r="J22" s="92"/>
      <c r="K22" s="92">
        <f>SUM(K23:K25)</f>
        <v>5.5634078218419168E-2</v>
      </c>
      <c r="L22" s="92">
        <f>SUM(L23:L25)</f>
        <v>2.2261431255758941</v>
      </c>
      <c r="M22" s="92">
        <f>SUM(M23:M25)</f>
        <v>17.360401820751282</v>
      </c>
      <c r="N22" s="92">
        <f>SUM(N23:N25)</f>
        <v>1.9775041345996487</v>
      </c>
      <c r="O22" s="92">
        <f>SUM(O23:O25)</f>
        <v>0</v>
      </c>
      <c r="P22" s="92"/>
      <c r="Q22" s="168">
        <f>SUM(J22:P22)</f>
        <v>21.619683159145243</v>
      </c>
      <c r="R22" s="175">
        <f>SUM(R23:R25)</f>
        <v>1.8084099999999999</v>
      </c>
      <c r="S22" s="50"/>
      <c r="T22" s="92">
        <v>0.64915203399999988</v>
      </c>
      <c r="U22" s="92"/>
      <c r="V22" s="92"/>
      <c r="W22" s="92"/>
      <c r="X22" s="92"/>
      <c r="Y22" s="92"/>
      <c r="Z22" s="51">
        <f>SUM(S22:Y22)</f>
        <v>0.64915203399999988</v>
      </c>
      <c r="AA22" s="52">
        <f>SUM(AA23:AA25)</f>
        <v>6.6110878332663434</v>
      </c>
      <c r="AB22" s="93"/>
      <c r="AC22" s="187">
        <f>SUM(I22,Q22,R22,Z22,AA22,AB22)</f>
        <v>32.150742762228333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1.3324619908953988E-2</v>
      </c>
      <c r="F23" s="48">
        <v>1.4395650643347873</v>
      </c>
      <c r="G23" s="49">
        <f t="shared" ref="G23:G39" si="7">SUM(E23:F23)</f>
        <v>1.4528896842437413</v>
      </c>
      <c r="H23" s="48">
        <v>9.5200515730028794E-3</v>
      </c>
      <c r="I23" s="186">
        <f t="shared" ref="I23:I39" si="8">SUM(G23:H23)</f>
        <v>1.4624097358167443</v>
      </c>
      <c r="J23" s="50"/>
      <c r="K23" s="50">
        <v>5.5634078218419168E-2</v>
      </c>
      <c r="L23" s="50">
        <v>2.1843292426138605</v>
      </c>
      <c r="M23" s="57">
        <v>13.292569283911384</v>
      </c>
      <c r="N23" s="57">
        <v>7.8262579801047175E-3</v>
      </c>
      <c r="O23" s="57">
        <v>0</v>
      </c>
      <c r="P23" s="57"/>
      <c r="Q23" s="171">
        <f>SUM(J23:P23)</f>
        <v>15.540358862723767</v>
      </c>
      <c r="R23" s="179">
        <v>1.7990199999999998</v>
      </c>
      <c r="S23" s="50"/>
      <c r="T23" s="50">
        <v>0.64915203399999988</v>
      </c>
      <c r="U23" s="50"/>
      <c r="V23" s="50"/>
      <c r="W23" s="50"/>
      <c r="X23" s="50"/>
      <c r="Y23" s="50"/>
      <c r="Z23" s="94">
        <f>SUM(S23:Y23)</f>
        <v>0.64915203399999988</v>
      </c>
      <c r="AA23" s="95">
        <v>5.7885467866544795</v>
      </c>
      <c r="AB23" s="96"/>
      <c r="AC23" s="191">
        <f>SUM(I23,Q23,R23,Z23,AA23,AB23)</f>
        <v>25.23948741919499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1.3602898223957464E-2</v>
      </c>
      <c r="M24" s="57">
        <v>1.3455425819952902</v>
      </c>
      <c r="N24" s="57">
        <v>0.35982972674548991</v>
      </c>
      <c r="O24" s="57">
        <v>0</v>
      </c>
      <c r="P24" s="57"/>
      <c r="Q24" s="171">
        <f>SUM(J24:P24)</f>
        <v>1.7189752069647377</v>
      </c>
      <c r="R24" s="179">
        <v>9.3900000000000008E-3</v>
      </c>
      <c r="S24" s="50"/>
      <c r="T24" s="50"/>
      <c r="U24" s="50"/>
      <c r="V24" s="50"/>
      <c r="W24" s="50"/>
      <c r="X24" s="50"/>
      <c r="Y24" s="50"/>
      <c r="Z24" s="94"/>
      <c r="AA24" s="95">
        <v>0.3628896132779274</v>
      </c>
      <c r="AB24" s="96"/>
      <c r="AC24" s="191">
        <f>SUM(I24,Q24,R24,Z24,AA24,AB24)</f>
        <v>2.0912548202426651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2.8210984738075932E-2</v>
      </c>
      <c r="M25" s="57">
        <v>2.7222899548446082</v>
      </c>
      <c r="N25" s="57">
        <v>1.609848149874054</v>
      </c>
      <c r="O25" s="57">
        <v>0</v>
      </c>
      <c r="P25" s="57"/>
      <c r="Q25" s="171">
        <f>SUM(J25:P25)</f>
        <v>4.3603490894567383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0.45965143333393699</v>
      </c>
      <c r="AB25" s="96"/>
      <c r="AC25" s="191">
        <f>SUM(I25,Q25,R25,Z25,AA25,AB25)</f>
        <v>4.820000522790675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8.2031499655771345</v>
      </c>
      <c r="F26" s="63">
        <v>11.688681068914368</v>
      </c>
      <c r="G26" s="62">
        <f t="shared" si="7"/>
        <v>19.891831034491503</v>
      </c>
      <c r="H26" s="63">
        <v>3.448080620983569</v>
      </c>
      <c r="I26" s="181">
        <f>SUM(G26:H26)</f>
        <v>23.339911655475071</v>
      </c>
      <c r="J26" s="50"/>
      <c r="K26" s="100">
        <f>SUM(K27:K36)</f>
        <v>3.3307975050786753</v>
      </c>
      <c r="L26" s="100">
        <f>SUM(L27:L36)</f>
        <v>0.4484530546327562</v>
      </c>
      <c r="M26" s="100">
        <f>SUM(M27:M36)</f>
        <v>15.802625500546513</v>
      </c>
      <c r="N26" s="100">
        <f>SUM(N27:N36)</f>
        <v>1.124015620706752</v>
      </c>
      <c r="O26" s="100">
        <f>SUM(O27:O36)</f>
        <v>0</v>
      </c>
      <c r="P26" s="100"/>
      <c r="Q26" s="168">
        <f>SUM(Q27:Q36)</f>
        <v>20.705891680964697</v>
      </c>
      <c r="R26" s="175">
        <f>SUM(R27:R36)</f>
        <v>34.71416180189626</v>
      </c>
      <c r="S26" s="50"/>
      <c r="T26" s="92">
        <f>SUM(T27:T36)</f>
        <v>5.7997475303419028</v>
      </c>
      <c r="U26" s="101"/>
      <c r="V26" s="101"/>
      <c r="W26" s="101"/>
      <c r="X26" s="92">
        <f>SUM(X27:X36)</f>
        <v>5.026164000000001E-2</v>
      </c>
      <c r="Y26" s="92">
        <f>SUM(Y27:Y36)</f>
        <v>50.064093227272181</v>
      </c>
      <c r="Z26" s="51">
        <f>SUM(S26:Y26)</f>
        <v>55.914102397614087</v>
      </c>
      <c r="AA26" s="52">
        <f>SUM(AA27:AA36)</f>
        <v>57.950143517648449</v>
      </c>
      <c r="AB26" s="93"/>
      <c r="AC26" s="187">
        <f t="shared" ref="AC26:AC39" si="9">SUM(I26,Q26,R26,Z26,AA26,AB26)</f>
        <v>192.62421105359857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2.2408125706875072E-3</v>
      </c>
      <c r="M27" s="57">
        <v>3.5977043699280777</v>
      </c>
      <c r="N27" s="57">
        <v>0.33998639185538226</v>
      </c>
      <c r="O27" s="57">
        <v>0</v>
      </c>
      <c r="P27" s="50"/>
      <c r="Q27" s="171">
        <f>SUM(K27:P27)</f>
        <v>3.9399315743541479</v>
      </c>
      <c r="R27" s="179">
        <v>0.22144</v>
      </c>
      <c r="S27" s="50"/>
      <c r="T27" s="50"/>
      <c r="U27" s="50"/>
      <c r="V27" s="50"/>
      <c r="W27" s="50"/>
      <c r="X27" s="50"/>
      <c r="Y27" s="50"/>
      <c r="Z27" s="51"/>
      <c r="AA27" s="95">
        <v>1.3352475533490809</v>
      </c>
      <c r="AB27" s="96"/>
      <c r="AC27" s="191">
        <f t="shared" si="9"/>
        <v>5.6307889478057866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8.655231286758994</v>
      </c>
      <c r="G28" s="49">
        <f t="shared" si="7"/>
        <v>8.655231286758994</v>
      </c>
      <c r="H28" s="48">
        <v>2.5351868569420821</v>
      </c>
      <c r="I28" s="186">
        <f t="shared" si="8"/>
        <v>11.190418143701077</v>
      </c>
      <c r="J28" s="50"/>
      <c r="K28" s="57"/>
      <c r="L28" s="50">
        <v>2.8244828335338224E-4</v>
      </c>
      <c r="M28" s="57">
        <v>3.7117508467747126E-2</v>
      </c>
      <c r="N28" s="57">
        <v>9.6844477239843296E-2</v>
      </c>
      <c r="O28" s="57">
        <v>0</v>
      </c>
      <c r="P28" s="57"/>
      <c r="Q28" s="171">
        <f>SUM(K28:P28)</f>
        <v>0.1342444339909438</v>
      </c>
      <c r="R28" s="179">
        <v>11.316558795999999</v>
      </c>
      <c r="S28" s="50"/>
      <c r="T28" s="102"/>
      <c r="U28" s="102"/>
      <c r="V28" s="102"/>
      <c r="W28" s="102"/>
      <c r="X28" s="50"/>
      <c r="Y28" s="50"/>
      <c r="Z28" s="51"/>
      <c r="AA28" s="95">
        <v>7.7935998993319595</v>
      </c>
      <c r="AB28" s="96"/>
      <c r="AC28" s="191">
        <f t="shared" si="9"/>
        <v>30.434821273023978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0.24497686579055059</v>
      </c>
      <c r="G29" s="49">
        <f t="shared" si="7"/>
        <v>0.24497686579055059</v>
      </c>
      <c r="H29" s="48">
        <v>0</v>
      </c>
      <c r="I29" s="186">
        <f t="shared" si="8"/>
        <v>0.24497686579055059</v>
      </c>
      <c r="J29" s="50"/>
      <c r="K29" s="57"/>
      <c r="L29" s="57"/>
      <c r="M29" s="57"/>
      <c r="N29" s="57"/>
      <c r="O29" s="57"/>
      <c r="P29" s="57"/>
      <c r="Q29" s="171"/>
      <c r="R29" s="179">
        <v>0.75603000000000009</v>
      </c>
      <c r="S29" s="50"/>
      <c r="T29" s="102"/>
      <c r="U29" s="102"/>
      <c r="V29" s="102"/>
      <c r="W29" s="102"/>
      <c r="X29" s="50"/>
      <c r="Y29" s="50"/>
      <c r="Z29" s="51"/>
      <c r="AA29" s="95">
        <v>0.55426689530766104</v>
      </c>
      <c r="AB29" s="96"/>
      <c r="AC29" s="191">
        <f t="shared" si="9"/>
        <v>1.5552737610982117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1.1604399939507088</v>
      </c>
      <c r="G30" s="49">
        <f t="shared" si="7"/>
        <v>1.1604399939507088</v>
      </c>
      <c r="H30" s="48">
        <v>0</v>
      </c>
      <c r="I30" s="186">
        <f t="shared" si="8"/>
        <v>1.1604399939507088</v>
      </c>
      <c r="J30" s="50"/>
      <c r="K30" s="57"/>
      <c r="L30" s="57"/>
      <c r="M30" s="57"/>
      <c r="N30" s="57"/>
      <c r="O30" s="57"/>
      <c r="P30" s="57"/>
      <c r="Q30" s="171"/>
      <c r="R30" s="179">
        <v>5.302522999999999</v>
      </c>
      <c r="S30" s="50"/>
      <c r="T30" s="102"/>
      <c r="U30" s="102"/>
      <c r="V30" s="102"/>
      <c r="W30" s="102"/>
      <c r="X30" s="50"/>
      <c r="Y30" s="50"/>
      <c r="Z30" s="51"/>
      <c r="AA30" s="95">
        <v>12.40124847766225</v>
      </c>
      <c r="AB30" s="96"/>
      <c r="AC30" s="191">
        <f t="shared" si="9"/>
        <v>18.864211471612958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11.144123237896265</v>
      </c>
      <c r="S31" s="50"/>
      <c r="T31" s="50"/>
      <c r="U31" s="50"/>
      <c r="V31" s="50"/>
      <c r="W31" s="50"/>
      <c r="X31" s="50"/>
      <c r="Y31" s="50"/>
      <c r="Z31" s="51"/>
      <c r="AA31" s="95">
        <v>2.8106485881861705</v>
      </c>
      <c r="AB31" s="96"/>
      <c r="AC31" s="191">
        <f t="shared" si="9"/>
        <v>13.954771826082435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5.5630805739345934</v>
      </c>
      <c r="F32" s="48">
        <v>0</v>
      </c>
      <c r="G32" s="49">
        <f t="shared" si="7"/>
        <v>5.5630805739345934</v>
      </c>
      <c r="H32" s="48">
        <v>0</v>
      </c>
      <c r="I32" s="186">
        <f t="shared" si="8"/>
        <v>5.5630805739345934</v>
      </c>
      <c r="J32" s="50"/>
      <c r="K32" s="57"/>
      <c r="L32" s="57"/>
      <c r="M32" s="57"/>
      <c r="N32" s="57"/>
      <c r="O32" s="57"/>
      <c r="P32" s="57"/>
      <c r="Q32" s="171"/>
      <c r="R32" s="179">
        <v>1.7534199999999998</v>
      </c>
      <c r="S32" s="50"/>
      <c r="T32" s="50"/>
      <c r="U32" s="50"/>
      <c r="V32" s="50"/>
      <c r="W32" s="50"/>
      <c r="X32" s="50"/>
      <c r="Y32" s="50"/>
      <c r="Z32" s="51"/>
      <c r="AA32" s="95">
        <v>0.92060586439524694</v>
      </c>
      <c r="AB32" s="96"/>
      <c r="AC32" s="191">
        <f t="shared" si="9"/>
        <v>8.2371064383298407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4.5767581341241831E-4</v>
      </c>
      <c r="N33" s="57">
        <v>0</v>
      </c>
      <c r="O33" s="57">
        <v>0</v>
      </c>
      <c r="P33" s="57"/>
      <c r="Q33" s="171">
        <f>SUM(K33:P33)</f>
        <v>4.5767581341241831E-4</v>
      </c>
      <c r="R33" s="179">
        <v>3.0036869999999998</v>
      </c>
      <c r="S33" s="50"/>
      <c r="T33" s="50"/>
      <c r="U33" s="50"/>
      <c r="V33" s="50"/>
      <c r="W33" s="50"/>
      <c r="X33" s="50"/>
      <c r="Y33" s="50"/>
      <c r="Z33" s="51"/>
      <c r="AA33" s="95">
        <v>24.728465965070363</v>
      </c>
      <c r="AB33" s="96"/>
      <c r="AC33" s="191">
        <f t="shared" si="9"/>
        <v>27.732610640883774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0.6801299999999999</v>
      </c>
      <c r="S34" s="50"/>
      <c r="T34" s="50"/>
      <c r="U34" s="50"/>
      <c r="V34" s="50"/>
      <c r="W34" s="50"/>
      <c r="X34" s="50"/>
      <c r="Y34" s="50"/>
      <c r="Z34" s="51"/>
      <c r="AA34" s="95">
        <v>0.90777552736516309</v>
      </c>
      <c r="AB34" s="96"/>
      <c r="AC34" s="191">
        <f t="shared" si="9"/>
        <v>1.607905527365163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2.9198819609025484E-2</v>
      </c>
      <c r="M35" s="57">
        <v>3.5618186505007454</v>
      </c>
      <c r="N35" s="57">
        <v>7.6950916452426278E-3</v>
      </c>
      <c r="O35" s="57">
        <v>0</v>
      </c>
      <c r="P35" s="57"/>
      <c r="Q35" s="171">
        <f>SUM(K35:P35)</f>
        <v>3.5987125617550135</v>
      </c>
      <c r="R35" s="179">
        <v>0.12714</v>
      </c>
      <c r="S35" s="50"/>
      <c r="T35" s="50"/>
      <c r="U35" s="50"/>
      <c r="V35" s="50"/>
      <c r="W35" s="50"/>
      <c r="X35" s="50"/>
      <c r="Y35" s="50"/>
      <c r="Z35" s="51"/>
      <c r="AA35" s="95">
        <v>0.78641163407261294</v>
      </c>
      <c r="AB35" s="96"/>
      <c r="AC35" s="191">
        <f t="shared" si="9"/>
        <v>4.59637656093369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2.6400693916425406</v>
      </c>
      <c r="F36" s="48">
        <v>1.3897507372054942</v>
      </c>
      <c r="G36" s="49">
        <f t="shared" si="7"/>
        <v>4.0298201288480353</v>
      </c>
      <c r="H36" s="48">
        <v>0.91289376404148681</v>
      </c>
      <c r="I36" s="186">
        <f>SUM(G36:H36)</f>
        <v>4.9427138928895218</v>
      </c>
      <c r="J36" s="50"/>
      <c r="K36" s="50">
        <v>3.3307975050786753</v>
      </c>
      <c r="L36" s="50">
        <v>0.41673097416968985</v>
      </c>
      <c r="M36" s="50">
        <v>8.6055272958365308</v>
      </c>
      <c r="N36" s="50">
        <v>0.67948965996628374</v>
      </c>
      <c r="O36" s="50">
        <v>0</v>
      </c>
      <c r="P36" s="50"/>
      <c r="Q36" s="171">
        <f>SUM(K36:P36)</f>
        <v>13.032545435051182</v>
      </c>
      <c r="R36" s="179">
        <v>0.40910976799999998</v>
      </c>
      <c r="S36" s="50"/>
      <c r="T36" s="50">
        <v>5.7997475303419028</v>
      </c>
      <c r="U36" s="50"/>
      <c r="V36" s="50"/>
      <c r="W36" s="50"/>
      <c r="X36" s="50">
        <v>5.026164000000001E-2</v>
      </c>
      <c r="Y36" s="50">
        <v>50.064093227272181</v>
      </c>
      <c r="Z36" s="94">
        <f>SUM(S36:Y36)</f>
        <v>55.914102397614087</v>
      </c>
      <c r="AA36" s="95">
        <v>5.7118731129079521</v>
      </c>
      <c r="AB36" s="96"/>
      <c r="AC36" s="191">
        <f t="shared" si="9"/>
        <v>80.010344606462738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0.31811751321074522</v>
      </c>
      <c r="F37" s="63">
        <v>0.64503820502835596</v>
      </c>
      <c r="G37" s="62">
        <f t="shared" si="7"/>
        <v>0.96315571823910118</v>
      </c>
      <c r="H37" s="63">
        <v>0.4970381298141282</v>
      </c>
      <c r="I37" s="181">
        <f>SUM(G37:H37)</f>
        <v>1.4601938480532293</v>
      </c>
      <c r="J37" s="92"/>
      <c r="K37" s="92">
        <v>1.3465028073447078</v>
      </c>
      <c r="L37" s="92">
        <v>0.37743151482571746</v>
      </c>
      <c r="M37" s="92">
        <v>3.2055793461818234</v>
      </c>
      <c r="N37" s="92">
        <v>0.31187712843548399</v>
      </c>
      <c r="O37" s="92">
        <v>0</v>
      </c>
      <c r="P37" s="92"/>
      <c r="Q37" s="168">
        <f>SUM(K37:P37)</f>
        <v>5.2413907967877318</v>
      </c>
      <c r="R37" s="175">
        <v>6.5630299666500003</v>
      </c>
      <c r="S37" s="92"/>
      <c r="T37" s="92">
        <v>2.8112649015277995</v>
      </c>
      <c r="U37" s="92"/>
      <c r="V37" s="92"/>
      <c r="W37" s="92"/>
      <c r="X37" s="92">
        <v>0.28000000000000003</v>
      </c>
      <c r="Y37" s="92"/>
      <c r="Z37" s="51">
        <f>SUM(S37:Y37)</f>
        <v>3.0912649015277998</v>
      </c>
      <c r="AA37" s="52">
        <v>32.776066531986523</v>
      </c>
      <c r="AB37" s="93"/>
      <c r="AC37" s="187">
        <f t="shared" si="9"/>
        <v>49.131946045005286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1.0179522875629476</v>
      </c>
      <c r="L38" s="92">
        <v>111.01220696823526</v>
      </c>
      <c r="M38" s="92">
        <v>73.294787804607722</v>
      </c>
      <c r="N38" s="92">
        <v>4.811866727715822</v>
      </c>
      <c r="O38" s="92">
        <v>14.587626816927889</v>
      </c>
      <c r="P38" s="92"/>
      <c r="Q38" s="168">
        <f>SUM(K38:P38)</f>
        <v>204.72444060504964</v>
      </c>
      <c r="R38" s="175">
        <v>2.8877352149999997E-2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0.22264112601719999</v>
      </c>
      <c r="AB38" s="93"/>
      <c r="AC38" s="187">
        <f t="shared" si="9"/>
        <v>205.05595908321686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3.086005043848651E-3</v>
      </c>
      <c r="F39" s="63">
        <v>0.24584005455661878</v>
      </c>
      <c r="G39" s="62">
        <f t="shared" si="7"/>
        <v>0.24892605960046743</v>
      </c>
      <c r="H39" s="63">
        <v>0.30095016941711233</v>
      </c>
      <c r="I39" s="181">
        <f t="shared" si="8"/>
        <v>0.54987622901757982</v>
      </c>
      <c r="J39" s="50"/>
      <c r="K39" s="92">
        <v>3.8749990433186272</v>
      </c>
      <c r="L39" s="92">
        <v>2.025145357178351E-3</v>
      </c>
      <c r="M39" s="92">
        <v>0.63843586606568481</v>
      </c>
      <c r="N39" s="92">
        <v>0</v>
      </c>
      <c r="O39" s="92">
        <v>0</v>
      </c>
      <c r="P39" s="92"/>
      <c r="Q39" s="168">
        <f>SUM(K39:P39)</f>
        <v>4.5154600547414905</v>
      </c>
      <c r="R39" s="175">
        <v>5.6545299999999994</v>
      </c>
      <c r="S39" s="50"/>
      <c r="T39" s="92">
        <v>0.33665500000000004</v>
      </c>
      <c r="U39" s="92">
        <v>0.30000000000000004</v>
      </c>
      <c r="V39" s="92"/>
      <c r="W39" s="92"/>
      <c r="X39" s="92"/>
      <c r="Y39" s="92">
        <v>8.6863965274970454</v>
      </c>
      <c r="Z39" s="51">
        <f>SUM(S39:Y39)</f>
        <v>9.3230515274970447</v>
      </c>
      <c r="AA39" s="52">
        <v>44.834667099657999</v>
      </c>
      <c r="AB39" s="93"/>
      <c r="AC39" s="187">
        <f t="shared" si="9"/>
        <v>64.877584910914109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8.5376781037406833</v>
      </c>
      <c r="F40" s="82">
        <f>SUM(F$22,F$26,F$37,F$39)+F38</f>
        <v>14.099124392834131</v>
      </c>
      <c r="G40" s="83">
        <f>SUM(G$22,G$26,G$37,G$39)+G38</f>
        <v>22.636802496574809</v>
      </c>
      <c r="H40" s="82">
        <f>SUM(H$22,H$26,H$37,H$39)+H38</f>
        <v>4.2555889717878124</v>
      </c>
      <c r="I40" s="185">
        <f>SUM(I$22,I$26,I$37,I$39)+I38</f>
        <v>26.892391468362625</v>
      </c>
      <c r="J40" s="85">
        <f t="shared" ref="J40:AB40" si="10">SUM(J$22,J$26,J$37,J$39,J$38)</f>
        <v>0</v>
      </c>
      <c r="K40" s="85">
        <f t="shared" si="10"/>
        <v>9.6258857215233764</v>
      </c>
      <c r="L40" s="85">
        <f t="shared" si="10"/>
        <v>114.06625980862681</v>
      </c>
      <c r="M40" s="85">
        <f t="shared" si="10"/>
        <v>110.30183033815302</v>
      </c>
      <c r="N40" s="85">
        <f t="shared" si="10"/>
        <v>8.2252636114577058</v>
      </c>
      <c r="O40" s="85">
        <f t="shared" si="10"/>
        <v>14.587626816927889</v>
      </c>
      <c r="P40" s="109">
        <f t="shared" si="10"/>
        <v>0</v>
      </c>
      <c r="Q40" s="172">
        <f>SUM(Q$22,Q$26,Q$37,Q$39,Q$38)</f>
        <v>256.80686629668878</v>
      </c>
      <c r="R40" s="178">
        <f t="shared" si="10"/>
        <v>48.769009120696261</v>
      </c>
      <c r="S40" s="85">
        <f t="shared" si="10"/>
        <v>0</v>
      </c>
      <c r="T40" s="85">
        <f t="shared" si="10"/>
        <v>9.5968194658697037</v>
      </c>
      <c r="U40" s="85">
        <f t="shared" si="10"/>
        <v>0.30000000000000004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58.750489754769227</v>
      </c>
      <c r="Z40" s="110">
        <f t="shared" si="10"/>
        <v>68.977570860638934</v>
      </c>
      <c r="AA40" s="87">
        <f t="shared" si="10"/>
        <v>142.39460610857651</v>
      </c>
      <c r="AB40" s="111">
        <f t="shared" si="10"/>
        <v>0</v>
      </c>
      <c r="AC40" s="190">
        <f>SUM(AC$22,AC$26,AC$37,AC$39,AC$38)</f>
        <v>543.84044385496315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3.4599507962875933</v>
      </c>
      <c r="H42" s="82">
        <f>H$20-H$40</f>
        <v>-0.3976551443279237</v>
      </c>
      <c r="I42" s="185">
        <f>I$20-I$40</f>
        <v>3.0622956519596727</v>
      </c>
      <c r="J42" s="85">
        <f t="shared" ref="J42:R42" si="11">J$20-J$40</f>
        <v>1.5515783578517244</v>
      </c>
      <c r="K42" s="85">
        <f t="shared" si="11"/>
        <v>0</v>
      </c>
      <c r="L42" s="85">
        <f t="shared" si="11"/>
        <v>-2.4905542936741227</v>
      </c>
      <c r="M42" s="85">
        <f t="shared" si="11"/>
        <v>2.0326818436702609</v>
      </c>
      <c r="N42" s="85">
        <f t="shared" si="11"/>
        <v>0.53344963295432102</v>
      </c>
      <c r="O42" s="85">
        <f t="shared" si="11"/>
        <v>2.4214500215880452</v>
      </c>
      <c r="P42" s="85">
        <f t="shared" si="11"/>
        <v>0</v>
      </c>
      <c r="Q42" s="170">
        <f t="shared" si="11"/>
        <v>4.0486055623902644</v>
      </c>
      <c r="R42" s="178">
        <f t="shared" si="11"/>
        <v>1.6041340451447539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-0.93537351481947439</v>
      </c>
      <c r="AB42" s="88">
        <f t="shared" si="12"/>
        <v>0</v>
      </c>
      <c r="AC42" s="190">
        <f t="shared" si="12"/>
        <v>7.7796617446753089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2008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73.236614555898484</v>
      </c>
      <c r="F7" s="48">
        <v>48.01086044816352</v>
      </c>
      <c r="G7" s="49">
        <v>121.24747500406201</v>
      </c>
      <c r="H7" s="48">
        <v>3.8008289577328496</v>
      </c>
      <c r="I7" s="181">
        <f>G7+H7</f>
        <v>125.04830396179486</v>
      </c>
      <c r="J7" s="50">
        <v>128.26218966952044</v>
      </c>
      <c r="K7" s="50">
        <v>4.213531392044934</v>
      </c>
      <c r="L7" s="50"/>
      <c r="M7" s="50"/>
      <c r="N7" s="50"/>
      <c r="O7" s="50"/>
      <c r="P7" s="50"/>
      <c r="Q7" s="168">
        <f>SUM(J7:P7)</f>
        <v>132.47572106156537</v>
      </c>
      <c r="R7" s="175">
        <v>159.89318903371955</v>
      </c>
      <c r="S7" s="50">
        <v>80.442370465889297</v>
      </c>
      <c r="T7" s="50">
        <v>102.42528586985019</v>
      </c>
      <c r="U7" s="50">
        <v>0.33231581396566368</v>
      </c>
      <c r="V7" s="50">
        <v>3.8100666570752697</v>
      </c>
      <c r="W7" s="50">
        <v>8.8800000000000004E-2</v>
      </c>
      <c r="X7" s="50">
        <v>2.9218984341099996</v>
      </c>
      <c r="Y7" s="50">
        <v>58.771722856807045</v>
      </c>
      <c r="Z7" s="51">
        <f>SUM(S7:Y7)</f>
        <v>248.79246009769747</v>
      </c>
      <c r="AA7" s="52"/>
      <c r="AB7" s="53">
        <v>1.4405395019999998</v>
      </c>
      <c r="AC7" s="187">
        <f>SUM(I7,Q7,R7,Z7,AA7,AB7)</f>
        <v>667.65021365677717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2.652292084512081</v>
      </c>
      <c r="F8" s="48">
        <v>11.19459388378913</v>
      </c>
      <c r="G8" s="49">
        <v>13.846885968301208</v>
      </c>
      <c r="H8" s="48">
        <v>5.6227054863657185E-6</v>
      </c>
      <c r="I8" s="181">
        <f>G8+H8</f>
        <v>13.846891591006695</v>
      </c>
      <c r="J8" s="50">
        <v>224.22752433457924</v>
      </c>
      <c r="K8" s="50">
        <v>4.9877212812774516</v>
      </c>
      <c r="L8" s="50">
        <v>40.205294916974793</v>
      </c>
      <c r="M8" s="50">
        <v>37.999100468567562</v>
      </c>
      <c r="N8" s="50">
        <v>0.34349159230803999</v>
      </c>
      <c r="O8" s="50">
        <v>11.53207589697897</v>
      </c>
      <c r="P8" s="50">
        <v>7.2789946429469206</v>
      </c>
      <c r="Q8" s="168">
        <f>SUM(J8:P8)</f>
        <v>326.57420313363309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340.42109472463977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78.510314312163445</v>
      </c>
      <c r="F9" s="48">
        <v>6.7763862429401624E-5</v>
      </c>
      <c r="G9" s="49">
        <v>78.510382076025863</v>
      </c>
      <c r="H9" s="48">
        <v>0</v>
      </c>
      <c r="I9" s="181">
        <f>G9+H9</f>
        <v>78.510382076025863</v>
      </c>
      <c r="J9" s="50">
        <v>119.83174167000381</v>
      </c>
      <c r="K9" s="50">
        <v>2.7955989888426062E-3</v>
      </c>
      <c r="L9" s="50">
        <v>1.31391113185509</v>
      </c>
      <c r="M9" s="50">
        <v>7.5407174219199995E-3</v>
      </c>
      <c r="N9" s="50">
        <v>7.7846051195701795</v>
      </c>
      <c r="O9" s="50">
        <v>0</v>
      </c>
      <c r="P9" s="50">
        <v>0</v>
      </c>
      <c r="Q9" s="168">
        <f>SUM(J9:P9)</f>
        <v>128.94059423783983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207.45097631386568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-23.873751750551826</v>
      </c>
      <c r="H10" s="48">
        <v>0</v>
      </c>
      <c r="I10" s="181">
        <f>G10+H10</f>
        <v>-23.873751750551826</v>
      </c>
      <c r="J10" s="50">
        <v>-1.7617471691681725</v>
      </c>
      <c r="K10" s="50">
        <v>0.20268180536882341</v>
      </c>
      <c r="L10" s="50">
        <v>-0.10642767945116871</v>
      </c>
      <c r="M10" s="50">
        <v>-1.4891978421214502</v>
      </c>
      <c r="N10" s="50">
        <v>1.7547822767495806</v>
      </c>
      <c r="O10" s="50">
        <v>1.5160438547980106</v>
      </c>
      <c r="P10" s="50">
        <v>-0.37339596617070425</v>
      </c>
      <c r="Q10" s="168">
        <f>SUM(J10:P10)</f>
        <v>-0.25726071999508116</v>
      </c>
      <c r="R10" s="175">
        <v>1.5786399999999994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-22.552372470546906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1.5813895993420399</v>
      </c>
      <c r="N11" s="50">
        <v>13.59362261880635</v>
      </c>
      <c r="O11" s="50">
        <v>33.620977406124254</v>
      </c>
      <c r="P11" s="50">
        <v>1.0470499999999999E-2</v>
      </c>
      <c r="Q11" s="168">
        <f>SUM(J11:P11)</f>
        <v>48.80646012427264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48.80646012427264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-2.6214076717528769</v>
      </c>
      <c r="F12" s="61">
        <f t="shared" ref="F12:Z12" si="0">SUM(F$7:F$8)-SUM(F$9:F$11)</f>
        <v>59.205386568090219</v>
      </c>
      <c r="G12" s="62">
        <f t="shared" si="0"/>
        <v>80.457730646889189</v>
      </c>
      <c r="H12" s="63">
        <f t="shared" si="0"/>
        <v>3.8008345804383361</v>
      </c>
      <c r="I12" s="182">
        <f>SUM(I$7:I$8)-SUM(I$9:I$11)</f>
        <v>84.258565227327523</v>
      </c>
      <c r="J12" s="64">
        <f>SUM(J$7:J$8)-SUM(J$9:J$11)</f>
        <v>234.41971950326408</v>
      </c>
      <c r="K12" s="64">
        <f t="shared" si="0"/>
        <v>8.9957752689647208</v>
      </c>
      <c r="L12" s="64">
        <f t="shared" si="0"/>
        <v>38.997811464570873</v>
      </c>
      <c r="M12" s="64">
        <f t="shared" si="0"/>
        <v>37.899367993925054</v>
      </c>
      <c r="N12" s="64">
        <f t="shared" si="0"/>
        <v>-22.78951842281807</v>
      </c>
      <c r="O12" s="64">
        <f t="shared" si="0"/>
        <v>-23.604945363943298</v>
      </c>
      <c r="P12" s="64">
        <f t="shared" si="0"/>
        <v>7.641920109117625</v>
      </c>
      <c r="Q12" s="169">
        <f t="shared" si="0"/>
        <v>281.56013055308108</v>
      </c>
      <c r="R12" s="176">
        <f t="shared" si="0"/>
        <v>158.31454903371954</v>
      </c>
      <c r="S12" s="64">
        <f t="shared" si="0"/>
        <v>80.442370465889297</v>
      </c>
      <c r="T12" s="64">
        <f t="shared" si="0"/>
        <v>102.42528586985019</v>
      </c>
      <c r="U12" s="64">
        <f t="shared" si="0"/>
        <v>0.33231581396566368</v>
      </c>
      <c r="V12" s="64">
        <f t="shared" si="0"/>
        <v>3.8100666570752697</v>
      </c>
      <c r="W12" s="64">
        <f t="shared" si="0"/>
        <v>8.8800000000000004E-2</v>
      </c>
      <c r="X12" s="64">
        <f t="shared" si="0"/>
        <v>2.9218984341099996</v>
      </c>
      <c r="Y12" s="64">
        <f t="shared" si="0"/>
        <v>58.771722856807045</v>
      </c>
      <c r="Z12" s="65">
        <f t="shared" si="0"/>
        <v>248.79246009769747</v>
      </c>
      <c r="AA12" s="66"/>
      <c r="AB12" s="67">
        <f>SUM(AB$7:AB$8)-SUM(AB$9:AB$11)</f>
        <v>1.4405395019999998</v>
      </c>
      <c r="AC12" s="188">
        <f>SUM(AC$7:AC$8)-SUM(AC$9:AC$11)</f>
        <v>774.36624441382548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0</v>
      </c>
      <c r="F13" s="70">
        <f t="shared" si="1"/>
        <v>-59.32919777092166</v>
      </c>
      <c r="G13" s="71">
        <f t="shared" si="1"/>
        <v>-59.739247796155794</v>
      </c>
      <c r="H13" s="70">
        <f t="shared" si="1"/>
        <v>-0.28795947</v>
      </c>
      <c r="I13" s="183">
        <f t="shared" si="1"/>
        <v>-60.027207266155791</v>
      </c>
      <c r="J13" s="72">
        <f t="shared" si="1"/>
        <v>-234.12553380894559</v>
      </c>
      <c r="K13" s="72">
        <f t="shared" ref="K13:U13" si="2">SUM(K$14:K$18)</f>
        <v>-4.9500647315179024E-3</v>
      </c>
      <c r="L13" s="72">
        <f t="shared" si="2"/>
        <v>69.694503180585315</v>
      </c>
      <c r="M13" s="72">
        <f t="shared" si="2"/>
        <v>73.167394309107365</v>
      </c>
      <c r="N13" s="72">
        <f t="shared" si="2"/>
        <v>29.656492450310186</v>
      </c>
      <c r="O13" s="72">
        <f t="shared" si="2"/>
        <v>41.059591732635411</v>
      </c>
      <c r="P13" s="72">
        <f t="shared" si="2"/>
        <v>6.0800419975278164</v>
      </c>
      <c r="Q13" s="168">
        <f t="shared" si="2"/>
        <v>-14.472460203511016</v>
      </c>
      <c r="R13" s="177">
        <f t="shared" si="2"/>
        <v>-88.99986389027562</v>
      </c>
      <c r="S13" s="72">
        <f t="shared" si="2"/>
        <v>-80.442370465889297</v>
      </c>
      <c r="T13" s="72">
        <f t="shared" si="2"/>
        <v>-93.112626074473596</v>
      </c>
      <c r="U13" s="72">
        <f t="shared" si="2"/>
        <v>-1.2315813965663672E-2</v>
      </c>
      <c r="V13" s="72">
        <f t="shared" ref="V13:AC13" si="3">SUM(V$14:V$18)</f>
        <v>-3.8100666570752697</v>
      </c>
      <c r="W13" s="72">
        <f t="shared" si="3"/>
        <v>-8.8800000000000004E-2</v>
      </c>
      <c r="X13" s="72">
        <f t="shared" si="3"/>
        <v>-2.5916367941099998</v>
      </c>
      <c r="Y13" s="72">
        <f t="shared" si="3"/>
        <v>-4.5282888864000004</v>
      </c>
      <c r="Z13" s="51">
        <f t="shared" si="3"/>
        <v>-184.58610469191385</v>
      </c>
      <c r="AA13" s="73">
        <f t="shared" si="3"/>
        <v>141.01189094363011</v>
      </c>
      <c r="AB13" s="74">
        <f t="shared" si="3"/>
        <v>-1.4405395019999998</v>
      </c>
      <c r="AC13" s="189">
        <f t="shared" si="3"/>
        <v>-208.51428461022616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-43.093823330921659</v>
      </c>
      <c r="G14" s="49">
        <f>F14+E14</f>
        <v>-43.093823330921659</v>
      </c>
      <c r="H14" s="48">
        <v>0</v>
      </c>
      <c r="I14" s="181">
        <f>SUM(G14:H14)</f>
        <v>-43.093823330921659</v>
      </c>
      <c r="J14" s="50"/>
      <c r="K14" s="50"/>
      <c r="L14" s="50"/>
      <c r="M14" s="50">
        <v>-1.5900512051700002</v>
      </c>
      <c r="N14" s="50">
        <v>0</v>
      </c>
      <c r="O14" s="50"/>
      <c r="P14" s="50"/>
      <c r="Q14" s="168">
        <f>SUM(J14:P14)</f>
        <v>-1.5900512051700002</v>
      </c>
      <c r="R14" s="175">
        <v>-60.790892510000006</v>
      </c>
      <c r="S14" s="50">
        <v>-80.442370465889297</v>
      </c>
      <c r="T14" s="50">
        <v>-91.864641434473597</v>
      </c>
      <c r="U14" s="50">
        <v>-1.2315813965663672E-2</v>
      </c>
      <c r="V14" s="50">
        <v>-3.8100666570752697</v>
      </c>
      <c r="W14" s="50"/>
      <c r="X14" s="50">
        <v>-1.7829556502099999</v>
      </c>
      <c r="Y14" s="50"/>
      <c r="Z14" s="51">
        <f>SUM(S14:Y14)</f>
        <v>-177.91235002161386</v>
      </c>
      <c r="AA14" s="52">
        <v>146.224763837903</v>
      </c>
      <c r="AB14" s="58"/>
      <c r="AC14" s="191">
        <f t="shared" ref="AC14:AC19" si="4">SUM(I14,Q14,R14,Z14,AA14,AB14)</f>
        <v>-137.16235322980251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-7.0674287091999997</v>
      </c>
      <c r="G15" s="49">
        <f>F15+E15</f>
        <v>-7.0674287091999997</v>
      </c>
      <c r="H15" s="48">
        <v>-0.28795947</v>
      </c>
      <c r="I15" s="181">
        <f>SUM(G15:H15)</f>
        <v>-7.3553881791999993</v>
      </c>
      <c r="J15" s="50"/>
      <c r="K15" s="50"/>
      <c r="L15" s="50"/>
      <c r="M15" s="50"/>
      <c r="N15" s="50"/>
      <c r="O15" s="50"/>
      <c r="P15" s="50"/>
      <c r="Q15" s="168"/>
      <c r="R15" s="175">
        <v>-23.462072973800701</v>
      </c>
      <c r="S15" s="50"/>
      <c r="T15" s="50">
        <v>-1.2479846400000001</v>
      </c>
      <c r="U15" s="50"/>
      <c r="V15" s="50"/>
      <c r="W15" s="50"/>
      <c r="X15" s="50">
        <v>-0.80868114390000001</v>
      </c>
      <c r="Y15" s="50">
        <v>-4.5282888864000004</v>
      </c>
      <c r="Z15" s="51">
        <f>SUM(S15:Y15)</f>
        <v>-6.5849546703000001</v>
      </c>
      <c r="AA15" s="52">
        <v>11.558641690666022</v>
      </c>
      <c r="AB15" s="53">
        <v>-1.4405395019999998</v>
      </c>
      <c r="AC15" s="191">
        <f t="shared" si="4"/>
        <v>-27.284313634634678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-234.12553380894559</v>
      </c>
      <c r="K16" s="50"/>
      <c r="L16" s="50">
        <v>70.671500574736143</v>
      </c>
      <c r="M16" s="50">
        <v>74.348177674201082</v>
      </c>
      <c r="N16" s="50">
        <v>29.648274550958511</v>
      </c>
      <c r="O16" s="50">
        <v>41.395816259354504</v>
      </c>
      <c r="P16" s="50">
        <v>13.221548898996657</v>
      </c>
      <c r="Q16" s="168">
        <f>SUM(J16:P16)</f>
        <v>-4.8402158506986925</v>
      </c>
      <c r="R16" s="175">
        <v>0</v>
      </c>
      <c r="S16" s="50"/>
      <c r="T16" s="50"/>
      <c r="U16" s="50"/>
      <c r="V16" s="50"/>
      <c r="W16" s="50">
        <v>-8.8800000000000004E-2</v>
      </c>
      <c r="X16" s="50"/>
      <c r="Y16" s="50"/>
      <c r="Z16" s="51">
        <f>SUM(S16:Y16)</f>
        <v>-8.8800000000000004E-2</v>
      </c>
      <c r="AA16" s="52"/>
      <c r="AB16" s="58"/>
      <c r="AC16" s="191">
        <f t="shared" si="4"/>
        <v>-4.9290158506986925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-9.1679457307999996</v>
      </c>
      <c r="G17" s="49">
        <f>F17+E17</f>
        <v>-9.1679457307999996</v>
      </c>
      <c r="H17" s="48">
        <v>0</v>
      </c>
      <c r="I17" s="181">
        <f>SUM(G17:H17)</f>
        <v>-9.1679457307999996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-9.1679457307999996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0</v>
      </c>
      <c r="F18" s="76">
        <v>0</v>
      </c>
      <c r="G18" s="75">
        <v>-0.4100500252341337</v>
      </c>
      <c r="H18" s="48">
        <v>0</v>
      </c>
      <c r="I18" s="181">
        <f>SUM(G18:H18)</f>
        <v>-0.4100500252341337</v>
      </c>
      <c r="J18" s="77">
        <v>0</v>
      </c>
      <c r="K18" s="50">
        <v>-4.9500647315179024E-3</v>
      </c>
      <c r="L18" s="50">
        <v>-0.97699739415082998</v>
      </c>
      <c r="M18" s="50">
        <v>0.40926784007627998</v>
      </c>
      <c r="N18" s="50">
        <v>8.2178993516749954E-3</v>
      </c>
      <c r="O18" s="50">
        <v>-0.33622452671909009</v>
      </c>
      <c r="P18" s="50">
        <v>-7.1415069014688406</v>
      </c>
      <c r="Q18" s="168">
        <f>SUM(J18:P18)</f>
        <v>-8.0421931476423243</v>
      </c>
      <c r="R18" s="175">
        <v>-4.746898406474914</v>
      </c>
      <c r="S18" s="50"/>
      <c r="T18" s="50"/>
      <c r="U18" s="50"/>
      <c r="V18" s="50"/>
      <c r="W18" s="50"/>
      <c r="X18" s="50"/>
      <c r="Y18" s="50"/>
      <c r="Z18" s="51"/>
      <c r="AA18" s="52">
        <v>-16.771514584938892</v>
      </c>
      <c r="AB18" s="58"/>
      <c r="AC18" s="191">
        <f t="shared" si="4"/>
        <v>-29.970656164290261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-13.721962106645439</v>
      </c>
      <c r="Q19" s="170">
        <f>SUM(J19:P19)</f>
        <v>-13.721962106645439</v>
      </c>
      <c r="R19" s="178">
        <v>-18.077630535017846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-31.799592641663285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-2.6214076717528769</v>
      </c>
      <c r="F20" s="82">
        <f t="shared" si="5"/>
        <v>-0.12381120283144043</v>
      </c>
      <c r="G20" s="83">
        <f t="shared" si="5"/>
        <v>20.718482850733395</v>
      </c>
      <c r="H20" s="82">
        <f t="shared" si="5"/>
        <v>3.512875110438336</v>
      </c>
      <c r="I20" s="185">
        <f t="shared" si="5"/>
        <v>24.231357961171732</v>
      </c>
      <c r="J20" s="85">
        <f>SUM(J$12,J$13,J$19)</f>
        <v>0.29418569431848596</v>
      </c>
      <c r="K20" s="85">
        <f t="shared" si="5"/>
        <v>8.9908252042332037</v>
      </c>
      <c r="L20" s="85">
        <f t="shared" si="5"/>
        <v>108.69231464515619</v>
      </c>
      <c r="M20" s="85">
        <f t="shared" si="5"/>
        <v>111.06676230303242</v>
      </c>
      <c r="N20" s="85">
        <f t="shared" si="5"/>
        <v>6.8669740274921161</v>
      </c>
      <c r="O20" s="85">
        <f>SUM(O$12,O$13,O$19)</f>
        <v>17.454646368692114</v>
      </c>
      <c r="P20" s="85">
        <f t="shared" si="5"/>
        <v>0</v>
      </c>
      <c r="Q20" s="170">
        <f t="shared" si="5"/>
        <v>253.36570824292465</v>
      </c>
      <c r="R20" s="178">
        <f t="shared" si="5"/>
        <v>51.237054608426078</v>
      </c>
      <c r="S20" s="85"/>
      <c r="T20" s="85">
        <f t="shared" ref="T20:AB20" si="6">SUM(T$12,T$13,T$19)</f>
        <v>9.3126597953765895</v>
      </c>
      <c r="U20" s="85">
        <f t="shared" si="6"/>
        <v>0.32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54.243433970407047</v>
      </c>
      <c r="Z20" s="86">
        <f t="shared" si="6"/>
        <v>64.206355405783626</v>
      </c>
      <c r="AA20" s="87">
        <f t="shared" si="6"/>
        <v>141.01189094363011</v>
      </c>
      <c r="AB20" s="88">
        <f t="shared" si="6"/>
        <v>0</v>
      </c>
      <c r="AC20" s="190">
        <f>SUM(AC$12,AC$13,AC$19)</f>
        <v>534.0523671619361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4.9457835104434897E-2</v>
      </c>
      <c r="F22" s="63">
        <v>1.682284710345592</v>
      </c>
      <c r="G22" s="62">
        <f>SUM(E22:F22)</f>
        <v>1.7317425454500268</v>
      </c>
      <c r="H22" s="63">
        <v>5.3228278604262142E-3</v>
      </c>
      <c r="I22" s="181">
        <f>SUM(G22:H22)</f>
        <v>1.7370653733104531</v>
      </c>
      <c r="J22" s="92"/>
      <c r="K22" s="92">
        <f>SUM(K23:K25)</f>
        <v>5.6929999999999994E-2</v>
      </c>
      <c r="L22" s="92">
        <f>SUM(L23:L25)</f>
        <v>1.9862366050356517</v>
      </c>
      <c r="M22" s="92">
        <f>SUM(M23:M25)</f>
        <v>16.054936527762543</v>
      </c>
      <c r="N22" s="92">
        <f>SUM(N23:N25)</f>
        <v>1.9857726005319472</v>
      </c>
      <c r="O22" s="92">
        <f>SUM(O23:O25)</f>
        <v>0</v>
      </c>
      <c r="P22" s="92"/>
      <c r="Q22" s="168">
        <f>SUM(J22:P22)</f>
        <v>20.083875733330142</v>
      </c>
      <c r="R22" s="175">
        <f>SUM(R23:R25)</f>
        <v>1.7308300000000001</v>
      </c>
      <c r="S22" s="50"/>
      <c r="T22" s="92">
        <v>0.82250406799999976</v>
      </c>
      <c r="U22" s="92"/>
      <c r="V22" s="92"/>
      <c r="W22" s="92"/>
      <c r="X22" s="92"/>
      <c r="Y22" s="92"/>
      <c r="Z22" s="51">
        <f>SUM(S22:Y22)</f>
        <v>0.82250406799999976</v>
      </c>
      <c r="AA22" s="52">
        <f>SUM(AA23:AA25)</f>
        <v>7.114077020576886</v>
      </c>
      <c r="AB22" s="93"/>
      <c r="AC22" s="187">
        <f>SUM(I22,Q22,R22,Z22,AA22,AB22)</f>
        <v>31.488352195217484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4.9457835104434897E-2</v>
      </c>
      <c r="F23" s="48">
        <v>1.682284710345592</v>
      </c>
      <c r="G23" s="49">
        <f t="shared" ref="G23:G39" si="7">SUM(E23:F23)</f>
        <v>1.7317425454500268</v>
      </c>
      <c r="H23" s="48">
        <v>5.3228278604262142E-3</v>
      </c>
      <c r="I23" s="186">
        <f t="shared" ref="I23:I39" si="8">SUM(G23:H23)</f>
        <v>1.7370653733104531</v>
      </c>
      <c r="J23" s="50"/>
      <c r="K23" s="50">
        <v>5.6929999999999994E-2</v>
      </c>
      <c r="L23" s="50">
        <v>1.9466322398394253</v>
      </c>
      <c r="M23" s="57">
        <v>11.949430523581109</v>
      </c>
      <c r="N23" s="57">
        <v>2.3609792464794016E-3</v>
      </c>
      <c r="O23" s="57">
        <v>0</v>
      </c>
      <c r="P23" s="57"/>
      <c r="Q23" s="171">
        <f>SUM(J23:P23)</f>
        <v>13.955353742667013</v>
      </c>
      <c r="R23" s="179">
        <v>1.7301500000000001</v>
      </c>
      <c r="S23" s="50"/>
      <c r="T23" s="50">
        <v>0.82250406799999976</v>
      </c>
      <c r="U23" s="50"/>
      <c r="V23" s="50"/>
      <c r="W23" s="50"/>
      <c r="X23" s="50"/>
      <c r="Y23" s="50"/>
      <c r="Z23" s="94">
        <f>SUM(S23:Y23)</f>
        <v>0.82250406799999976</v>
      </c>
      <c r="AA23" s="95">
        <v>6.3954785158896197</v>
      </c>
      <c r="AB23" s="96"/>
      <c r="AC23" s="191">
        <f>SUM(I23,Q23,R23,Z23,AA23,AB23)</f>
        <v>24.640551699867089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1.321650297187384E-2</v>
      </c>
      <c r="M24" s="57">
        <v>1.5333512325303766</v>
      </c>
      <c r="N24" s="57">
        <v>0.15828722008109519</v>
      </c>
      <c r="O24" s="57">
        <v>0</v>
      </c>
      <c r="P24" s="57"/>
      <c r="Q24" s="171">
        <f>SUM(J24:P24)</f>
        <v>1.7048549555833457</v>
      </c>
      <c r="R24" s="179">
        <v>6.8000000000000005E-4</v>
      </c>
      <c r="S24" s="50"/>
      <c r="T24" s="50"/>
      <c r="U24" s="50"/>
      <c r="V24" s="50"/>
      <c r="W24" s="50"/>
      <c r="X24" s="50"/>
      <c r="Y24" s="50"/>
      <c r="Z24" s="94"/>
      <c r="AA24" s="95">
        <v>0.22857728237393971</v>
      </c>
      <c r="AB24" s="96"/>
      <c r="AC24" s="191">
        <f>SUM(I24,Q24,R24,Z24,AA24,AB24)</f>
        <v>1.9341122379572853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2.6387862224352431E-2</v>
      </c>
      <c r="M25" s="57">
        <v>2.5721547716510567</v>
      </c>
      <c r="N25" s="57">
        <v>1.8251244012043726</v>
      </c>
      <c r="O25" s="57">
        <v>0</v>
      </c>
      <c r="P25" s="57"/>
      <c r="Q25" s="171">
        <f>SUM(J25:P25)</f>
        <v>4.4236670350797818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0.49002122231332601</v>
      </c>
      <c r="AB25" s="96"/>
      <c r="AC25" s="191">
        <f>SUM(I25,Q25,R25,Z25,AA25,AB25)</f>
        <v>4.9136882573931082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8.9271433617713498</v>
      </c>
      <c r="F26" s="63">
        <v>11.590827220451898</v>
      </c>
      <c r="G26" s="62">
        <f t="shared" si="7"/>
        <v>20.517970582223249</v>
      </c>
      <c r="H26" s="63">
        <v>3.7910710280492967</v>
      </c>
      <c r="I26" s="181">
        <f>SUM(G26:H26)</f>
        <v>24.309041610272544</v>
      </c>
      <c r="J26" s="50"/>
      <c r="K26" s="100">
        <f>SUM(K27:K36)</f>
        <v>3.1894685935687601</v>
      </c>
      <c r="L26" s="100">
        <f>SUM(L27:L36)</f>
        <v>0.36876472647630276</v>
      </c>
      <c r="M26" s="100">
        <f>SUM(M27:M36)</f>
        <v>14.660906732511016</v>
      </c>
      <c r="N26" s="100">
        <f>SUM(N27:N36)</f>
        <v>1.7675262934057359</v>
      </c>
      <c r="O26" s="100">
        <f>SUM(O27:O36)</f>
        <v>0</v>
      </c>
      <c r="P26" s="100"/>
      <c r="Q26" s="168">
        <f>SUM(Q27:Q36)</f>
        <v>19.986666345961812</v>
      </c>
      <c r="R26" s="175">
        <f>SUM(R27:R36)</f>
        <v>34.575823325789344</v>
      </c>
      <c r="S26" s="50"/>
      <c r="T26" s="92">
        <f>SUM(T27:T36)</f>
        <v>5.7889759243209848</v>
      </c>
      <c r="U26" s="101"/>
      <c r="V26" s="101"/>
      <c r="W26" s="101"/>
      <c r="X26" s="92">
        <f>SUM(X27:X36)</f>
        <v>5.026164000000001E-2</v>
      </c>
      <c r="Y26" s="92">
        <f>SUM(Y27:Y36)</f>
        <v>45.584758537840315</v>
      </c>
      <c r="Z26" s="51">
        <f>SUM(S26:Y26)</f>
        <v>51.423996102161297</v>
      </c>
      <c r="AA26" s="52">
        <f>SUM(AA27:AA36)</f>
        <v>56.342365121164562</v>
      </c>
      <c r="AB26" s="93"/>
      <c r="AC26" s="187">
        <f t="shared" ref="AC26:AC39" si="9">SUM(I26,Q26,R26,Z26,AA26,AB26)</f>
        <v>186.63789250534955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0.13416982010255699</v>
      </c>
      <c r="G27" s="49">
        <f t="shared" si="7"/>
        <v>0.13416982010255699</v>
      </c>
      <c r="H27" s="48">
        <v>0</v>
      </c>
      <c r="I27" s="186">
        <f t="shared" si="8"/>
        <v>0.13416982010255699</v>
      </c>
      <c r="J27" s="50"/>
      <c r="K27" s="100"/>
      <c r="L27" s="50">
        <v>2.1771614778198093E-3</v>
      </c>
      <c r="M27" s="57">
        <v>4.0998661088292847</v>
      </c>
      <c r="N27" s="57">
        <v>0.14955824055708006</v>
      </c>
      <c r="O27" s="57">
        <v>0</v>
      </c>
      <c r="P27" s="50"/>
      <c r="Q27" s="171">
        <f>SUM(K27:P27)</f>
        <v>4.2516015108641847</v>
      </c>
      <c r="R27" s="179">
        <v>0.11074000000000001</v>
      </c>
      <c r="S27" s="50"/>
      <c r="T27" s="50"/>
      <c r="U27" s="50"/>
      <c r="V27" s="50"/>
      <c r="W27" s="50"/>
      <c r="X27" s="50"/>
      <c r="Y27" s="50"/>
      <c r="Z27" s="51"/>
      <c r="AA27" s="95">
        <v>1.543968344329693</v>
      </c>
      <c r="AB27" s="96"/>
      <c r="AC27" s="191">
        <f t="shared" si="9"/>
        <v>6.0404796752964351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</v>
      </c>
      <c r="F28" s="48">
        <v>9.25675703097175</v>
      </c>
      <c r="G28" s="49">
        <f t="shared" si="7"/>
        <v>9.25675703097175</v>
      </c>
      <c r="H28" s="48">
        <v>2.6560412234876396</v>
      </c>
      <c r="I28" s="186">
        <f t="shared" si="8"/>
        <v>11.912798254459389</v>
      </c>
      <c r="J28" s="50"/>
      <c r="K28" s="57"/>
      <c r="L28" s="50">
        <v>6.1123371709921343E-4</v>
      </c>
      <c r="M28" s="57">
        <v>5.2575255693722164E-2</v>
      </c>
      <c r="N28" s="57">
        <v>8.0142128866606349E-2</v>
      </c>
      <c r="O28" s="57">
        <v>0</v>
      </c>
      <c r="P28" s="57"/>
      <c r="Q28" s="171">
        <f>SUM(K28:P28)</f>
        <v>0.13332861827742773</v>
      </c>
      <c r="R28" s="179">
        <v>9.0213828599999992</v>
      </c>
      <c r="S28" s="50"/>
      <c r="T28" s="102"/>
      <c r="U28" s="102"/>
      <c r="V28" s="102"/>
      <c r="W28" s="102"/>
      <c r="X28" s="50"/>
      <c r="Y28" s="50"/>
      <c r="Z28" s="51"/>
      <c r="AA28" s="95">
        <v>8.1175933859053906</v>
      </c>
      <c r="AB28" s="96"/>
      <c r="AC28" s="191">
        <f t="shared" si="9"/>
        <v>29.185103118642207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0.25403677437302929</v>
      </c>
      <c r="G29" s="49">
        <f t="shared" si="7"/>
        <v>0.25403677437302929</v>
      </c>
      <c r="H29" s="48">
        <v>0</v>
      </c>
      <c r="I29" s="186">
        <f t="shared" si="8"/>
        <v>0.25403677437302929</v>
      </c>
      <c r="J29" s="50"/>
      <c r="K29" s="57"/>
      <c r="L29" s="57"/>
      <c r="M29" s="57"/>
      <c r="N29" s="57"/>
      <c r="O29" s="57"/>
      <c r="P29" s="57"/>
      <c r="Q29" s="171"/>
      <c r="R29" s="179">
        <v>0.69299851000000001</v>
      </c>
      <c r="S29" s="50"/>
      <c r="T29" s="102"/>
      <c r="U29" s="102"/>
      <c r="V29" s="102"/>
      <c r="W29" s="102"/>
      <c r="X29" s="50"/>
      <c r="Y29" s="50"/>
      <c r="Z29" s="51"/>
      <c r="AA29" s="95">
        <v>0.52330544894427899</v>
      </c>
      <c r="AB29" s="96"/>
      <c r="AC29" s="191">
        <f t="shared" si="9"/>
        <v>1.4703407333173084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1.1340695978229947</v>
      </c>
      <c r="G30" s="49">
        <f t="shared" si="7"/>
        <v>1.1340695978229947</v>
      </c>
      <c r="H30" s="48">
        <v>0</v>
      </c>
      <c r="I30" s="186">
        <f t="shared" si="8"/>
        <v>1.1340695978229947</v>
      </c>
      <c r="J30" s="50"/>
      <c r="K30" s="57"/>
      <c r="L30" s="57"/>
      <c r="M30" s="57"/>
      <c r="N30" s="57"/>
      <c r="O30" s="57"/>
      <c r="P30" s="57"/>
      <c r="Q30" s="171"/>
      <c r="R30" s="179">
        <v>4.9206440000000002</v>
      </c>
      <c r="S30" s="50"/>
      <c r="T30" s="102"/>
      <c r="U30" s="102"/>
      <c r="V30" s="102"/>
      <c r="W30" s="102"/>
      <c r="X30" s="50"/>
      <c r="Y30" s="50"/>
      <c r="Z30" s="51"/>
      <c r="AA30" s="95">
        <v>12.153632802767401</v>
      </c>
      <c r="AB30" s="96"/>
      <c r="AC30" s="191">
        <f t="shared" si="9"/>
        <v>18.208346400590397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14.050265597789343</v>
      </c>
      <c r="S31" s="50"/>
      <c r="T31" s="50"/>
      <c r="U31" s="50"/>
      <c r="V31" s="50"/>
      <c r="W31" s="50"/>
      <c r="X31" s="50"/>
      <c r="Y31" s="50"/>
      <c r="Z31" s="51"/>
      <c r="AA31" s="95">
        <v>2.7284731749399098</v>
      </c>
      <c r="AB31" s="96"/>
      <c r="AC31" s="191">
        <f t="shared" si="9"/>
        <v>16.778738772729252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4.9632405562116908</v>
      </c>
      <c r="F32" s="48">
        <v>0</v>
      </c>
      <c r="G32" s="49">
        <f t="shared" si="7"/>
        <v>4.9632405562116908</v>
      </c>
      <c r="H32" s="48">
        <v>0</v>
      </c>
      <c r="I32" s="186">
        <f t="shared" si="8"/>
        <v>4.9632405562116908</v>
      </c>
      <c r="J32" s="50"/>
      <c r="K32" s="57"/>
      <c r="L32" s="57"/>
      <c r="M32" s="57"/>
      <c r="N32" s="57"/>
      <c r="O32" s="57"/>
      <c r="P32" s="57"/>
      <c r="Q32" s="171"/>
      <c r="R32" s="179">
        <v>1.6031312799999999</v>
      </c>
      <c r="S32" s="50"/>
      <c r="T32" s="50"/>
      <c r="U32" s="50"/>
      <c r="V32" s="50"/>
      <c r="W32" s="50"/>
      <c r="X32" s="50"/>
      <c r="Y32" s="50"/>
      <c r="Z32" s="51"/>
      <c r="AA32" s="95">
        <v>0.9215300142285221</v>
      </c>
      <c r="AB32" s="96"/>
      <c r="AC32" s="191">
        <f t="shared" si="9"/>
        <v>7.4879018504402124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2.8827163696296745E-3</v>
      </c>
      <c r="N33" s="57">
        <v>0</v>
      </c>
      <c r="O33" s="57">
        <v>0</v>
      </c>
      <c r="P33" s="57"/>
      <c r="Q33" s="171">
        <f>SUM(K33:P33)</f>
        <v>2.8827163696296745E-3</v>
      </c>
      <c r="R33" s="179">
        <v>3.0108570000000001</v>
      </c>
      <c r="S33" s="50"/>
      <c r="T33" s="50"/>
      <c r="U33" s="50"/>
      <c r="V33" s="50"/>
      <c r="W33" s="50"/>
      <c r="X33" s="50"/>
      <c r="Y33" s="50"/>
      <c r="Z33" s="51"/>
      <c r="AA33" s="95">
        <v>22.682898279576811</v>
      </c>
      <c r="AB33" s="96"/>
      <c r="AC33" s="191">
        <f t="shared" si="9"/>
        <v>25.696637995946443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0.02</v>
      </c>
      <c r="G34" s="49">
        <f t="shared" si="7"/>
        <v>0.02</v>
      </c>
      <c r="H34" s="48">
        <v>0</v>
      </c>
      <c r="I34" s="186">
        <f t="shared" si="8"/>
        <v>0.02</v>
      </c>
      <c r="J34" s="50"/>
      <c r="K34" s="57"/>
      <c r="L34" s="57"/>
      <c r="M34" s="57"/>
      <c r="N34" s="57"/>
      <c r="O34" s="57"/>
      <c r="P34" s="57"/>
      <c r="Q34" s="171"/>
      <c r="R34" s="179">
        <v>0.60519431000000001</v>
      </c>
      <c r="S34" s="50"/>
      <c r="T34" s="50"/>
      <c r="U34" s="50"/>
      <c r="V34" s="50"/>
      <c r="W34" s="50"/>
      <c r="X34" s="50"/>
      <c r="Y34" s="50"/>
      <c r="Z34" s="51"/>
      <c r="AA34" s="95">
        <v>0.88294995055607794</v>
      </c>
      <c r="AB34" s="96"/>
      <c r="AC34" s="191">
        <f t="shared" si="9"/>
        <v>1.508144260556078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8.4112365106063403E-2</v>
      </c>
      <c r="G35" s="49">
        <f t="shared" si="7"/>
        <v>8.4112365106063403E-2</v>
      </c>
      <c r="H35" s="48">
        <v>0</v>
      </c>
      <c r="I35" s="186">
        <f t="shared" si="8"/>
        <v>8.4112365106063403E-2</v>
      </c>
      <c r="J35" s="50"/>
      <c r="K35" s="57"/>
      <c r="L35" s="50">
        <v>4.321790547722508E-2</v>
      </c>
      <c r="M35" s="57">
        <v>4.0821669663819957</v>
      </c>
      <c r="N35" s="57">
        <v>1.307282953143224E-2</v>
      </c>
      <c r="O35" s="57">
        <v>0</v>
      </c>
      <c r="P35" s="57"/>
      <c r="Q35" s="171">
        <f>SUM(K35:P35)</f>
        <v>4.1384577013906529</v>
      </c>
      <c r="R35" s="179">
        <v>0.10989000000000002</v>
      </c>
      <c r="S35" s="50"/>
      <c r="T35" s="50"/>
      <c r="U35" s="50"/>
      <c r="V35" s="50"/>
      <c r="W35" s="50"/>
      <c r="X35" s="50"/>
      <c r="Y35" s="50"/>
      <c r="Z35" s="51"/>
      <c r="AA35" s="95">
        <v>0.70696323473463496</v>
      </c>
      <c r="AB35" s="96"/>
      <c r="AC35" s="191">
        <f t="shared" si="9"/>
        <v>5.0394233012313521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3.963902805559659</v>
      </c>
      <c r="F36" s="48">
        <v>0.7076816320755035</v>
      </c>
      <c r="G36" s="49">
        <f t="shared" si="7"/>
        <v>4.671584437635163</v>
      </c>
      <c r="H36" s="48">
        <v>1.1350298045616569</v>
      </c>
      <c r="I36" s="186">
        <f>SUM(G36:H36)</f>
        <v>5.8066142421968197</v>
      </c>
      <c r="J36" s="50"/>
      <c r="K36" s="50">
        <v>3.1894685935687601</v>
      </c>
      <c r="L36" s="50">
        <v>0.32275842580415864</v>
      </c>
      <c r="M36" s="50">
        <v>6.4234156852363826</v>
      </c>
      <c r="N36" s="50">
        <v>1.5247530944506171</v>
      </c>
      <c r="O36" s="50">
        <v>0</v>
      </c>
      <c r="P36" s="50"/>
      <c r="Q36" s="171">
        <f>SUM(K36:P36)</f>
        <v>11.460395799059917</v>
      </c>
      <c r="R36" s="179">
        <v>0.45071976799999997</v>
      </c>
      <c r="S36" s="50"/>
      <c r="T36" s="50">
        <v>5.7889759243209848</v>
      </c>
      <c r="U36" s="50"/>
      <c r="V36" s="50"/>
      <c r="W36" s="50"/>
      <c r="X36" s="50">
        <v>5.026164000000001E-2</v>
      </c>
      <c r="Y36" s="50">
        <v>45.584758537840315</v>
      </c>
      <c r="Z36" s="94">
        <f>SUM(S36:Y36)</f>
        <v>51.423996102161297</v>
      </c>
      <c r="AA36" s="95">
        <v>6.081050485181839</v>
      </c>
      <c r="AB36" s="96"/>
      <c r="AC36" s="191">
        <f t="shared" si="9"/>
        <v>75.222776396599869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0.40168704057780463</v>
      </c>
      <c r="F37" s="63">
        <v>0.63667542019356393</v>
      </c>
      <c r="G37" s="62">
        <f t="shared" si="7"/>
        <v>1.0383624607713686</v>
      </c>
      <c r="H37" s="63">
        <v>0.54572063352586953</v>
      </c>
      <c r="I37" s="181">
        <f>SUM(G37:H37)</f>
        <v>1.5840830942972381</v>
      </c>
      <c r="J37" s="92"/>
      <c r="K37" s="92">
        <v>1.2893694103678843</v>
      </c>
      <c r="L37" s="92">
        <v>0.1281812450695608</v>
      </c>
      <c r="M37" s="92">
        <v>3.597789704421265</v>
      </c>
      <c r="N37" s="92">
        <v>0.26900803132095363</v>
      </c>
      <c r="O37" s="92">
        <v>0</v>
      </c>
      <c r="P37" s="92"/>
      <c r="Q37" s="168">
        <f>SUM(K37:P37)</f>
        <v>5.2843483911796634</v>
      </c>
      <c r="R37" s="175">
        <v>6.5228251409359999</v>
      </c>
      <c r="S37" s="92"/>
      <c r="T37" s="92">
        <v>2.4444298030555998</v>
      </c>
      <c r="U37" s="92"/>
      <c r="V37" s="92"/>
      <c r="W37" s="92"/>
      <c r="X37" s="92">
        <v>0.28000000000000003</v>
      </c>
      <c r="Y37" s="92"/>
      <c r="Z37" s="51">
        <f>SUM(S37:Y37)</f>
        <v>2.7244298030555996</v>
      </c>
      <c r="AA37" s="52">
        <v>32.554249075347997</v>
      </c>
      <c r="AB37" s="93"/>
      <c r="AC37" s="187">
        <f t="shared" si="9"/>
        <v>48.669935504816493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0.08</v>
      </c>
      <c r="G38" s="62">
        <f t="shared" si="7"/>
        <v>0.08</v>
      </c>
      <c r="H38" s="104">
        <v>0</v>
      </c>
      <c r="I38" s="181">
        <f t="shared" si="8"/>
        <v>0.08</v>
      </c>
      <c r="J38" s="92"/>
      <c r="K38" s="92">
        <v>0.90522669061888372</v>
      </c>
      <c r="L38" s="92">
        <v>109.54400258210963</v>
      </c>
      <c r="M38" s="92">
        <v>74.727745567037005</v>
      </c>
      <c r="N38" s="92">
        <v>3.8436986240656039</v>
      </c>
      <c r="O38" s="92">
        <v>15.778812658931438</v>
      </c>
      <c r="P38" s="92"/>
      <c r="Q38" s="168">
        <f>SUM(K38:P38)</f>
        <v>204.79948612276257</v>
      </c>
      <c r="R38" s="175">
        <v>3.2192177863999999E-2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0.22519567102320001</v>
      </c>
      <c r="AB38" s="93"/>
      <c r="AC38" s="187">
        <f t="shared" si="9"/>
        <v>205.13687397164978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8.82332499774823E-3</v>
      </c>
      <c r="F39" s="63">
        <v>0.13894948695457093</v>
      </c>
      <c r="G39" s="62">
        <f t="shared" si="7"/>
        <v>0.14777281195231917</v>
      </c>
      <c r="H39" s="63">
        <v>0.21549611034807847</v>
      </c>
      <c r="I39" s="181">
        <f t="shared" si="8"/>
        <v>0.36326892230039765</v>
      </c>
      <c r="J39" s="50"/>
      <c r="K39" s="92">
        <v>3.5498305096776739</v>
      </c>
      <c r="L39" s="92">
        <v>1.694100772871777E-3</v>
      </c>
      <c r="M39" s="92">
        <v>0.28241801319226945</v>
      </c>
      <c r="N39" s="92">
        <v>0</v>
      </c>
      <c r="O39" s="92">
        <v>0</v>
      </c>
      <c r="P39" s="92"/>
      <c r="Q39" s="168">
        <f>SUM(K39:P39)</f>
        <v>3.8339426236428151</v>
      </c>
      <c r="R39" s="175">
        <v>5.4664449999999993</v>
      </c>
      <c r="S39" s="50"/>
      <c r="T39" s="92">
        <v>0.25674999999999998</v>
      </c>
      <c r="U39" s="92">
        <v>0.32</v>
      </c>
      <c r="V39" s="92"/>
      <c r="W39" s="92"/>
      <c r="X39" s="92"/>
      <c r="Y39" s="92">
        <v>8.6586754325667314</v>
      </c>
      <c r="Z39" s="51">
        <f>SUM(S39:Y39)</f>
        <v>9.235425432566732</v>
      </c>
      <c r="AA39" s="52">
        <v>44.858043674037503</v>
      </c>
      <c r="AB39" s="93"/>
      <c r="AC39" s="187">
        <f t="shared" si="9"/>
        <v>63.757125652547444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9.3871115624513379</v>
      </c>
      <c r="F40" s="82">
        <f>SUM(F$22,F$26,F$37,F$39)+F38</f>
        <v>14.128736837945624</v>
      </c>
      <c r="G40" s="83">
        <f>SUM(G$22,G$26,G$37,G$39)+G38</f>
        <v>23.515848400396958</v>
      </c>
      <c r="H40" s="82">
        <f>SUM(H$22,H$26,H$37,H$39)+H38</f>
        <v>4.5576105997836702</v>
      </c>
      <c r="I40" s="185">
        <f>SUM(I$22,I$26,I$37,I$39)+I38</f>
        <v>28.073459000180634</v>
      </c>
      <c r="J40" s="85">
        <f t="shared" ref="J40:AB40" si="10">SUM(J$22,J$26,J$37,J$39,J$38)</f>
        <v>0</v>
      </c>
      <c r="K40" s="85">
        <f t="shared" si="10"/>
        <v>8.990825204233202</v>
      </c>
      <c r="L40" s="85">
        <f t="shared" si="10"/>
        <v>112.02887925946402</v>
      </c>
      <c r="M40" s="85">
        <f t="shared" si="10"/>
        <v>109.32379654492411</v>
      </c>
      <c r="N40" s="85">
        <f t="shared" si="10"/>
        <v>7.8660055493242407</v>
      </c>
      <c r="O40" s="85">
        <f t="shared" si="10"/>
        <v>15.778812658931438</v>
      </c>
      <c r="P40" s="109">
        <f t="shared" si="10"/>
        <v>0</v>
      </c>
      <c r="Q40" s="172">
        <f>SUM(Q$22,Q$26,Q$37,Q$39,Q$38)</f>
        <v>253.98831921687702</v>
      </c>
      <c r="R40" s="178">
        <f t="shared" si="10"/>
        <v>48.328115644589339</v>
      </c>
      <c r="S40" s="85">
        <f t="shared" si="10"/>
        <v>0</v>
      </c>
      <c r="T40" s="85">
        <f t="shared" si="10"/>
        <v>9.3126597953765842</v>
      </c>
      <c r="U40" s="85">
        <f t="shared" si="10"/>
        <v>0.32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54.243433970407047</v>
      </c>
      <c r="Z40" s="110">
        <f t="shared" si="10"/>
        <v>64.206355405783626</v>
      </c>
      <c r="AA40" s="87">
        <f t="shared" si="10"/>
        <v>141.09393056215015</v>
      </c>
      <c r="AB40" s="111">
        <f t="shared" si="10"/>
        <v>0</v>
      </c>
      <c r="AC40" s="190">
        <f>SUM(AC$22,AC$26,AC$37,AC$39,AC$38)</f>
        <v>535.69017982958076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-2.7973655496635637</v>
      </c>
      <c r="H42" s="82">
        <f>H$20-H$40</f>
        <v>-1.0447354893453342</v>
      </c>
      <c r="I42" s="185">
        <f>I$20-I$40</f>
        <v>-3.8421010390089023</v>
      </c>
      <c r="J42" s="85">
        <f t="shared" ref="J42:R42" si="11">J$20-J$40</f>
        <v>0.29418569431848596</v>
      </c>
      <c r="K42" s="85">
        <f t="shared" si="11"/>
        <v>0</v>
      </c>
      <c r="L42" s="85">
        <f t="shared" si="11"/>
        <v>-3.3365646143078322</v>
      </c>
      <c r="M42" s="85">
        <f t="shared" si="11"/>
        <v>1.742965758108312</v>
      </c>
      <c r="N42" s="85">
        <f t="shared" si="11"/>
        <v>-0.99903152183212462</v>
      </c>
      <c r="O42" s="85">
        <f t="shared" si="11"/>
        <v>1.6758337097606759</v>
      </c>
      <c r="P42" s="85">
        <f t="shared" si="11"/>
        <v>0</v>
      </c>
      <c r="Q42" s="170">
        <f t="shared" si="11"/>
        <v>-0.6226109739523622</v>
      </c>
      <c r="R42" s="178">
        <f t="shared" si="11"/>
        <v>2.9089389638367393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-8.2039618520042268E-2</v>
      </c>
      <c r="AB42" s="88">
        <f t="shared" si="12"/>
        <v>0</v>
      </c>
      <c r="AC42" s="190">
        <f t="shared" si="12"/>
        <v>-1.6378126676446527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2009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65.099723269999998</v>
      </c>
      <c r="F7" s="48">
        <v>47.263228937400001</v>
      </c>
      <c r="G7" s="49">
        <v>112.36295220739999</v>
      </c>
      <c r="H7" s="48">
        <v>3.9680223023999996</v>
      </c>
      <c r="I7" s="181">
        <f>G7+H7</f>
        <v>116.33097450979999</v>
      </c>
      <c r="J7" s="50">
        <v>121.11339599058329</v>
      </c>
      <c r="K7" s="50">
        <v>3.618506702617764</v>
      </c>
      <c r="L7" s="50"/>
      <c r="M7" s="50"/>
      <c r="N7" s="50"/>
      <c r="O7" s="50"/>
      <c r="P7" s="50"/>
      <c r="Q7" s="168">
        <f>SUM(J7:P7)</f>
        <v>124.73190269320105</v>
      </c>
      <c r="R7" s="175">
        <v>167.19518940016374</v>
      </c>
      <c r="S7" s="50">
        <v>87.174070121523599</v>
      </c>
      <c r="T7" s="50">
        <v>117.99060139561207</v>
      </c>
      <c r="U7" s="50">
        <v>0.35279427004778297</v>
      </c>
      <c r="V7" s="50">
        <v>5.31472772681109</v>
      </c>
      <c r="W7" s="50">
        <v>0.12685782841390003</v>
      </c>
      <c r="X7" s="50">
        <v>3.07936597473</v>
      </c>
      <c r="Y7" s="50">
        <v>54.283432674032255</v>
      </c>
      <c r="Z7" s="51">
        <f>SUM(S7:Y7)</f>
        <v>268.32184999117072</v>
      </c>
      <c r="AA7" s="52"/>
      <c r="AB7" s="53">
        <v>1.3676526</v>
      </c>
      <c r="AC7" s="187">
        <f>SUM(I7,Q7,R7,Z7,AA7,AB7)</f>
        <v>677.94756919433564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1.7615565056673572</v>
      </c>
      <c r="F8" s="48">
        <v>13.805541204032849</v>
      </c>
      <c r="G8" s="49">
        <v>15.567097709700207</v>
      </c>
      <c r="H8" s="48">
        <v>0</v>
      </c>
      <c r="I8" s="181">
        <f>G8+H8</f>
        <v>15.567097709700207</v>
      </c>
      <c r="J8" s="50">
        <v>218.27393746323128</v>
      </c>
      <c r="K8" s="50">
        <v>4.6479022987701306</v>
      </c>
      <c r="L8" s="50">
        <v>47.125573857366213</v>
      </c>
      <c r="M8" s="50">
        <v>32.604866652790804</v>
      </c>
      <c r="N8" s="50">
        <v>7.9112001337599998E-3</v>
      </c>
      <c r="O8" s="50">
        <v>8.9080187414609231</v>
      </c>
      <c r="P8" s="50">
        <v>5.9256545250241448</v>
      </c>
      <c r="Q8" s="168">
        <f>SUM(J8:P8)</f>
        <v>317.49386473877723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333.06096244847743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65.332241998016414</v>
      </c>
      <c r="F9" s="48">
        <v>1.5799616813101216</v>
      </c>
      <c r="G9" s="49">
        <v>66.912203679326538</v>
      </c>
      <c r="H9" s="48">
        <v>0</v>
      </c>
      <c r="I9" s="181">
        <f>G9+H9</f>
        <v>66.912203679326538</v>
      </c>
      <c r="J9" s="50">
        <v>107.37595835087325</v>
      </c>
      <c r="K9" s="50">
        <v>3.2175761669339669E-3</v>
      </c>
      <c r="L9" s="50">
        <v>0.23877982214112001</v>
      </c>
      <c r="M9" s="50">
        <v>0</v>
      </c>
      <c r="N9" s="50">
        <v>8.8154555126397689</v>
      </c>
      <c r="O9" s="50">
        <v>0</v>
      </c>
      <c r="P9" s="50">
        <v>0</v>
      </c>
      <c r="Q9" s="168">
        <f>SUM(J9:P9)</f>
        <v>116.43341126182108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183.34561494114763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3.5219299460294322</v>
      </c>
      <c r="H10" s="48">
        <v>0</v>
      </c>
      <c r="I10" s="181">
        <f>G10+H10</f>
        <v>3.5219299460294322</v>
      </c>
      <c r="J10" s="50">
        <v>0.94717562243552322</v>
      </c>
      <c r="K10" s="50">
        <v>-0.10842245476468126</v>
      </c>
      <c r="L10" s="50">
        <v>1.5253357672280703</v>
      </c>
      <c r="M10" s="50">
        <v>-0.90965434782349153</v>
      </c>
      <c r="N10" s="50">
        <v>0.27705191116852629</v>
      </c>
      <c r="O10" s="50">
        <v>-0.35210459585405363</v>
      </c>
      <c r="P10" s="50">
        <v>0.75757112152242989</v>
      </c>
      <c r="Q10" s="168">
        <f>SUM(J10:P10)</f>
        <v>2.1369530239123233</v>
      </c>
      <c r="R10" s="175">
        <v>4.0792700000000002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9.7381529699417548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</v>
      </c>
      <c r="M11" s="50">
        <v>1.2643928397470587</v>
      </c>
      <c r="N11" s="50">
        <v>12.588449712398162</v>
      </c>
      <c r="O11" s="50">
        <v>33.65130845682782</v>
      </c>
      <c r="P11" s="50">
        <v>0</v>
      </c>
      <c r="Q11" s="168">
        <f>SUM(J11:P11)</f>
        <v>47.504151008973039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47.504151008973039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1.5290377776509416</v>
      </c>
      <c r="F12" s="61">
        <f t="shared" ref="F12:Z12" si="0">SUM(F$7:F$8)-SUM(F$9:F$11)</f>
        <v>59.488808460122726</v>
      </c>
      <c r="G12" s="62">
        <f t="shared" si="0"/>
        <v>57.495916291744223</v>
      </c>
      <c r="H12" s="63">
        <f t="shared" si="0"/>
        <v>3.9680223023999996</v>
      </c>
      <c r="I12" s="182">
        <f>SUM(I$7:I$8)-SUM(I$9:I$11)</f>
        <v>61.463938594144224</v>
      </c>
      <c r="J12" s="64">
        <f>SUM(J$7:J$8)-SUM(J$9:J$11)</f>
        <v>231.06419948050581</v>
      </c>
      <c r="K12" s="64">
        <f t="shared" si="0"/>
        <v>8.3716138799856434</v>
      </c>
      <c r="L12" s="64">
        <f t="shared" si="0"/>
        <v>45.361458267997023</v>
      </c>
      <c r="M12" s="64">
        <f t="shared" si="0"/>
        <v>32.250128160867234</v>
      </c>
      <c r="N12" s="64">
        <f t="shared" si="0"/>
        <v>-21.6730459360727</v>
      </c>
      <c r="O12" s="64">
        <f t="shared" si="0"/>
        <v>-24.391185119512848</v>
      </c>
      <c r="P12" s="64">
        <f t="shared" si="0"/>
        <v>5.1680834035017149</v>
      </c>
      <c r="Q12" s="169">
        <f t="shared" si="0"/>
        <v>276.15125213727185</v>
      </c>
      <c r="R12" s="176">
        <f t="shared" si="0"/>
        <v>163.11591940016373</v>
      </c>
      <c r="S12" s="64">
        <f t="shared" si="0"/>
        <v>87.174070121523599</v>
      </c>
      <c r="T12" s="64">
        <f t="shared" si="0"/>
        <v>117.99060139561207</v>
      </c>
      <c r="U12" s="64">
        <f t="shared" si="0"/>
        <v>0.35279427004778297</v>
      </c>
      <c r="V12" s="64">
        <f t="shared" si="0"/>
        <v>5.31472772681109</v>
      </c>
      <c r="W12" s="64">
        <f t="shared" si="0"/>
        <v>0.12685782841390003</v>
      </c>
      <c r="X12" s="64">
        <f t="shared" si="0"/>
        <v>3.07936597473</v>
      </c>
      <c r="Y12" s="64">
        <f t="shared" si="0"/>
        <v>54.283432674032255</v>
      </c>
      <c r="Z12" s="65">
        <f t="shared" si="0"/>
        <v>268.32184999117072</v>
      </c>
      <c r="AA12" s="66"/>
      <c r="AB12" s="67">
        <f>SUM(AB$7:AB$8)-SUM(AB$9:AB$11)</f>
        <v>1.3676526</v>
      </c>
      <c r="AC12" s="188">
        <f>SUM(AC$7:AC$8)-SUM(AC$9:AC$11)</f>
        <v>770.42061272275066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-8.3573467212214661E-2</v>
      </c>
      <c r="F13" s="70">
        <f t="shared" si="1"/>
        <v>-44.290209528174984</v>
      </c>
      <c r="G13" s="71">
        <f t="shared" si="1"/>
        <v>-44.373782995387195</v>
      </c>
      <c r="H13" s="70">
        <f t="shared" si="1"/>
        <v>-0.28492922999999998</v>
      </c>
      <c r="I13" s="183">
        <f t="shared" si="1"/>
        <v>-44.658712225387198</v>
      </c>
      <c r="J13" s="72">
        <f t="shared" si="1"/>
        <v>-227.42510515493126</v>
      </c>
      <c r="K13" s="72">
        <f t="shared" ref="K13:U13" si="2">SUM(K$14:K$18)</f>
        <v>-3.6900991991577117E-3</v>
      </c>
      <c r="L13" s="72">
        <f t="shared" si="2"/>
        <v>66.877722045608976</v>
      </c>
      <c r="M13" s="72">
        <f t="shared" si="2"/>
        <v>72.921824869976305</v>
      </c>
      <c r="N13" s="72">
        <f t="shared" si="2"/>
        <v>31.019507835856476</v>
      </c>
      <c r="O13" s="72">
        <f t="shared" si="2"/>
        <v>39.289918797060409</v>
      </c>
      <c r="P13" s="72">
        <f t="shared" si="2"/>
        <v>6.3347832795258014</v>
      </c>
      <c r="Q13" s="168">
        <f t="shared" si="2"/>
        <v>-10.985038426102442</v>
      </c>
      <c r="R13" s="177">
        <f t="shared" si="2"/>
        <v>-77.677463971483064</v>
      </c>
      <c r="S13" s="72">
        <f t="shared" si="2"/>
        <v>-87.174070121523599</v>
      </c>
      <c r="T13" s="72">
        <f t="shared" si="2"/>
        <v>-108.19491716899411</v>
      </c>
      <c r="U13" s="72">
        <f t="shared" si="2"/>
        <v>-1.2794270047782979E-2</v>
      </c>
      <c r="V13" s="72">
        <f t="shared" ref="V13:AC13" si="3">SUM(V$14:V$18)</f>
        <v>-5.31472772681109</v>
      </c>
      <c r="W13" s="72">
        <f t="shared" si="3"/>
        <v>-0.1268578284139</v>
      </c>
      <c r="X13" s="72">
        <f t="shared" si="3"/>
        <v>-2.7491043347300002</v>
      </c>
      <c r="Y13" s="72">
        <f t="shared" si="3"/>
        <v>-4.9265764426400001</v>
      </c>
      <c r="Z13" s="51">
        <f t="shared" si="3"/>
        <v>-208.49904789316045</v>
      </c>
      <c r="AA13" s="73">
        <f t="shared" si="3"/>
        <v>140.67603096279109</v>
      </c>
      <c r="AB13" s="74">
        <f t="shared" si="3"/>
        <v>-1.3676526</v>
      </c>
      <c r="AC13" s="189">
        <f t="shared" si="3"/>
        <v>-202.51188415334207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-27.621316570527799</v>
      </c>
      <c r="G14" s="49">
        <f>F14+E14</f>
        <v>-27.621316570527799</v>
      </c>
      <c r="H14" s="48">
        <v>0</v>
      </c>
      <c r="I14" s="181">
        <f>SUM(G14:H14)</f>
        <v>-27.621316570527799</v>
      </c>
      <c r="J14" s="50"/>
      <c r="K14" s="50"/>
      <c r="L14" s="50"/>
      <c r="M14" s="50">
        <v>-9.6744739080000003E-2</v>
      </c>
      <c r="N14" s="50">
        <v>-1.5328224E-2</v>
      </c>
      <c r="O14" s="50"/>
      <c r="P14" s="50"/>
      <c r="Q14" s="168">
        <f>SUM(J14:P14)</f>
        <v>-0.11207296308</v>
      </c>
      <c r="R14" s="175">
        <v>-54.021921899999995</v>
      </c>
      <c r="S14" s="50">
        <v>-87.174070121523599</v>
      </c>
      <c r="T14" s="50">
        <v>-106.90379264899411</v>
      </c>
      <c r="U14" s="50">
        <v>-1.2794270047782979E-2</v>
      </c>
      <c r="V14" s="50">
        <v>-5.31472772681109</v>
      </c>
      <c r="W14" s="50"/>
      <c r="X14" s="50">
        <v>-1.8746092991300003</v>
      </c>
      <c r="Y14" s="50"/>
      <c r="Z14" s="51">
        <f>SUM(S14:Y14)</f>
        <v>-201.27999406650656</v>
      </c>
      <c r="AA14" s="52">
        <v>147.22968091642929</v>
      </c>
      <c r="AB14" s="58"/>
      <c r="AC14" s="191">
        <f t="shared" ref="AC14:AC19" si="4">SUM(I14,Q14,R14,Z14,AA14,AB14)</f>
        <v>-135.80562458368507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-6.8188362832999996</v>
      </c>
      <c r="G15" s="49">
        <f>F15+E15</f>
        <v>-6.8188362832999996</v>
      </c>
      <c r="H15" s="48">
        <v>-0.28492922999999998</v>
      </c>
      <c r="I15" s="181">
        <f>SUM(G15:H15)</f>
        <v>-7.1037655132999999</v>
      </c>
      <c r="J15" s="50"/>
      <c r="K15" s="50"/>
      <c r="L15" s="50"/>
      <c r="M15" s="50"/>
      <c r="N15" s="50"/>
      <c r="O15" s="50"/>
      <c r="P15" s="50"/>
      <c r="Q15" s="168"/>
      <c r="R15" s="175">
        <v>-17.268925887594651</v>
      </c>
      <c r="S15" s="50"/>
      <c r="T15" s="50">
        <v>-1.2911245199999999</v>
      </c>
      <c r="U15" s="50"/>
      <c r="V15" s="50"/>
      <c r="W15" s="50"/>
      <c r="X15" s="50">
        <v>-0.87449503560000008</v>
      </c>
      <c r="Y15" s="50">
        <v>-4.9265764426400001</v>
      </c>
      <c r="Z15" s="51">
        <f>SUM(S15:Y15)</f>
        <v>-7.0921959982400002</v>
      </c>
      <c r="AA15" s="52">
        <v>9.1686553042949992</v>
      </c>
      <c r="AB15" s="53">
        <v>-1.3676526</v>
      </c>
      <c r="AC15" s="191">
        <f t="shared" si="4"/>
        <v>-23.663884694839652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-227.42510515493126</v>
      </c>
      <c r="K16" s="50"/>
      <c r="L16" s="50">
        <v>66.613303310623607</v>
      </c>
      <c r="M16" s="50">
        <v>72.449839479087771</v>
      </c>
      <c r="N16" s="50">
        <v>31.194642614252622</v>
      </c>
      <c r="O16" s="50">
        <v>40.284881606102026</v>
      </c>
      <c r="P16" s="50">
        <v>13.671731963859552</v>
      </c>
      <c r="Q16" s="168">
        <f>SUM(J16:P16)</f>
        <v>-3.2107061810056674</v>
      </c>
      <c r="R16" s="175">
        <v>0</v>
      </c>
      <c r="S16" s="50"/>
      <c r="T16" s="50"/>
      <c r="U16" s="50"/>
      <c r="V16" s="50"/>
      <c r="W16" s="50">
        <v>-0.1268578284139</v>
      </c>
      <c r="X16" s="50"/>
      <c r="Y16" s="50"/>
      <c r="Z16" s="51">
        <f>SUM(S16:Y16)</f>
        <v>-0.1268578284139</v>
      </c>
      <c r="AA16" s="52"/>
      <c r="AB16" s="58"/>
      <c r="AC16" s="191">
        <f t="shared" si="4"/>
        <v>-3.3375640094195673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-9.6943201867000006</v>
      </c>
      <c r="G17" s="49">
        <f>F17+E17</f>
        <v>-9.6943201867000006</v>
      </c>
      <c r="H17" s="48">
        <v>0</v>
      </c>
      <c r="I17" s="181">
        <f>SUM(G17:H17)</f>
        <v>-9.6943201867000006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-9.6943201867000006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-8.3573467212214661E-2</v>
      </c>
      <c r="F18" s="76">
        <v>-0.15573648764718698</v>
      </c>
      <c r="G18" s="75">
        <v>-0.23930995485940165</v>
      </c>
      <c r="H18" s="48">
        <v>0</v>
      </c>
      <c r="I18" s="181">
        <f>SUM(G18:H18)</f>
        <v>-0.23930995485940165</v>
      </c>
      <c r="J18" s="77">
        <v>0</v>
      </c>
      <c r="K18" s="50">
        <v>-3.6900991991577117E-3</v>
      </c>
      <c r="L18" s="50">
        <v>0.26441873498536744</v>
      </c>
      <c r="M18" s="50">
        <v>0.56873012996852534</v>
      </c>
      <c r="N18" s="50">
        <v>-0.15980655439614372</v>
      </c>
      <c r="O18" s="50">
        <v>-0.99496280904161638</v>
      </c>
      <c r="P18" s="50">
        <v>-7.3369486843337501</v>
      </c>
      <c r="Q18" s="168">
        <f>SUM(J18:P18)</f>
        <v>-7.662259282016775</v>
      </c>
      <c r="R18" s="175">
        <v>-6.3866161838884228</v>
      </c>
      <c r="S18" s="50"/>
      <c r="T18" s="50"/>
      <c r="U18" s="50"/>
      <c r="V18" s="50"/>
      <c r="W18" s="50"/>
      <c r="X18" s="50"/>
      <c r="Y18" s="50"/>
      <c r="Z18" s="51"/>
      <c r="AA18" s="52">
        <v>-15.722305257933179</v>
      </c>
      <c r="AB18" s="58"/>
      <c r="AC18" s="191">
        <f t="shared" si="4"/>
        <v>-30.010490678697778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-11.502866683027515</v>
      </c>
      <c r="Q19" s="170">
        <f>SUM(J19:P19)</f>
        <v>-11.502866683027515</v>
      </c>
      <c r="R19" s="178">
        <v>-25.399921765886827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-36.902788448914343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1.445464310438727</v>
      </c>
      <c r="F20" s="82">
        <f t="shared" si="5"/>
        <v>15.198598931947743</v>
      </c>
      <c r="G20" s="83">
        <f t="shared" si="5"/>
        <v>13.122133296357028</v>
      </c>
      <c r="H20" s="82">
        <f t="shared" si="5"/>
        <v>3.6830930723999997</v>
      </c>
      <c r="I20" s="185">
        <f t="shared" si="5"/>
        <v>16.805226368757026</v>
      </c>
      <c r="J20" s="85">
        <f>SUM(J$12,J$13,J$19)</f>
        <v>3.6390943255745469</v>
      </c>
      <c r="K20" s="85">
        <f t="shared" si="5"/>
        <v>8.3679237807864855</v>
      </c>
      <c r="L20" s="85">
        <f t="shared" si="5"/>
        <v>112.239180313606</v>
      </c>
      <c r="M20" s="85">
        <f t="shared" si="5"/>
        <v>105.17195303084354</v>
      </c>
      <c r="N20" s="85">
        <f t="shared" si="5"/>
        <v>9.3464618997837761</v>
      </c>
      <c r="O20" s="85">
        <f>SUM(O$12,O$13,O$19)</f>
        <v>14.898733677547561</v>
      </c>
      <c r="P20" s="85">
        <f t="shared" si="5"/>
        <v>0</v>
      </c>
      <c r="Q20" s="170">
        <f t="shared" si="5"/>
        <v>253.66334702814189</v>
      </c>
      <c r="R20" s="178">
        <f t="shared" si="5"/>
        <v>60.038533662793839</v>
      </c>
      <c r="S20" s="85"/>
      <c r="T20" s="85">
        <f t="shared" ref="T20:AB20" si="6">SUM(T$12,T$13,T$19)</f>
        <v>9.7956842266179649</v>
      </c>
      <c r="U20" s="85">
        <f t="shared" si="6"/>
        <v>0.33999999999999997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49.356856231392257</v>
      </c>
      <c r="Z20" s="86">
        <f t="shared" si="6"/>
        <v>59.822802098010271</v>
      </c>
      <c r="AA20" s="87">
        <f t="shared" si="6"/>
        <v>140.67603096279109</v>
      </c>
      <c r="AB20" s="88">
        <f t="shared" si="6"/>
        <v>0</v>
      </c>
      <c r="AC20" s="190">
        <f>SUM(AC$12,AC$13,AC$19)</f>
        <v>531.0059401204943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4.8162043361371892E-2</v>
      </c>
      <c r="F22" s="63">
        <v>0.78843794983140114</v>
      </c>
      <c r="G22" s="62">
        <f>SUM(E22:F22)</f>
        <v>0.83659999319277301</v>
      </c>
      <c r="H22" s="63">
        <v>4.7120472253584572E-3</v>
      </c>
      <c r="I22" s="181">
        <f>SUM(G22:H22)</f>
        <v>0.84131204041813146</v>
      </c>
      <c r="J22" s="92"/>
      <c r="K22" s="92">
        <f>SUM(K23:K25)</f>
        <v>6.0817765344742467E-2</v>
      </c>
      <c r="L22" s="92">
        <f>SUM(L23:L25)</f>
        <v>1.757973966630977</v>
      </c>
      <c r="M22" s="92">
        <f>SUM(M23:M25)</f>
        <v>13.910847881804752</v>
      </c>
      <c r="N22" s="92">
        <f>SUM(N23:N25)</f>
        <v>2.4622041532083792</v>
      </c>
      <c r="O22" s="92">
        <f>SUM(O23:O25)</f>
        <v>0</v>
      </c>
      <c r="P22" s="92"/>
      <c r="Q22" s="168">
        <f>SUM(J22:P22)</f>
        <v>18.191843766988853</v>
      </c>
      <c r="R22" s="175">
        <f>SUM(R23:R25)</f>
        <v>1.7234999999999998</v>
      </c>
      <c r="S22" s="50"/>
      <c r="T22" s="92">
        <v>0.90220340981720826</v>
      </c>
      <c r="U22" s="92"/>
      <c r="V22" s="92"/>
      <c r="W22" s="92"/>
      <c r="X22" s="92"/>
      <c r="Y22" s="92"/>
      <c r="Z22" s="51">
        <f>SUM(S22:Y22)</f>
        <v>0.90220340981720826</v>
      </c>
      <c r="AA22" s="52">
        <f>SUM(AA23:AA25)</f>
        <v>7.2832260916163936</v>
      </c>
      <c r="AB22" s="93"/>
      <c r="AC22" s="187">
        <f>SUM(I22,Q22,R22,Z22,AA22,AB22)</f>
        <v>28.942085308840589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4.8162043361371892E-2</v>
      </c>
      <c r="F23" s="48">
        <v>0.78843794983140114</v>
      </c>
      <c r="G23" s="49">
        <f t="shared" ref="G23:G39" si="7">SUM(E23:F23)</f>
        <v>0.83659999319277301</v>
      </c>
      <c r="H23" s="48">
        <v>4.7120472253584572E-3</v>
      </c>
      <c r="I23" s="186">
        <f t="shared" ref="I23:I39" si="8">SUM(G23:H23)</f>
        <v>0.84131204041813146</v>
      </c>
      <c r="J23" s="50"/>
      <c r="K23" s="50">
        <v>6.0817765344742467E-2</v>
      </c>
      <c r="L23" s="50">
        <v>1.7214223285469719</v>
      </c>
      <c r="M23" s="57">
        <v>10.191633227981757</v>
      </c>
      <c r="N23" s="57">
        <v>0</v>
      </c>
      <c r="O23" s="57">
        <v>0</v>
      </c>
      <c r="P23" s="57"/>
      <c r="Q23" s="171">
        <f>SUM(J23:P23)</f>
        <v>11.973873321873471</v>
      </c>
      <c r="R23" s="179">
        <v>1.7220499999999999</v>
      </c>
      <c r="S23" s="50"/>
      <c r="T23" s="50">
        <v>0.90220340981720826</v>
      </c>
      <c r="U23" s="50"/>
      <c r="V23" s="50"/>
      <c r="W23" s="50"/>
      <c r="X23" s="50"/>
      <c r="Y23" s="50"/>
      <c r="Z23" s="94">
        <f>SUM(S23:Y23)</f>
        <v>0.90220340981720826</v>
      </c>
      <c r="AA23" s="95">
        <v>6.5631773912310907</v>
      </c>
      <c r="AB23" s="96"/>
      <c r="AC23" s="191">
        <f>SUM(I23,Q23,R23,Z23,AA23,AB23)</f>
        <v>22.002616163339901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2.03649860477105E-2</v>
      </c>
      <c r="M24" s="57">
        <v>1.7273018485478913</v>
      </c>
      <c r="N24" s="57">
        <v>0</v>
      </c>
      <c r="O24" s="57">
        <v>0</v>
      </c>
      <c r="P24" s="57"/>
      <c r="Q24" s="171">
        <f>SUM(J24:P24)</f>
        <v>1.7476668345956017</v>
      </c>
      <c r="R24" s="179">
        <v>1.4499999999999999E-3</v>
      </c>
      <c r="S24" s="50"/>
      <c r="T24" s="50"/>
      <c r="U24" s="50"/>
      <c r="V24" s="50"/>
      <c r="W24" s="50"/>
      <c r="X24" s="50"/>
      <c r="Y24" s="50"/>
      <c r="Z24" s="94"/>
      <c r="AA24" s="95">
        <v>0.2260232911448618</v>
      </c>
      <c r="AB24" s="96"/>
      <c r="AC24" s="191">
        <f>SUM(I24,Q24,R24,Z24,AA24,AB24)</f>
        <v>1.9751401257404635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1.6186652036294862E-2</v>
      </c>
      <c r="M25" s="57">
        <v>1.9919128052751027</v>
      </c>
      <c r="N25" s="57">
        <v>2.4622041532083792</v>
      </c>
      <c r="O25" s="57">
        <v>0</v>
      </c>
      <c r="P25" s="57"/>
      <c r="Q25" s="171">
        <f>SUM(J25:P25)</f>
        <v>4.4703036105197764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0.49402540924044097</v>
      </c>
      <c r="AB25" s="96"/>
      <c r="AC25" s="191">
        <f>SUM(I25,Q25,R25,Z25,AA25,AB25)</f>
        <v>4.9643290197602177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6.2801510245789265</v>
      </c>
      <c r="F26" s="63">
        <v>9.7051313339244025</v>
      </c>
      <c r="G26" s="62">
        <f t="shared" si="7"/>
        <v>15.98528235850333</v>
      </c>
      <c r="H26" s="63">
        <v>3.2452346402301484</v>
      </c>
      <c r="I26" s="181">
        <f>SUM(G26:H26)</f>
        <v>19.230516998733478</v>
      </c>
      <c r="J26" s="50"/>
      <c r="K26" s="100">
        <f>SUM(K27:K36)</f>
        <v>3.155974066554176</v>
      </c>
      <c r="L26" s="100">
        <f>SUM(L27:L36)</f>
        <v>0.27524695276471145</v>
      </c>
      <c r="M26" s="100">
        <f>SUM(M27:M36)</f>
        <v>13.385890277240248</v>
      </c>
      <c r="N26" s="100">
        <f>SUM(N27:N36)</f>
        <v>0.84545719764542282</v>
      </c>
      <c r="O26" s="100">
        <f>SUM(O27:O36)</f>
        <v>0</v>
      </c>
      <c r="P26" s="100"/>
      <c r="Q26" s="168">
        <f>SUM(Q27:Q36)</f>
        <v>17.662568494204557</v>
      </c>
      <c r="R26" s="175">
        <f>SUM(R27:R36)</f>
        <v>41.271290978913164</v>
      </c>
      <c r="S26" s="50"/>
      <c r="T26" s="92">
        <f>SUM(T27:T36)</f>
        <v>6.0297071559999997</v>
      </c>
      <c r="U26" s="101"/>
      <c r="V26" s="101"/>
      <c r="W26" s="101"/>
      <c r="X26" s="92">
        <f>SUM(X27:X36)</f>
        <v>5.026164000000001E-2</v>
      </c>
      <c r="Y26" s="92">
        <f>SUM(Y27:Y36)</f>
        <v>40.757910806886152</v>
      </c>
      <c r="Z26" s="51">
        <f>SUM(S26:Y26)</f>
        <v>46.837879602886154</v>
      </c>
      <c r="AA26" s="52">
        <f>SUM(AA27:AA36)</f>
        <v>55.415018156141059</v>
      </c>
      <c r="AB26" s="93"/>
      <c r="AC26" s="187">
        <f t="shared" ref="AC26:AC39" si="9">SUM(I26,Q26,R26,Z26,AA26,AB26)</f>
        <v>180.41727423087841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7.0227453198077943E-3</v>
      </c>
      <c r="F27" s="48">
        <v>0.1126383751688768</v>
      </c>
      <c r="G27" s="49">
        <f t="shared" si="7"/>
        <v>0.11966112048868459</v>
      </c>
      <c r="H27" s="48">
        <v>1.4438666108831851E-2</v>
      </c>
      <c r="I27" s="186">
        <f t="shared" si="8"/>
        <v>0.13409978659751645</v>
      </c>
      <c r="J27" s="50"/>
      <c r="K27" s="100"/>
      <c r="L27" s="50">
        <v>3.3547348503434691E-3</v>
      </c>
      <c r="M27" s="57">
        <v>4.6184502013235775</v>
      </c>
      <c r="N27" s="57">
        <v>0</v>
      </c>
      <c r="O27" s="57">
        <v>0</v>
      </c>
      <c r="P27" s="50"/>
      <c r="Q27" s="171">
        <f>SUM(K27:P27)</f>
        <v>4.6218049361739206</v>
      </c>
      <c r="R27" s="179">
        <v>6.8409839999999996E-3</v>
      </c>
      <c r="S27" s="50"/>
      <c r="T27" s="50"/>
      <c r="U27" s="50"/>
      <c r="V27" s="50"/>
      <c r="W27" s="50"/>
      <c r="X27" s="50"/>
      <c r="Y27" s="50"/>
      <c r="Z27" s="51"/>
      <c r="AA27" s="95">
        <v>1.761057949688188</v>
      </c>
      <c r="AB27" s="96"/>
      <c r="AC27" s="191">
        <f t="shared" si="9"/>
        <v>6.5238036564596253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0.36666564707602045</v>
      </c>
      <c r="F28" s="48">
        <v>7.7347590818333174</v>
      </c>
      <c r="G28" s="49">
        <f t="shared" si="7"/>
        <v>8.101424728909338</v>
      </c>
      <c r="H28" s="48">
        <v>3.0871883898424048</v>
      </c>
      <c r="I28" s="186">
        <f t="shared" si="8"/>
        <v>11.188613118751743</v>
      </c>
      <c r="J28" s="50"/>
      <c r="K28" s="57"/>
      <c r="L28" s="50">
        <v>0</v>
      </c>
      <c r="M28" s="57">
        <v>7.1819318315240795E-3</v>
      </c>
      <c r="N28" s="57">
        <v>1.9528102012379322E-2</v>
      </c>
      <c r="O28" s="57">
        <v>0</v>
      </c>
      <c r="P28" s="57"/>
      <c r="Q28" s="171">
        <f>SUM(K28:P28)</f>
        <v>2.67100338439034E-2</v>
      </c>
      <c r="R28" s="179">
        <v>10.683380708999998</v>
      </c>
      <c r="S28" s="50"/>
      <c r="T28" s="102"/>
      <c r="U28" s="102"/>
      <c r="V28" s="102"/>
      <c r="W28" s="102"/>
      <c r="X28" s="50"/>
      <c r="Y28" s="50"/>
      <c r="Z28" s="51"/>
      <c r="AA28" s="95">
        <v>8.1535800820060391</v>
      </c>
      <c r="AB28" s="96"/>
      <c r="AC28" s="191">
        <f t="shared" si="9"/>
        <v>30.05228394360168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0.1154035673479363</v>
      </c>
      <c r="G29" s="49">
        <f t="shared" si="7"/>
        <v>0.1154035673479363</v>
      </c>
      <c r="H29" s="48">
        <v>0</v>
      </c>
      <c r="I29" s="186">
        <f t="shared" si="8"/>
        <v>0.1154035673479363</v>
      </c>
      <c r="J29" s="50"/>
      <c r="K29" s="57"/>
      <c r="L29" s="57"/>
      <c r="M29" s="57"/>
      <c r="N29" s="57"/>
      <c r="O29" s="57"/>
      <c r="P29" s="57"/>
      <c r="Q29" s="171"/>
      <c r="R29" s="179">
        <v>0.41109290000000004</v>
      </c>
      <c r="S29" s="50"/>
      <c r="T29" s="102"/>
      <c r="U29" s="102"/>
      <c r="V29" s="102"/>
      <c r="W29" s="102"/>
      <c r="X29" s="50"/>
      <c r="Y29" s="50"/>
      <c r="Z29" s="51"/>
      <c r="AA29" s="95">
        <v>0.45788278498753299</v>
      </c>
      <c r="AB29" s="96"/>
      <c r="AC29" s="191">
        <f t="shared" si="9"/>
        <v>0.9843792523354693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0.7153422548843531</v>
      </c>
      <c r="G30" s="49">
        <f t="shared" si="7"/>
        <v>0.7153422548843531</v>
      </c>
      <c r="H30" s="48">
        <v>7.785038464658782E-2</v>
      </c>
      <c r="I30" s="186">
        <f t="shared" si="8"/>
        <v>0.79319263953094088</v>
      </c>
      <c r="J30" s="50"/>
      <c r="K30" s="57"/>
      <c r="L30" s="57"/>
      <c r="M30" s="57"/>
      <c r="N30" s="57"/>
      <c r="O30" s="57"/>
      <c r="P30" s="57"/>
      <c r="Q30" s="171"/>
      <c r="R30" s="179">
        <v>4.8230801999999997</v>
      </c>
      <c r="S30" s="50"/>
      <c r="T30" s="102"/>
      <c r="U30" s="102"/>
      <c r="V30" s="102"/>
      <c r="W30" s="102"/>
      <c r="X30" s="50"/>
      <c r="Y30" s="50"/>
      <c r="Z30" s="51"/>
      <c r="AA30" s="95">
        <v>12.942104424392729</v>
      </c>
      <c r="AB30" s="96"/>
      <c r="AC30" s="191">
        <f t="shared" si="9"/>
        <v>18.558377263923671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19.90280845291317</v>
      </c>
      <c r="S31" s="50"/>
      <c r="T31" s="50"/>
      <c r="U31" s="50"/>
      <c r="V31" s="50"/>
      <c r="W31" s="50"/>
      <c r="X31" s="50"/>
      <c r="Y31" s="50"/>
      <c r="Z31" s="51"/>
      <c r="AA31" s="95">
        <v>2.5708590220316609</v>
      </c>
      <c r="AB31" s="96"/>
      <c r="AC31" s="191">
        <f t="shared" si="9"/>
        <v>22.473667474944833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3.1397908392924263</v>
      </c>
      <c r="F32" s="48">
        <v>0.26033852304567212</v>
      </c>
      <c r="G32" s="49">
        <f t="shared" si="7"/>
        <v>3.4001293623380984</v>
      </c>
      <c r="H32" s="48">
        <v>0</v>
      </c>
      <c r="I32" s="186">
        <f t="shared" si="8"/>
        <v>3.4001293623380984</v>
      </c>
      <c r="J32" s="50"/>
      <c r="K32" s="57"/>
      <c r="L32" s="57"/>
      <c r="M32" s="57"/>
      <c r="N32" s="57"/>
      <c r="O32" s="57"/>
      <c r="P32" s="57"/>
      <c r="Q32" s="171"/>
      <c r="R32" s="179">
        <v>1.596692065</v>
      </c>
      <c r="S32" s="50"/>
      <c r="T32" s="50"/>
      <c r="U32" s="50"/>
      <c r="V32" s="50"/>
      <c r="W32" s="50"/>
      <c r="X32" s="50"/>
      <c r="Y32" s="50"/>
      <c r="Z32" s="51"/>
      <c r="AA32" s="95">
        <v>0.81919593845099192</v>
      </c>
      <c r="AB32" s="96"/>
      <c r="AC32" s="191">
        <f t="shared" si="9"/>
        <v>5.8160173657890901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6.7185528725586287E-3</v>
      </c>
      <c r="G33" s="49">
        <f t="shared" si="7"/>
        <v>6.7185528725586287E-3</v>
      </c>
      <c r="H33" s="48">
        <v>0</v>
      </c>
      <c r="I33" s="186">
        <f t="shared" si="8"/>
        <v>6.7185528725586287E-3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2.8572059000000003</v>
      </c>
      <c r="S33" s="50"/>
      <c r="T33" s="50"/>
      <c r="U33" s="50"/>
      <c r="V33" s="50"/>
      <c r="W33" s="50"/>
      <c r="X33" s="50"/>
      <c r="Y33" s="50"/>
      <c r="Z33" s="51"/>
      <c r="AA33" s="95">
        <v>20.219898902933906</v>
      </c>
      <c r="AB33" s="96"/>
      <c r="AC33" s="191">
        <f t="shared" si="9"/>
        <v>23.083823355806466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1.2421761741868846E-2</v>
      </c>
      <c r="G34" s="49">
        <f t="shared" si="7"/>
        <v>1.2421761741868846E-2</v>
      </c>
      <c r="H34" s="48">
        <v>0</v>
      </c>
      <c r="I34" s="186">
        <f t="shared" si="8"/>
        <v>1.2421761741868846E-2</v>
      </c>
      <c r="J34" s="50"/>
      <c r="K34" s="57"/>
      <c r="L34" s="57"/>
      <c r="M34" s="57"/>
      <c r="N34" s="57"/>
      <c r="O34" s="57"/>
      <c r="P34" s="57"/>
      <c r="Q34" s="171"/>
      <c r="R34" s="179">
        <v>0.44741939999999997</v>
      </c>
      <c r="S34" s="50"/>
      <c r="T34" s="50"/>
      <c r="U34" s="50"/>
      <c r="V34" s="50"/>
      <c r="W34" s="50"/>
      <c r="X34" s="50"/>
      <c r="Y34" s="50"/>
      <c r="Z34" s="51"/>
      <c r="AA34" s="95">
        <v>0.75386472308270802</v>
      </c>
      <c r="AB34" s="96"/>
      <c r="AC34" s="191">
        <f t="shared" si="9"/>
        <v>1.2137058848245768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8.3819887927741085E-3</v>
      </c>
      <c r="G35" s="49">
        <f t="shared" si="7"/>
        <v>8.3819887927741085E-3</v>
      </c>
      <c r="H35" s="48">
        <v>0</v>
      </c>
      <c r="I35" s="186">
        <f t="shared" si="8"/>
        <v>8.3819887927741085E-3</v>
      </c>
      <c r="J35" s="50"/>
      <c r="K35" s="57"/>
      <c r="L35" s="50">
        <v>2.3294766990521222E-2</v>
      </c>
      <c r="M35" s="57">
        <v>4.3591613971580854</v>
      </c>
      <c r="N35" s="57">
        <v>1.9454759069887077E-2</v>
      </c>
      <c r="O35" s="57">
        <v>0</v>
      </c>
      <c r="P35" s="57"/>
      <c r="Q35" s="171">
        <f>SUM(K35:P35)</f>
        <v>4.4019109232184936</v>
      </c>
      <c r="R35" s="179">
        <v>5.73153E-2</v>
      </c>
      <c r="S35" s="50"/>
      <c r="T35" s="50"/>
      <c r="U35" s="50"/>
      <c r="V35" s="50"/>
      <c r="W35" s="50"/>
      <c r="X35" s="50"/>
      <c r="Y35" s="50"/>
      <c r="Z35" s="51"/>
      <c r="AA35" s="95">
        <v>0.66413130521052</v>
      </c>
      <c r="AB35" s="96"/>
      <c r="AC35" s="191">
        <f t="shared" si="9"/>
        <v>5.1317395172217877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2.7666717928906723</v>
      </c>
      <c r="F36" s="48">
        <v>0.73912722823704469</v>
      </c>
      <c r="G36" s="49">
        <f t="shared" si="7"/>
        <v>3.505799021127717</v>
      </c>
      <c r="H36" s="48">
        <v>6.5757199632323987E-2</v>
      </c>
      <c r="I36" s="186">
        <f>SUM(G36:H36)</f>
        <v>3.5715562207600411</v>
      </c>
      <c r="J36" s="50"/>
      <c r="K36" s="50">
        <v>3.155974066554176</v>
      </c>
      <c r="L36" s="50">
        <v>0.24859745092384677</v>
      </c>
      <c r="M36" s="50">
        <v>4.4010967469270614</v>
      </c>
      <c r="N36" s="50">
        <v>0.80647433656315637</v>
      </c>
      <c r="O36" s="50">
        <v>0</v>
      </c>
      <c r="P36" s="50"/>
      <c r="Q36" s="171">
        <f>SUM(K36:P36)</f>
        <v>8.6121426009682409</v>
      </c>
      <c r="R36" s="179">
        <v>0.48545506799999993</v>
      </c>
      <c r="S36" s="50"/>
      <c r="T36" s="50">
        <v>6.0297071559999997</v>
      </c>
      <c r="U36" s="50"/>
      <c r="V36" s="50"/>
      <c r="W36" s="50"/>
      <c r="X36" s="50">
        <v>5.026164000000001E-2</v>
      </c>
      <c r="Y36" s="50">
        <v>40.757910806886152</v>
      </c>
      <c r="Z36" s="94">
        <f>SUM(S36:Y36)</f>
        <v>46.837879602886154</v>
      </c>
      <c r="AA36" s="95">
        <v>7.0724430233567883</v>
      </c>
      <c r="AB36" s="96"/>
      <c r="AC36" s="191">
        <f t="shared" si="9"/>
        <v>66.579476515971223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3.5253621924134742E-3</v>
      </c>
      <c r="F37" s="63">
        <v>1.0830264024436711</v>
      </c>
      <c r="G37" s="62">
        <f t="shared" si="7"/>
        <v>1.0865517646360845</v>
      </c>
      <c r="H37" s="63">
        <v>0.20174789097094498</v>
      </c>
      <c r="I37" s="181">
        <f>SUM(G37:H37)</f>
        <v>1.2882996556070294</v>
      </c>
      <c r="J37" s="92"/>
      <c r="K37" s="92">
        <v>1.1653226344262499</v>
      </c>
      <c r="L37" s="92">
        <v>0.10998113930966751</v>
      </c>
      <c r="M37" s="92">
        <v>2.7687831796018734</v>
      </c>
      <c r="N37" s="92">
        <v>4.9238436457258311E-2</v>
      </c>
      <c r="O37" s="92">
        <v>0</v>
      </c>
      <c r="P37" s="92"/>
      <c r="Q37" s="168">
        <f>SUM(K37:P37)</f>
        <v>4.0933253897950497</v>
      </c>
      <c r="R37" s="175">
        <v>7.5305639678</v>
      </c>
      <c r="S37" s="92"/>
      <c r="T37" s="92">
        <v>2.583493660800769</v>
      </c>
      <c r="U37" s="92"/>
      <c r="V37" s="92"/>
      <c r="W37" s="92"/>
      <c r="X37" s="92">
        <v>0.28000000000000003</v>
      </c>
      <c r="Y37" s="92"/>
      <c r="Z37" s="51">
        <f>SUM(S37:Y37)</f>
        <v>2.8634936608007688</v>
      </c>
      <c r="AA37" s="52">
        <v>32.394179262574809</v>
      </c>
      <c r="AB37" s="93"/>
      <c r="AC37" s="187">
        <f t="shared" si="9"/>
        <v>48.169861936577661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2.7979065019154556E-3</v>
      </c>
      <c r="F38" s="104">
        <v>1.6072679540783341E-2</v>
      </c>
      <c r="G38" s="62">
        <f t="shared" si="7"/>
        <v>1.8870586042698798E-2</v>
      </c>
      <c r="H38" s="104">
        <v>0</v>
      </c>
      <c r="I38" s="181">
        <f t="shared" si="8"/>
        <v>1.8870586042698798E-2</v>
      </c>
      <c r="J38" s="92"/>
      <c r="K38" s="92">
        <v>0.76912244873614699</v>
      </c>
      <c r="L38" s="92">
        <v>108.18255747217965</v>
      </c>
      <c r="M38" s="92">
        <v>74.228393944082725</v>
      </c>
      <c r="N38" s="92">
        <v>4.0004063985518341</v>
      </c>
      <c r="O38" s="92">
        <v>15.024440582864042</v>
      </c>
      <c r="P38" s="92"/>
      <c r="Q38" s="168">
        <f>SUM(K38:P38)</f>
        <v>202.20492084641438</v>
      </c>
      <c r="R38" s="175">
        <v>3.794024E-2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0.20418995310839999</v>
      </c>
      <c r="AB38" s="93"/>
      <c r="AC38" s="187">
        <f t="shared" si="9"/>
        <v>202.4659216255655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4.4486713380455746E-3</v>
      </c>
      <c r="F39" s="63">
        <v>0.55075650417225896</v>
      </c>
      <c r="G39" s="62">
        <f t="shared" si="7"/>
        <v>0.55520517551030457</v>
      </c>
      <c r="H39" s="63">
        <v>0.29973845775300134</v>
      </c>
      <c r="I39" s="181">
        <f t="shared" si="8"/>
        <v>0.85494363326330591</v>
      </c>
      <c r="J39" s="50"/>
      <c r="K39" s="92">
        <v>3.2166868657251704</v>
      </c>
      <c r="L39" s="92">
        <v>0</v>
      </c>
      <c r="M39" s="92">
        <v>0.30804589082158734</v>
      </c>
      <c r="N39" s="92">
        <v>0</v>
      </c>
      <c r="O39" s="92">
        <v>0</v>
      </c>
      <c r="P39" s="92"/>
      <c r="Q39" s="168">
        <f>SUM(K39:P39)</f>
        <v>3.5247327565467579</v>
      </c>
      <c r="R39" s="175">
        <v>6.5601454999999991</v>
      </c>
      <c r="S39" s="50"/>
      <c r="T39" s="92">
        <v>0.28028000000000003</v>
      </c>
      <c r="U39" s="92">
        <v>0.33999999999999997</v>
      </c>
      <c r="V39" s="92"/>
      <c r="W39" s="92"/>
      <c r="X39" s="92"/>
      <c r="Y39" s="92">
        <v>8.5989454245061037</v>
      </c>
      <c r="Z39" s="51">
        <f>SUM(S39:Y39)</f>
        <v>9.2192254245061029</v>
      </c>
      <c r="AA39" s="52">
        <v>46.113316465447497</v>
      </c>
      <c r="AB39" s="93"/>
      <c r="AC39" s="187">
        <f t="shared" si="9"/>
        <v>66.272363779763666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6.339085007972673</v>
      </c>
      <c r="F40" s="82">
        <f>SUM(F$22,F$26,F$37,F$39)+F38</f>
        <v>12.143424869912518</v>
      </c>
      <c r="G40" s="83">
        <f>SUM(G$22,G$26,G$37,G$39)+G38</f>
        <v>18.482509877885192</v>
      </c>
      <c r="H40" s="82">
        <f>SUM(H$22,H$26,H$37,H$39)+H38</f>
        <v>3.7514330361794532</v>
      </c>
      <c r="I40" s="185">
        <f>SUM(I$22,I$26,I$37,I$39)+I38</f>
        <v>22.233942914064645</v>
      </c>
      <c r="J40" s="85">
        <f t="shared" ref="J40:AB40" si="10">SUM(J$22,J$26,J$37,J$39,J$38)</f>
        <v>0</v>
      </c>
      <c r="K40" s="85">
        <f t="shared" si="10"/>
        <v>8.3679237807864855</v>
      </c>
      <c r="L40" s="85">
        <f t="shared" si="10"/>
        <v>110.32575953088501</v>
      </c>
      <c r="M40" s="85">
        <f t="shared" si="10"/>
        <v>104.60196117355119</v>
      </c>
      <c r="N40" s="85">
        <f t="shared" si="10"/>
        <v>7.3573061858628943</v>
      </c>
      <c r="O40" s="85">
        <f t="shared" si="10"/>
        <v>15.024440582864042</v>
      </c>
      <c r="P40" s="109">
        <f t="shared" si="10"/>
        <v>0</v>
      </c>
      <c r="Q40" s="172">
        <f>SUM(Q$22,Q$26,Q$37,Q$39,Q$38)</f>
        <v>245.67739125394959</v>
      </c>
      <c r="R40" s="178">
        <f t="shared" si="10"/>
        <v>57.12344068671316</v>
      </c>
      <c r="S40" s="85">
        <f t="shared" si="10"/>
        <v>0</v>
      </c>
      <c r="T40" s="85">
        <f t="shared" si="10"/>
        <v>9.7956842266179773</v>
      </c>
      <c r="U40" s="85">
        <f t="shared" si="10"/>
        <v>0.33999999999999997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49.356856231392257</v>
      </c>
      <c r="Z40" s="110">
        <f t="shared" si="10"/>
        <v>59.822802098010243</v>
      </c>
      <c r="AA40" s="87">
        <f t="shared" si="10"/>
        <v>141.40992992888815</v>
      </c>
      <c r="AB40" s="111">
        <f t="shared" si="10"/>
        <v>0</v>
      </c>
      <c r="AC40" s="190">
        <f>SUM(AC$22,AC$26,AC$37,AC$39,AC$38)</f>
        <v>526.26750688162588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-5.3603765815281648</v>
      </c>
      <c r="H42" s="82">
        <f>H$20-H$40</f>
        <v>-6.8339963779453505E-2</v>
      </c>
      <c r="I42" s="185">
        <f>I$20-I$40</f>
        <v>-5.4287165453076192</v>
      </c>
      <c r="J42" s="85">
        <f t="shared" ref="J42:R42" si="11">J$20-J$40</f>
        <v>3.6390943255745469</v>
      </c>
      <c r="K42" s="85">
        <f t="shared" si="11"/>
        <v>0</v>
      </c>
      <c r="L42" s="85">
        <f t="shared" si="11"/>
        <v>1.9134207827209906</v>
      </c>
      <c r="M42" s="85">
        <f t="shared" si="11"/>
        <v>0.5699918572923508</v>
      </c>
      <c r="N42" s="85">
        <f t="shared" si="11"/>
        <v>1.9891557139208818</v>
      </c>
      <c r="O42" s="85">
        <f t="shared" si="11"/>
        <v>-0.12570690531648054</v>
      </c>
      <c r="P42" s="85">
        <f t="shared" si="11"/>
        <v>0</v>
      </c>
      <c r="Q42" s="170">
        <f t="shared" si="11"/>
        <v>7.9859557741922913</v>
      </c>
      <c r="R42" s="178">
        <f t="shared" si="11"/>
        <v>2.915092976080679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-0.73389896609705829</v>
      </c>
      <c r="AB42" s="88">
        <f t="shared" si="12"/>
        <v>0</v>
      </c>
      <c r="AC42" s="190">
        <f t="shared" si="12"/>
        <v>4.7384332388684243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2010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81.233092909999996</v>
      </c>
      <c r="F7" s="48">
        <v>53.137036766499996</v>
      </c>
      <c r="G7" s="49">
        <v>134.3701296765</v>
      </c>
      <c r="H7" s="48">
        <v>4.5112591500000008</v>
      </c>
      <c r="I7" s="181">
        <f>G7+H7</f>
        <v>138.8813888265</v>
      </c>
      <c r="J7" s="50">
        <v>116.02335128380628</v>
      </c>
      <c r="K7" s="50">
        <v>7.3420690592650804</v>
      </c>
      <c r="L7" s="50"/>
      <c r="M7" s="50"/>
      <c r="N7" s="50"/>
      <c r="O7" s="50"/>
      <c r="P7" s="50"/>
      <c r="Q7" s="168">
        <f>SUM(J7:P7)</f>
        <v>123.36542034307136</v>
      </c>
      <c r="R7" s="175">
        <v>179.27531770236979</v>
      </c>
      <c r="S7" s="50">
        <v>89.006520931010272</v>
      </c>
      <c r="T7" s="50">
        <v>138.23976018190808</v>
      </c>
      <c r="U7" s="50">
        <v>0.36664485863821727</v>
      </c>
      <c r="V7" s="50">
        <v>5.8932433647615605</v>
      </c>
      <c r="W7" s="50">
        <v>0.18452142036000002</v>
      </c>
      <c r="X7" s="50">
        <v>3.1079532577009998</v>
      </c>
      <c r="Y7" s="50">
        <v>60.953016927491127</v>
      </c>
      <c r="Z7" s="51">
        <f>SUM(S7:Y7)</f>
        <v>297.75166094187028</v>
      </c>
      <c r="AA7" s="52"/>
      <c r="AB7" s="53">
        <v>1.467744894</v>
      </c>
      <c r="AC7" s="187">
        <f>SUM(I7,Q7,R7,Z7,AA7,AB7)</f>
        <v>740.74153270781142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1.5237115941292989</v>
      </c>
      <c r="F8" s="48">
        <v>4.216547948032396</v>
      </c>
      <c r="G8" s="49">
        <v>5.7402595421616951</v>
      </c>
      <c r="H8" s="48">
        <v>1.5796611359053213E-3</v>
      </c>
      <c r="I8" s="181">
        <f>G8+H8</f>
        <v>5.7418392032976007</v>
      </c>
      <c r="J8" s="50">
        <v>232.65391060713492</v>
      </c>
      <c r="K8" s="50">
        <v>0.49110015748169833</v>
      </c>
      <c r="L8" s="50">
        <v>42.8901988437282</v>
      </c>
      <c r="M8" s="50">
        <v>26.20964857923844</v>
      </c>
      <c r="N8" s="50">
        <v>0</v>
      </c>
      <c r="O8" s="50">
        <v>2.7289871609947975</v>
      </c>
      <c r="P8" s="50">
        <v>7.4332139840737614</v>
      </c>
      <c r="Q8" s="168">
        <f>SUM(J8:P8)</f>
        <v>312.40705933265178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318.1488985359494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75.262892765036469</v>
      </c>
      <c r="F9" s="48">
        <v>0</v>
      </c>
      <c r="G9" s="49">
        <v>75.262892765036469</v>
      </c>
      <c r="H9" s="48">
        <v>0</v>
      </c>
      <c r="I9" s="181">
        <f>G9+H9</f>
        <v>75.262892765036469</v>
      </c>
      <c r="J9" s="50">
        <v>110.51781003197759</v>
      </c>
      <c r="K9" s="50">
        <v>0.70223938168458755</v>
      </c>
      <c r="L9" s="50">
        <v>1.6261201627911701</v>
      </c>
      <c r="M9" s="50">
        <v>8.186828075427496E-3</v>
      </c>
      <c r="N9" s="50">
        <v>2.7508155839280199</v>
      </c>
      <c r="O9" s="50">
        <v>0</v>
      </c>
      <c r="P9" s="50">
        <v>0</v>
      </c>
      <c r="Q9" s="168">
        <f>SUM(J9:P9)</f>
        <v>115.60517198845679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190.86806475349326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10.919387332408181</v>
      </c>
      <c r="H10" s="48">
        <v>4.2709245617537542E-2</v>
      </c>
      <c r="I10" s="181">
        <f>G10+H10</f>
        <v>10.962096578025719</v>
      </c>
      <c r="J10" s="50">
        <v>1.8351255599918241</v>
      </c>
      <c r="K10" s="50">
        <v>1.6229439991112093E-2</v>
      </c>
      <c r="L10" s="50">
        <v>1.4615038549702333</v>
      </c>
      <c r="M10" s="50">
        <v>-2.0988232914109131</v>
      </c>
      <c r="N10" s="50">
        <v>-1.6831733589016511</v>
      </c>
      <c r="O10" s="50">
        <v>0.64261897393586132</v>
      </c>
      <c r="P10" s="50">
        <v>0.36323009567341386</v>
      </c>
      <c r="Q10" s="168">
        <f>SUM(J10:P10)</f>
        <v>0.53671127424988052</v>
      </c>
      <c r="R10" s="175">
        <v>5.8932399999999996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17.392047852275599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7.635861028994434E-2</v>
      </c>
      <c r="M11" s="50">
        <v>1.3992834010083395</v>
      </c>
      <c r="N11" s="50">
        <v>13.090792919033206</v>
      </c>
      <c r="O11" s="50">
        <v>33.801754699570033</v>
      </c>
      <c r="P11" s="50">
        <v>9.2020000000000001E-3</v>
      </c>
      <c r="Q11" s="168">
        <f>SUM(J11:P11)</f>
        <v>48.377391629901524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48.377391629901524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7.4939117390928232</v>
      </c>
      <c r="F12" s="61">
        <f t="shared" ref="F12:Z12" si="0">SUM(F$7:F$8)-SUM(F$9:F$11)</f>
        <v>57.353584714532388</v>
      </c>
      <c r="G12" s="62">
        <f t="shared" si="0"/>
        <v>53.928109121217034</v>
      </c>
      <c r="H12" s="63">
        <f t="shared" si="0"/>
        <v>4.470129565518369</v>
      </c>
      <c r="I12" s="182">
        <f>SUM(I$7:I$8)-SUM(I$9:I$11)</f>
        <v>58.398238686735397</v>
      </c>
      <c r="J12" s="64">
        <f>SUM(J$7:J$8)-SUM(J$9:J$11)</f>
        <v>236.32432629897176</v>
      </c>
      <c r="K12" s="64">
        <f t="shared" si="0"/>
        <v>7.114700395071079</v>
      </c>
      <c r="L12" s="64">
        <f t="shared" si="0"/>
        <v>39.72621621567685</v>
      </c>
      <c r="M12" s="64">
        <f t="shared" si="0"/>
        <v>26.901001641565585</v>
      </c>
      <c r="N12" s="64">
        <f t="shared" si="0"/>
        <v>-14.158435144059574</v>
      </c>
      <c r="O12" s="64">
        <f t="shared" si="0"/>
        <v>-31.715386512511095</v>
      </c>
      <c r="P12" s="64">
        <f t="shared" si="0"/>
        <v>7.0607818884003475</v>
      </c>
      <c r="Q12" s="169">
        <f t="shared" si="0"/>
        <v>271.25320478311494</v>
      </c>
      <c r="R12" s="176">
        <f t="shared" si="0"/>
        <v>173.3820777023698</v>
      </c>
      <c r="S12" s="64">
        <f t="shared" si="0"/>
        <v>89.006520931010272</v>
      </c>
      <c r="T12" s="64">
        <f t="shared" si="0"/>
        <v>138.23976018190808</v>
      </c>
      <c r="U12" s="64">
        <f t="shared" si="0"/>
        <v>0.36664485863821727</v>
      </c>
      <c r="V12" s="64">
        <f t="shared" si="0"/>
        <v>5.8932433647615605</v>
      </c>
      <c r="W12" s="64">
        <f t="shared" si="0"/>
        <v>0.18452142036000002</v>
      </c>
      <c r="X12" s="64">
        <f t="shared" si="0"/>
        <v>3.1079532577009998</v>
      </c>
      <c r="Y12" s="64">
        <f t="shared" si="0"/>
        <v>60.953016927491127</v>
      </c>
      <c r="Z12" s="65">
        <f t="shared" si="0"/>
        <v>297.75166094187028</v>
      </c>
      <c r="AA12" s="66"/>
      <c r="AB12" s="67">
        <f>SUM(AB$7:AB$8)-SUM(AB$9:AB$11)</f>
        <v>1.467744894</v>
      </c>
      <c r="AC12" s="188">
        <f>SUM(AC$7:AC$8)-SUM(AC$9:AC$11)</f>
        <v>802.25292700809041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-0.4015331539767959</v>
      </c>
      <c r="F13" s="70">
        <f t="shared" si="1"/>
        <v>-32.417674655762362</v>
      </c>
      <c r="G13" s="71">
        <f t="shared" si="1"/>
        <v>-32.819207809739162</v>
      </c>
      <c r="H13" s="70">
        <f t="shared" si="1"/>
        <v>-0.25196168255999996</v>
      </c>
      <c r="I13" s="183">
        <f t="shared" si="1"/>
        <v>-33.071169492299163</v>
      </c>
      <c r="J13" s="72">
        <f t="shared" si="1"/>
        <v>-236.33782653952767</v>
      </c>
      <c r="K13" s="72">
        <f t="shared" ref="K13:U13" si="2">SUM(K$14:K$18)</f>
        <v>-1.1071964641288434E-3</v>
      </c>
      <c r="L13" s="72">
        <f t="shared" si="2"/>
        <v>65.375926196125661</v>
      </c>
      <c r="M13" s="72">
        <f t="shared" si="2"/>
        <v>81.383024380620014</v>
      </c>
      <c r="N13" s="72">
        <f t="shared" si="2"/>
        <v>22.747934733031116</v>
      </c>
      <c r="O13" s="72">
        <f t="shared" si="2"/>
        <v>45.114492780051883</v>
      </c>
      <c r="P13" s="72">
        <f t="shared" si="2"/>
        <v>7.6560543254308087</v>
      </c>
      <c r="Q13" s="168">
        <f t="shared" si="2"/>
        <v>-14.061501320732303</v>
      </c>
      <c r="R13" s="177">
        <f t="shared" si="2"/>
        <v>-89.761444603145051</v>
      </c>
      <c r="S13" s="72">
        <f t="shared" si="2"/>
        <v>-89.006520931010272</v>
      </c>
      <c r="T13" s="72">
        <f t="shared" si="2"/>
        <v>-129.0254821618696</v>
      </c>
      <c r="U13" s="72">
        <f t="shared" si="2"/>
        <v>-1.3644858638217306E-2</v>
      </c>
      <c r="V13" s="72">
        <f t="shared" ref="V13:AC13" si="3">SUM(V$14:V$18)</f>
        <v>-5.8932433647615605</v>
      </c>
      <c r="W13" s="72">
        <f t="shared" si="3"/>
        <v>-0.18452142036000002</v>
      </c>
      <c r="X13" s="72">
        <f t="shared" si="3"/>
        <v>-2.777691617701</v>
      </c>
      <c r="Y13" s="72">
        <f t="shared" si="3"/>
        <v>-5.0642408319400003</v>
      </c>
      <c r="Z13" s="51">
        <f t="shared" si="3"/>
        <v>-231.96534518628067</v>
      </c>
      <c r="AA13" s="73">
        <f t="shared" si="3"/>
        <v>145.22734441246445</v>
      </c>
      <c r="AB13" s="74">
        <f t="shared" si="3"/>
        <v>-1.467744894</v>
      </c>
      <c r="AC13" s="189">
        <f t="shared" si="3"/>
        <v>-225.09986108399278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-13.83449563412883</v>
      </c>
      <c r="G14" s="49">
        <f>F14+E14</f>
        <v>-13.83449563412883</v>
      </c>
      <c r="H14" s="48">
        <v>0</v>
      </c>
      <c r="I14" s="181">
        <f>SUM(G14:H14)</f>
        <v>-13.83449563412883</v>
      </c>
      <c r="J14" s="50"/>
      <c r="K14" s="50"/>
      <c r="L14" s="50"/>
      <c r="M14" s="50">
        <v>-2.4624513479999999E-2</v>
      </c>
      <c r="N14" s="50">
        <v>-7.5339359999999998E-4</v>
      </c>
      <c r="O14" s="50"/>
      <c r="P14" s="50"/>
      <c r="Q14" s="168">
        <f>SUM(J14:P14)</f>
        <v>-2.5377907079999998E-2</v>
      </c>
      <c r="R14" s="175">
        <v>-62.594036828449994</v>
      </c>
      <c r="S14" s="50">
        <v>-89.006520931010272</v>
      </c>
      <c r="T14" s="50">
        <v>-127.71997768186961</v>
      </c>
      <c r="U14" s="50">
        <v>-1.3644858638217306E-2</v>
      </c>
      <c r="V14" s="50">
        <v>-5.8932433647615605</v>
      </c>
      <c r="W14" s="50"/>
      <c r="X14" s="50">
        <v>-1.9346259521110001</v>
      </c>
      <c r="Y14" s="50"/>
      <c r="Z14" s="51">
        <f>SUM(S14:Y14)</f>
        <v>-224.56801278839066</v>
      </c>
      <c r="AA14" s="52">
        <v>151.55035932568381</v>
      </c>
      <c r="AB14" s="58"/>
      <c r="AC14" s="191">
        <f t="shared" ref="AC14:AC19" si="4">SUM(I14,Q14,R14,Z14,AA14,AB14)</f>
        <v>-149.47156383236569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-7.8226984853590107</v>
      </c>
      <c r="G15" s="49">
        <f>F15+E15</f>
        <v>-7.8226984853590107</v>
      </c>
      <c r="H15" s="48">
        <v>-0.25196168255999996</v>
      </c>
      <c r="I15" s="181">
        <f>SUM(G15:H15)</f>
        <v>-8.07466016791901</v>
      </c>
      <c r="J15" s="50"/>
      <c r="K15" s="50"/>
      <c r="L15" s="50"/>
      <c r="M15" s="50"/>
      <c r="N15" s="50"/>
      <c r="O15" s="50"/>
      <c r="P15" s="50"/>
      <c r="Q15" s="168"/>
      <c r="R15" s="175">
        <v>-19.40175624780812</v>
      </c>
      <c r="S15" s="50"/>
      <c r="T15" s="50">
        <v>-1.30550448</v>
      </c>
      <c r="U15" s="50"/>
      <c r="V15" s="50"/>
      <c r="W15" s="50"/>
      <c r="X15" s="50">
        <v>-0.84306566558999996</v>
      </c>
      <c r="Y15" s="50">
        <v>-5.0642408319400003</v>
      </c>
      <c r="Z15" s="51">
        <f>SUM(S15:Y15)</f>
        <v>-7.2128109775300002</v>
      </c>
      <c r="AA15" s="52">
        <v>9.9499757056358096</v>
      </c>
      <c r="AB15" s="53">
        <v>-1.467744894</v>
      </c>
      <c r="AC15" s="191">
        <f t="shared" si="4"/>
        <v>-26.206996581621318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-236.33782653952767</v>
      </c>
      <c r="K16" s="50"/>
      <c r="L16" s="50">
        <v>64.630472745902409</v>
      </c>
      <c r="M16" s="50">
        <v>81.801036067713142</v>
      </c>
      <c r="N16" s="50">
        <v>22.680335964409011</v>
      </c>
      <c r="O16" s="50">
        <v>45.928426226505884</v>
      </c>
      <c r="P16" s="50">
        <v>15.0301301357841</v>
      </c>
      <c r="Q16" s="168">
        <f>SUM(J16:P16)</f>
        <v>-6.2674253992131224</v>
      </c>
      <c r="R16" s="175">
        <v>0</v>
      </c>
      <c r="S16" s="50"/>
      <c r="T16" s="50"/>
      <c r="U16" s="50"/>
      <c r="V16" s="50"/>
      <c r="W16" s="50">
        <v>-0.18452142036000002</v>
      </c>
      <c r="X16" s="50"/>
      <c r="Y16" s="50"/>
      <c r="Z16" s="51">
        <f>SUM(S16:Y16)</f>
        <v>-0.18452142036000002</v>
      </c>
      <c r="AA16" s="52"/>
      <c r="AB16" s="58"/>
      <c r="AC16" s="191">
        <f t="shared" si="4"/>
        <v>-6.4519468195731227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-10.581223594642454</v>
      </c>
      <c r="G17" s="49">
        <f>F17+E17</f>
        <v>-10.581223594642454</v>
      </c>
      <c r="H17" s="48">
        <v>0</v>
      </c>
      <c r="I17" s="181">
        <f>SUM(G17:H17)</f>
        <v>-10.581223594642454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-10.581223594642454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-0.4015331539767959</v>
      </c>
      <c r="F18" s="76">
        <v>-0.17925694163206984</v>
      </c>
      <c r="G18" s="75">
        <v>-0.58079009560886585</v>
      </c>
      <c r="H18" s="48">
        <v>0</v>
      </c>
      <c r="I18" s="181">
        <f>SUM(G18:H18)</f>
        <v>-0.58079009560886585</v>
      </c>
      <c r="J18" s="77">
        <v>0</v>
      </c>
      <c r="K18" s="50">
        <v>-1.1071964641288434E-3</v>
      </c>
      <c r="L18" s="50">
        <v>0.74545345022325671</v>
      </c>
      <c r="M18" s="50">
        <v>-0.39338717361312203</v>
      </c>
      <c r="N18" s="50">
        <v>6.8352162222104468E-2</v>
      </c>
      <c r="O18" s="50">
        <v>-0.81393344645399923</v>
      </c>
      <c r="P18" s="50">
        <v>-7.3740758103532915</v>
      </c>
      <c r="Q18" s="168">
        <f>SUM(J18:P18)</f>
        <v>-7.7686980144391802</v>
      </c>
      <c r="R18" s="175">
        <v>-7.7656515268869377</v>
      </c>
      <c r="S18" s="50"/>
      <c r="T18" s="50"/>
      <c r="U18" s="50"/>
      <c r="V18" s="50"/>
      <c r="W18" s="50"/>
      <c r="X18" s="50"/>
      <c r="Y18" s="50"/>
      <c r="Z18" s="51"/>
      <c r="AA18" s="52">
        <v>-16.272990618855179</v>
      </c>
      <c r="AB18" s="58"/>
      <c r="AC18" s="191">
        <f t="shared" si="4"/>
        <v>-32.388130255790159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-14.716836213831154</v>
      </c>
      <c r="Q19" s="170">
        <f>SUM(J19:P19)</f>
        <v>-14.716836213831154</v>
      </c>
      <c r="R19" s="178">
        <v>-25.443401505195279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-40.160237719026433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7.0923785851160268</v>
      </c>
      <c r="F20" s="82">
        <f t="shared" si="5"/>
        <v>24.935910058770027</v>
      </c>
      <c r="G20" s="83">
        <f t="shared" si="5"/>
        <v>21.108901311477872</v>
      </c>
      <c r="H20" s="82">
        <f t="shared" si="5"/>
        <v>4.2181678829583689</v>
      </c>
      <c r="I20" s="185">
        <f t="shared" si="5"/>
        <v>25.327069194436234</v>
      </c>
      <c r="J20" s="85">
        <f>SUM(J$12,J$13,J$19)</f>
        <v>-1.3500240555913479E-2</v>
      </c>
      <c r="K20" s="85">
        <f t="shared" si="5"/>
        <v>7.1135931986069503</v>
      </c>
      <c r="L20" s="85">
        <f t="shared" si="5"/>
        <v>105.1021424118025</v>
      </c>
      <c r="M20" s="85">
        <f t="shared" si="5"/>
        <v>108.2840260221856</v>
      </c>
      <c r="N20" s="85">
        <f t="shared" si="5"/>
        <v>8.5894995889715418</v>
      </c>
      <c r="O20" s="85">
        <f>SUM(O$12,O$13,O$19)</f>
        <v>13.399106267540787</v>
      </c>
      <c r="P20" s="85">
        <f t="shared" si="5"/>
        <v>0</v>
      </c>
      <c r="Q20" s="170">
        <f t="shared" si="5"/>
        <v>242.47486724855148</v>
      </c>
      <c r="R20" s="178">
        <f t="shared" si="5"/>
        <v>58.177231594029465</v>
      </c>
      <c r="S20" s="85"/>
      <c r="T20" s="85">
        <f t="shared" ref="T20:AB20" si="6">SUM(T$12,T$13,T$19)</f>
        <v>9.2142780200384777</v>
      </c>
      <c r="U20" s="85">
        <f t="shared" si="6"/>
        <v>0.35299999999999998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55.88877609555113</v>
      </c>
      <c r="Z20" s="86">
        <f t="shared" si="6"/>
        <v>65.786315755589612</v>
      </c>
      <c r="AA20" s="87">
        <f t="shared" si="6"/>
        <v>145.22734441246445</v>
      </c>
      <c r="AB20" s="88">
        <f t="shared" si="6"/>
        <v>0</v>
      </c>
      <c r="AC20" s="190">
        <f>SUM(AC$12,AC$13,AC$19)</f>
        <v>536.99282820507119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5.6717815903658722E-2</v>
      </c>
      <c r="F22" s="63">
        <v>1.8656864535215409</v>
      </c>
      <c r="G22" s="62">
        <f>SUM(E22:F22)</f>
        <v>1.9224042694251997</v>
      </c>
      <c r="H22" s="63">
        <v>2.271430163273817E-2</v>
      </c>
      <c r="I22" s="181">
        <f>SUM(G22:H22)</f>
        <v>1.945118571057938</v>
      </c>
      <c r="J22" s="92"/>
      <c r="K22" s="92">
        <f>SUM(K23:K25)</f>
        <v>6.0877096703417247E-2</v>
      </c>
      <c r="L22" s="92">
        <f>SUM(L23:L25)</f>
        <v>1.3797690671093243</v>
      </c>
      <c r="M22" s="92">
        <f>SUM(M23:M25)</f>
        <v>13.257995244818641</v>
      </c>
      <c r="N22" s="92">
        <f>SUM(N23:N25)</f>
        <v>2.398955354589511</v>
      </c>
      <c r="O22" s="92">
        <f>SUM(O23:O25)</f>
        <v>0</v>
      </c>
      <c r="P22" s="92"/>
      <c r="Q22" s="168">
        <f>SUM(J22:P22)</f>
        <v>17.097596763220896</v>
      </c>
      <c r="R22" s="175">
        <f>SUM(R23:R25)</f>
        <v>1.4707610397256026</v>
      </c>
      <c r="S22" s="50"/>
      <c r="T22" s="92">
        <v>0.86623164523441665</v>
      </c>
      <c r="U22" s="92"/>
      <c r="V22" s="92"/>
      <c r="W22" s="92"/>
      <c r="X22" s="92"/>
      <c r="Y22" s="92"/>
      <c r="Z22" s="51">
        <f>SUM(S22:Y22)</f>
        <v>0.86623164523441665</v>
      </c>
      <c r="AA22" s="52">
        <f>SUM(AA23:AA25)</f>
        <v>7.6758440631075988</v>
      </c>
      <c r="AB22" s="93"/>
      <c r="AC22" s="187">
        <f>SUM(I22,Q22,R22,Z22,AA22,AB22)</f>
        <v>29.055552082346452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5.6717815903658722E-2</v>
      </c>
      <c r="F23" s="48">
        <v>1.8656864535215409</v>
      </c>
      <c r="G23" s="49">
        <f t="shared" ref="G23:G39" si="7">SUM(E23:F23)</f>
        <v>1.9224042694251997</v>
      </c>
      <c r="H23" s="48">
        <v>2.271430163273817E-2</v>
      </c>
      <c r="I23" s="186">
        <f t="shared" ref="I23:I39" si="8">SUM(G23:H23)</f>
        <v>1.945118571057938</v>
      </c>
      <c r="J23" s="50"/>
      <c r="K23" s="50">
        <v>6.0877096703417247E-2</v>
      </c>
      <c r="L23" s="50">
        <v>1.3675074347682461</v>
      </c>
      <c r="M23" s="57">
        <v>8.9278739007975929</v>
      </c>
      <c r="N23" s="57">
        <v>0</v>
      </c>
      <c r="O23" s="57">
        <v>0</v>
      </c>
      <c r="P23" s="57"/>
      <c r="Q23" s="171">
        <f>SUM(J23:P23)</f>
        <v>10.356258432269257</v>
      </c>
      <c r="R23" s="179">
        <v>1.4581310397256027</v>
      </c>
      <c r="S23" s="50"/>
      <c r="T23" s="50">
        <v>0.86623164523441665</v>
      </c>
      <c r="U23" s="50"/>
      <c r="V23" s="50"/>
      <c r="W23" s="50"/>
      <c r="X23" s="50"/>
      <c r="Y23" s="50"/>
      <c r="Z23" s="94">
        <f>SUM(S23:Y23)</f>
        <v>0.86623164523441665</v>
      </c>
      <c r="AA23" s="95">
        <v>6.9870047611366601</v>
      </c>
      <c r="AB23" s="96"/>
      <c r="AC23" s="191">
        <f>SUM(I23,Q23,R23,Z23,AA23,AB23)</f>
        <v>21.612744449423872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1.1188110789641881E-2</v>
      </c>
      <c r="M24" s="57">
        <v>2.5734404854896002</v>
      </c>
      <c r="N24" s="57">
        <v>0</v>
      </c>
      <c r="O24" s="57">
        <v>0</v>
      </c>
      <c r="P24" s="57"/>
      <c r="Q24" s="171">
        <f>SUM(J24:P24)</f>
        <v>2.5846285962792424</v>
      </c>
      <c r="R24" s="179">
        <v>1.2630000000000001E-2</v>
      </c>
      <c r="S24" s="50"/>
      <c r="T24" s="50"/>
      <c r="U24" s="50"/>
      <c r="V24" s="50"/>
      <c r="W24" s="50"/>
      <c r="X24" s="50"/>
      <c r="Y24" s="50"/>
      <c r="Z24" s="94"/>
      <c r="AA24" s="95">
        <v>0.1817267003651071</v>
      </c>
      <c r="AB24" s="96"/>
      <c r="AC24" s="191">
        <f>SUM(I24,Q24,R24,Z24,AA24,AB24)</f>
        <v>2.7789852966443496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1.0735215514362795E-3</v>
      </c>
      <c r="M25" s="57">
        <v>1.7566808585314477</v>
      </c>
      <c r="N25" s="57">
        <v>2.398955354589511</v>
      </c>
      <c r="O25" s="57">
        <v>0</v>
      </c>
      <c r="P25" s="57"/>
      <c r="Q25" s="171">
        <f>SUM(J25:P25)</f>
        <v>4.1567097346723951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0.50711260160583105</v>
      </c>
      <c r="AB25" s="96"/>
      <c r="AC25" s="191">
        <f>SUM(I25,Q25,R25,Z25,AA25,AB25)</f>
        <v>4.6638223362782263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6.8085158238420913</v>
      </c>
      <c r="F26" s="63">
        <v>10.573769105409651</v>
      </c>
      <c r="G26" s="62">
        <f t="shared" si="7"/>
        <v>17.382284929251743</v>
      </c>
      <c r="H26" s="63">
        <v>3.3256861349434077</v>
      </c>
      <c r="I26" s="181">
        <f>SUM(G26:H26)</f>
        <v>20.707971064195149</v>
      </c>
      <c r="J26" s="50"/>
      <c r="K26" s="100">
        <f>SUM(K27:K36)</f>
        <v>2.6355354840976415</v>
      </c>
      <c r="L26" s="100">
        <f>SUM(L27:L36)</f>
        <v>9.0359261292695683E-2</v>
      </c>
      <c r="M26" s="100">
        <f>SUM(M27:M36)</f>
        <v>11.22699848381594</v>
      </c>
      <c r="N26" s="100">
        <f>SUM(N27:N36)</f>
        <v>1.1731997574190429</v>
      </c>
      <c r="O26" s="100">
        <f>SUM(O27:O36)</f>
        <v>0</v>
      </c>
      <c r="P26" s="100"/>
      <c r="Q26" s="168">
        <f>SUM(Q27:Q36)</f>
        <v>15.12609298662532</v>
      </c>
      <c r="R26" s="175">
        <f>SUM(R27:R36)</f>
        <v>45.94643691505717</v>
      </c>
      <c r="S26" s="50"/>
      <c r="T26" s="92">
        <f>SUM(T27:T36)</f>
        <v>5.7127115980000003</v>
      </c>
      <c r="U26" s="101"/>
      <c r="V26" s="101"/>
      <c r="W26" s="101"/>
      <c r="X26" s="92">
        <f>SUM(X27:X36)</f>
        <v>5.026164000000001E-2</v>
      </c>
      <c r="Y26" s="92">
        <f>SUM(Y27:Y36)</f>
        <v>47.361523909504719</v>
      </c>
      <c r="Z26" s="51">
        <f>SUM(S26:Y26)</f>
        <v>53.124497147504719</v>
      </c>
      <c r="AA26" s="52">
        <f>SUM(AA27:AA36)</f>
        <v>60.28284572752483</v>
      </c>
      <c r="AB26" s="93"/>
      <c r="AC26" s="187">
        <f t="shared" ref="AC26:AC39" si="9">SUM(I26,Q26,R26,Z26,AA26,AB26)</f>
        <v>195.18784384090719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1.4072666025501817E-2</v>
      </c>
      <c r="G27" s="49">
        <f t="shared" si="7"/>
        <v>1.4072666025501817E-2</v>
      </c>
      <c r="H27" s="48">
        <v>0</v>
      </c>
      <c r="I27" s="186">
        <f t="shared" si="8"/>
        <v>1.4072666025501817E-2</v>
      </c>
      <c r="J27" s="50"/>
      <c r="K27" s="100"/>
      <c r="L27" s="50">
        <v>2.5822959673574043E-3</v>
      </c>
      <c r="M27" s="57">
        <v>3.6110712338731918</v>
      </c>
      <c r="N27" s="57">
        <v>0</v>
      </c>
      <c r="O27" s="57">
        <v>0</v>
      </c>
      <c r="P27" s="50"/>
      <c r="Q27" s="171">
        <f>SUM(K27:P27)</f>
        <v>3.6136535298405494</v>
      </c>
      <c r="R27" s="179">
        <v>6.14617509017367E-3</v>
      </c>
      <c r="S27" s="50"/>
      <c r="T27" s="50"/>
      <c r="U27" s="50"/>
      <c r="V27" s="50"/>
      <c r="W27" s="50"/>
      <c r="X27" s="50"/>
      <c r="Y27" s="50"/>
      <c r="Z27" s="51"/>
      <c r="AA27" s="95">
        <v>1.5316857644019728</v>
      </c>
      <c r="AB27" s="96"/>
      <c r="AC27" s="191">
        <f t="shared" si="9"/>
        <v>5.1655581353581983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1.5344135296323358</v>
      </c>
      <c r="F28" s="48">
        <v>9.0146192279621538</v>
      </c>
      <c r="G28" s="49">
        <f t="shared" si="7"/>
        <v>10.549032757594489</v>
      </c>
      <c r="H28" s="48">
        <v>3.2669348672185952</v>
      </c>
      <c r="I28" s="186">
        <f t="shared" si="8"/>
        <v>13.815967624813084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15.159715991121322</v>
      </c>
      <c r="S28" s="50"/>
      <c r="T28" s="102"/>
      <c r="U28" s="102"/>
      <c r="V28" s="102"/>
      <c r="W28" s="102"/>
      <c r="X28" s="50"/>
      <c r="Y28" s="50"/>
      <c r="Z28" s="51"/>
      <c r="AA28" s="95">
        <v>8.1114435068590893</v>
      </c>
      <c r="AB28" s="96"/>
      <c r="AC28" s="191">
        <f t="shared" si="9"/>
        <v>37.087127122793497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0.15257397999636685</v>
      </c>
      <c r="G29" s="49">
        <f t="shared" si="7"/>
        <v>0.15257397999636685</v>
      </c>
      <c r="H29" s="48">
        <v>0</v>
      </c>
      <c r="I29" s="186">
        <f t="shared" si="8"/>
        <v>0.15257397999636685</v>
      </c>
      <c r="J29" s="50"/>
      <c r="K29" s="57"/>
      <c r="L29" s="57"/>
      <c r="M29" s="57"/>
      <c r="N29" s="57"/>
      <c r="O29" s="57"/>
      <c r="P29" s="57"/>
      <c r="Q29" s="171"/>
      <c r="R29" s="179">
        <v>0.38096589269307268</v>
      </c>
      <c r="S29" s="50"/>
      <c r="T29" s="102"/>
      <c r="U29" s="102"/>
      <c r="V29" s="102"/>
      <c r="W29" s="102"/>
      <c r="X29" s="50"/>
      <c r="Y29" s="50"/>
      <c r="Z29" s="51"/>
      <c r="AA29" s="95">
        <v>0.42398058826328899</v>
      </c>
      <c r="AB29" s="96"/>
      <c r="AC29" s="191">
        <f t="shared" si="9"/>
        <v>0.95752046095272858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0.62176175179238991</v>
      </c>
      <c r="G30" s="49">
        <f t="shared" si="7"/>
        <v>0.62176175179238991</v>
      </c>
      <c r="H30" s="48">
        <v>5.1424567063478609E-2</v>
      </c>
      <c r="I30" s="186">
        <f t="shared" si="8"/>
        <v>0.67318631885586855</v>
      </c>
      <c r="J30" s="50"/>
      <c r="K30" s="57"/>
      <c r="L30" s="57"/>
      <c r="M30" s="57"/>
      <c r="N30" s="57"/>
      <c r="O30" s="57"/>
      <c r="P30" s="57"/>
      <c r="Q30" s="171"/>
      <c r="R30" s="179">
        <v>4.8448096401105722</v>
      </c>
      <c r="S30" s="50"/>
      <c r="T30" s="102"/>
      <c r="U30" s="102"/>
      <c r="V30" s="102"/>
      <c r="W30" s="102"/>
      <c r="X30" s="50"/>
      <c r="Y30" s="50"/>
      <c r="Z30" s="51"/>
      <c r="AA30" s="95">
        <v>13.396927937092551</v>
      </c>
      <c r="AB30" s="96"/>
      <c r="AC30" s="191">
        <f t="shared" si="9"/>
        <v>18.91492389605899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18.865583563382113</v>
      </c>
      <c r="S31" s="50"/>
      <c r="T31" s="50"/>
      <c r="U31" s="50"/>
      <c r="V31" s="50"/>
      <c r="W31" s="50"/>
      <c r="X31" s="50"/>
      <c r="Y31" s="50"/>
      <c r="Z31" s="51"/>
      <c r="AA31" s="95">
        <v>2.5295503976728728</v>
      </c>
      <c r="AB31" s="96"/>
      <c r="AC31" s="191">
        <f t="shared" si="9"/>
        <v>21.395133961054988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3.5329054751178997</v>
      </c>
      <c r="F32" s="48">
        <v>0.61065621414575888</v>
      </c>
      <c r="G32" s="49">
        <f t="shared" si="7"/>
        <v>4.1435616892636586</v>
      </c>
      <c r="H32" s="48">
        <v>7.3267006613344007E-3</v>
      </c>
      <c r="I32" s="186">
        <f t="shared" si="8"/>
        <v>4.1508883899249929</v>
      </c>
      <c r="J32" s="50"/>
      <c r="K32" s="57"/>
      <c r="L32" s="57"/>
      <c r="M32" s="57"/>
      <c r="N32" s="57"/>
      <c r="O32" s="57"/>
      <c r="P32" s="57"/>
      <c r="Q32" s="171"/>
      <c r="R32" s="179">
        <v>0.8274900937181866</v>
      </c>
      <c r="S32" s="50"/>
      <c r="T32" s="50"/>
      <c r="U32" s="50"/>
      <c r="V32" s="50"/>
      <c r="W32" s="50"/>
      <c r="X32" s="50"/>
      <c r="Y32" s="50"/>
      <c r="Z32" s="51"/>
      <c r="AA32" s="95">
        <v>0.91207025110045004</v>
      </c>
      <c r="AB32" s="96"/>
      <c r="AC32" s="191">
        <f t="shared" si="9"/>
        <v>5.8904487347436296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3.0045927882287722</v>
      </c>
      <c r="S33" s="50"/>
      <c r="T33" s="50"/>
      <c r="U33" s="50"/>
      <c r="V33" s="50"/>
      <c r="W33" s="50"/>
      <c r="X33" s="50"/>
      <c r="Y33" s="50"/>
      <c r="Z33" s="51"/>
      <c r="AA33" s="95">
        <v>24.29887635383346</v>
      </c>
      <c r="AB33" s="96"/>
      <c r="AC33" s="191">
        <f t="shared" si="9"/>
        <v>27.303469142062234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2.068406386685015E-2</v>
      </c>
      <c r="G34" s="49">
        <f t="shared" si="7"/>
        <v>2.068406386685015E-2</v>
      </c>
      <c r="H34" s="48">
        <v>0</v>
      </c>
      <c r="I34" s="186">
        <f t="shared" si="8"/>
        <v>2.068406386685015E-2</v>
      </c>
      <c r="J34" s="50"/>
      <c r="K34" s="57"/>
      <c r="L34" s="57"/>
      <c r="M34" s="57"/>
      <c r="N34" s="57"/>
      <c r="O34" s="57"/>
      <c r="P34" s="57"/>
      <c r="Q34" s="171"/>
      <c r="R34" s="179">
        <v>1.3869082451825396</v>
      </c>
      <c r="S34" s="50"/>
      <c r="T34" s="50"/>
      <c r="U34" s="50"/>
      <c r="V34" s="50"/>
      <c r="W34" s="50"/>
      <c r="X34" s="50"/>
      <c r="Y34" s="50"/>
      <c r="Z34" s="51"/>
      <c r="AA34" s="95">
        <v>0.645603777145904</v>
      </c>
      <c r="AB34" s="96"/>
      <c r="AC34" s="191">
        <f t="shared" si="9"/>
        <v>2.0531960861952938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8.2090269231772151E-2</v>
      </c>
      <c r="G35" s="49">
        <f t="shared" si="7"/>
        <v>8.2090269231772151E-2</v>
      </c>
      <c r="H35" s="48">
        <v>0</v>
      </c>
      <c r="I35" s="186">
        <f t="shared" si="8"/>
        <v>8.2090269231772151E-2</v>
      </c>
      <c r="J35" s="50"/>
      <c r="K35" s="57"/>
      <c r="L35" s="50">
        <v>6.4720806609179556E-3</v>
      </c>
      <c r="M35" s="57">
        <v>3.9565442159978312</v>
      </c>
      <c r="N35" s="57">
        <v>2.4514105802599984E-2</v>
      </c>
      <c r="O35" s="57">
        <v>0</v>
      </c>
      <c r="P35" s="57"/>
      <c r="Q35" s="171">
        <f>SUM(K35:P35)</f>
        <v>3.9875304024613492</v>
      </c>
      <c r="R35" s="179">
        <v>3.381529371818659E-2</v>
      </c>
      <c r="S35" s="50"/>
      <c r="T35" s="50"/>
      <c r="U35" s="50"/>
      <c r="V35" s="50"/>
      <c r="W35" s="50"/>
      <c r="X35" s="50"/>
      <c r="Y35" s="50"/>
      <c r="Z35" s="51"/>
      <c r="AA35" s="95">
        <v>0.61975698671581003</v>
      </c>
      <c r="AB35" s="96"/>
      <c r="AC35" s="191">
        <f t="shared" si="9"/>
        <v>4.7231929521271176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1.7411968190918556</v>
      </c>
      <c r="F36" s="48">
        <v>5.7310932388856151E-2</v>
      </c>
      <c r="G36" s="49">
        <f t="shared" si="7"/>
        <v>1.7985077514807117</v>
      </c>
      <c r="H36" s="48">
        <v>0</v>
      </c>
      <c r="I36" s="186">
        <f>SUM(G36:H36)</f>
        <v>1.7985077514807117</v>
      </c>
      <c r="J36" s="50"/>
      <c r="K36" s="50">
        <v>2.6355354840976415</v>
      </c>
      <c r="L36" s="50">
        <v>8.1304884664420318E-2</v>
      </c>
      <c r="M36" s="50">
        <v>3.6593830339449167</v>
      </c>
      <c r="N36" s="50">
        <v>1.148685651616443</v>
      </c>
      <c r="O36" s="50">
        <v>0</v>
      </c>
      <c r="P36" s="50"/>
      <c r="Q36" s="171">
        <f>SUM(K36:P36)</f>
        <v>7.5249090543234214</v>
      </c>
      <c r="R36" s="179">
        <v>1.4364092318122366</v>
      </c>
      <c r="S36" s="50"/>
      <c r="T36" s="50">
        <v>5.7127115980000003</v>
      </c>
      <c r="U36" s="50"/>
      <c r="V36" s="50"/>
      <c r="W36" s="50"/>
      <c r="X36" s="50">
        <v>5.026164000000001E-2</v>
      </c>
      <c r="Y36" s="50">
        <v>47.361523909504719</v>
      </c>
      <c r="Z36" s="94">
        <f>SUM(S36:Y36)</f>
        <v>53.124497147504719</v>
      </c>
      <c r="AA36" s="95">
        <v>7.8129501644394423</v>
      </c>
      <c r="AB36" s="96"/>
      <c r="AC36" s="191">
        <f t="shared" si="9"/>
        <v>71.697273349560533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0.35092532602368931</v>
      </c>
      <c r="F37" s="63">
        <v>0.52887049944830367</v>
      </c>
      <c r="G37" s="62">
        <f t="shared" si="7"/>
        <v>0.87979582547199298</v>
      </c>
      <c r="H37" s="63">
        <v>0.54208407398265379</v>
      </c>
      <c r="I37" s="181">
        <f>SUM(G37:H37)</f>
        <v>1.4218798994546469</v>
      </c>
      <c r="J37" s="92"/>
      <c r="K37" s="92">
        <v>1.0654373082671813</v>
      </c>
      <c r="L37" s="92">
        <v>4.6330658465146411E-2</v>
      </c>
      <c r="M37" s="92">
        <v>4.4195019176064205</v>
      </c>
      <c r="N37" s="92">
        <v>8.7739084369144613E-2</v>
      </c>
      <c r="O37" s="92">
        <v>0</v>
      </c>
      <c r="P37" s="92"/>
      <c r="Q37" s="168">
        <f>SUM(K37:P37)</f>
        <v>5.6190089687078926</v>
      </c>
      <c r="R37" s="175">
        <v>6.8459372713006257</v>
      </c>
      <c r="S37" s="92"/>
      <c r="T37" s="92">
        <v>2.3315247768040828</v>
      </c>
      <c r="U37" s="92"/>
      <c r="V37" s="92"/>
      <c r="W37" s="92"/>
      <c r="X37" s="92">
        <v>0.28000000000000003</v>
      </c>
      <c r="Y37" s="92"/>
      <c r="Z37" s="51">
        <f>SUM(S37:Y37)</f>
        <v>2.6115247768040826</v>
      </c>
      <c r="AA37" s="52">
        <v>32.560960249622838</v>
      </c>
      <c r="AB37" s="93"/>
      <c r="AC37" s="187">
        <f t="shared" si="9"/>
        <v>49.059311165890087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6.4054547757282851E-3</v>
      </c>
      <c r="F38" s="104">
        <v>4.0326665672716623E-2</v>
      </c>
      <c r="G38" s="62">
        <f t="shared" si="7"/>
        <v>4.6732120448444908E-2</v>
      </c>
      <c r="H38" s="104">
        <v>0</v>
      </c>
      <c r="I38" s="181">
        <f t="shared" si="8"/>
        <v>4.6732120448444908E-2</v>
      </c>
      <c r="J38" s="92"/>
      <c r="K38" s="92">
        <v>0.65558939088552182</v>
      </c>
      <c r="L38" s="92">
        <v>108.87451049306455</v>
      </c>
      <c r="M38" s="92">
        <v>76.882427390654797</v>
      </c>
      <c r="N38" s="92">
        <v>3.4463630035234449</v>
      </c>
      <c r="O38" s="92">
        <v>14.62354839509937</v>
      </c>
      <c r="P38" s="92"/>
      <c r="Q38" s="168">
        <f>SUM(K38:P38)</f>
        <v>204.4824386732277</v>
      </c>
      <c r="R38" s="175">
        <v>3.4233441999999996E-2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0.2070268015392</v>
      </c>
      <c r="AB38" s="93"/>
      <c r="AC38" s="187">
        <f t="shared" si="9"/>
        <v>204.77043103721533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4.3843729264003185E-3</v>
      </c>
      <c r="F39" s="63">
        <v>0.22995329711345747</v>
      </c>
      <c r="G39" s="62">
        <f t="shared" si="7"/>
        <v>0.23433767003985778</v>
      </c>
      <c r="H39" s="63">
        <v>0.29684609547915802</v>
      </c>
      <c r="I39" s="181">
        <f t="shared" si="8"/>
        <v>0.5311837655190158</v>
      </c>
      <c r="J39" s="50"/>
      <c r="K39" s="92">
        <v>2.6961539186531884</v>
      </c>
      <c r="L39" s="92">
        <v>3.6962803101229291E-2</v>
      </c>
      <c r="M39" s="92">
        <v>0.30335765688584315</v>
      </c>
      <c r="N39" s="92">
        <v>0</v>
      </c>
      <c r="O39" s="92">
        <v>0</v>
      </c>
      <c r="P39" s="92"/>
      <c r="Q39" s="168">
        <f>SUM(K39:P39)</f>
        <v>3.036474378640261</v>
      </c>
      <c r="R39" s="175">
        <v>5.9921861501459679</v>
      </c>
      <c r="S39" s="50"/>
      <c r="T39" s="92">
        <v>0.30381000000000008</v>
      </c>
      <c r="U39" s="92">
        <v>0.35299999999999998</v>
      </c>
      <c r="V39" s="92"/>
      <c r="W39" s="92"/>
      <c r="X39" s="92"/>
      <c r="Y39" s="92">
        <v>8.5272521860464146</v>
      </c>
      <c r="Z39" s="51">
        <f>SUM(S39:Y39)</f>
        <v>9.1840621860464147</v>
      </c>
      <c r="AA39" s="52">
        <v>45.759025988964105</v>
      </c>
      <c r="AB39" s="93"/>
      <c r="AC39" s="187">
        <f t="shared" si="9"/>
        <v>64.502932469315766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7.2269487934715668</v>
      </c>
      <c r="F40" s="82">
        <f>SUM(F$22,F$26,F$37,F$39)+F38</f>
        <v>13.238606021165671</v>
      </c>
      <c r="G40" s="83">
        <f>SUM(G$22,G$26,G$37,G$39)+G38</f>
        <v>20.46555481463724</v>
      </c>
      <c r="H40" s="82">
        <f>SUM(H$22,H$26,H$37,H$39)+H38</f>
        <v>4.1873306060379578</v>
      </c>
      <c r="I40" s="185">
        <f>SUM(I$22,I$26,I$37,I$39)+I38</f>
        <v>24.652885420675201</v>
      </c>
      <c r="J40" s="85">
        <f t="shared" ref="J40:AB40" si="10">SUM(J$22,J$26,J$37,J$39,J$38)</f>
        <v>0</v>
      </c>
      <c r="K40" s="85">
        <f t="shared" si="10"/>
        <v>7.1135931986069512</v>
      </c>
      <c r="L40" s="85">
        <f t="shared" si="10"/>
        <v>110.42793228303294</v>
      </c>
      <c r="M40" s="85">
        <f t="shared" si="10"/>
        <v>106.09028069378164</v>
      </c>
      <c r="N40" s="85">
        <f t="shared" si="10"/>
        <v>7.1062571999011439</v>
      </c>
      <c r="O40" s="85">
        <f t="shared" si="10"/>
        <v>14.62354839509937</v>
      </c>
      <c r="P40" s="109">
        <f t="shared" si="10"/>
        <v>0</v>
      </c>
      <c r="Q40" s="172">
        <f>SUM(Q$22,Q$26,Q$37,Q$39,Q$38)</f>
        <v>245.36161177042209</v>
      </c>
      <c r="R40" s="178">
        <f t="shared" si="10"/>
        <v>60.289554818229369</v>
      </c>
      <c r="S40" s="85">
        <f t="shared" si="10"/>
        <v>0</v>
      </c>
      <c r="T40" s="85">
        <f t="shared" si="10"/>
        <v>9.2142780200385008</v>
      </c>
      <c r="U40" s="85">
        <f t="shared" si="10"/>
        <v>0.35299999999999998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55.888776095551137</v>
      </c>
      <c r="Z40" s="110">
        <f t="shared" si="10"/>
        <v>65.786315755589627</v>
      </c>
      <c r="AA40" s="87">
        <f t="shared" si="10"/>
        <v>146.48570283075858</v>
      </c>
      <c r="AB40" s="111">
        <f t="shared" si="10"/>
        <v>0</v>
      </c>
      <c r="AC40" s="190">
        <f>SUM(AC$22,AC$26,AC$37,AC$39,AC$38)</f>
        <v>542.57607059567476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0.64334649684063194</v>
      </c>
      <c r="H42" s="82">
        <f>H$20-H$40</f>
        <v>3.083727692041105E-2</v>
      </c>
      <c r="I42" s="185">
        <f>I$20-I$40</f>
        <v>0.67418377376103322</v>
      </c>
      <c r="J42" s="85">
        <f t="shared" ref="J42:R42" si="11">J$20-J$40</f>
        <v>-1.3500240555913479E-2</v>
      </c>
      <c r="K42" s="85">
        <f t="shared" si="11"/>
        <v>0</v>
      </c>
      <c r="L42" s="85">
        <f t="shared" si="11"/>
        <v>-5.325789871230441</v>
      </c>
      <c r="M42" s="85">
        <f t="shared" si="11"/>
        <v>2.1937453284039634</v>
      </c>
      <c r="N42" s="85">
        <f t="shared" si="11"/>
        <v>1.4832423890703978</v>
      </c>
      <c r="O42" s="85">
        <f t="shared" si="11"/>
        <v>-1.2244421275585822</v>
      </c>
      <c r="P42" s="85">
        <f t="shared" si="11"/>
        <v>0</v>
      </c>
      <c r="Q42" s="170">
        <f t="shared" si="11"/>
        <v>-2.8867445218706109</v>
      </c>
      <c r="R42" s="178">
        <f t="shared" si="11"/>
        <v>-2.1123232241999048</v>
      </c>
      <c r="S42" s="85"/>
      <c r="T42" s="85">
        <f>T$20-T$40</f>
        <v>-2.3092638912203256E-14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-1.2583584182941365</v>
      </c>
      <c r="AB42" s="88">
        <f t="shared" si="12"/>
        <v>0</v>
      </c>
      <c r="AC42" s="190">
        <f t="shared" si="12"/>
        <v>-5.5832423906035729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2011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73.411126449999998</v>
      </c>
      <c r="F7" s="48">
        <v>49.869100953999997</v>
      </c>
      <c r="G7" s="49">
        <v>123.28022740399999</v>
      </c>
      <c r="H7" s="48">
        <v>4.9008989000000005</v>
      </c>
      <c r="I7" s="181">
        <f>G7+H7</f>
        <v>128.18112630399997</v>
      </c>
      <c r="J7" s="50">
        <v>99.721879249567223</v>
      </c>
      <c r="K7" s="50">
        <v>7.3166557809039912</v>
      </c>
      <c r="L7" s="50"/>
      <c r="M7" s="50"/>
      <c r="N7" s="50"/>
      <c r="O7" s="50"/>
      <c r="P7" s="50"/>
      <c r="Q7" s="168">
        <f>SUM(J7:P7)</f>
        <v>107.03853503047121</v>
      </c>
      <c r="R7" s="175">
        <v>161.88490203068176</v>
      </c>
      <c r="S7" s="50">
        <v>90.389362213195653</v>
      </c>
      <c r="T7" s="50">
        <v>145.11074097762489</v>
      </c>
      <c r="U7" s="50">
        <v>0.37870809437626018</v>
      </c>
      <c r="V7" s="50">
        <v>7.0452835171884001</v>
      </c>
      <c r="W7" s="50">
        <v>0.24666082100000003</v>
      </c>
      <c r="X7" s="50">
        <v>3.1161533533470003</v>
      </c>
      <c r="Y7" s="50">
        <v>61.646644745917683</v>
      </c>
      <c r="Z7" s="51">
        <f>SUM(S7:Y7)</f>
        <v>307.93355372264989</v>
      </c>
      <c r="AA7" s="52"/>
      <c r="AB7" s="53">
        <v>1.188327234</v>
      </c>
      <c r="AC7" s="187">
        <f>SUM(I7,Q7,R7,Z7,AA7,AB7)</f>
        <v>706.22644432180289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0.99437645465938673</v>
      </c>
      <c r="F8" s="48">
        <v>2.8122386057524515</v>
      </c>
      <c r="G8" s="49">
        <v>3.8066150604118381</v>
      </c>
      <c r="H8" s="48">
        <v>3.0616840546753964E-4</v>
      </c>
      <c r="I8" s="181">
        <f>G8+H8</f>
        <v>3.8069212288173055</v>
      </c>
      <c r="J8" s="50">
        <v>240.05479361084932</v>
      </c>
      <c r="K8" s="50">
        <v>0.29857959367862363</v>
      </c>
      <c r="L8" s="50">
        <v>45.028436726968962</v>
      </c>
      <c r="M8" s="50">
        <v>32.420040901000021</v>
      </c>
      <c r="N8" s="50">
        <v>0</v>
      </c>
      <c r="O8" s="50">
        <v>1.215663300654696</v>
      </c>
      <c r="P8" s="50">
        <v>7.1384134609839869</v>
      </c>
      <c r="Q8" s="168">
        <f>SUM(J8:P8)</f>
        <v>326.15592759413562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329.96284882295294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67.212141931254592</v>
      </c>
      <c r="F9" s="48">
        <v>0.36393399797206727</v>
      </c>
      <c r="G9" s="49">
        <v>67.576075929226661</v>
      </c>
      <c r="H9" s="48">
        <v>0</v>
      </c>
      <c r="I9" s="181">
        <f>G9+H9</f>
        <v>67.576075929226661</v>
      </c>
      <c r="J9" s="50">
        <v>95.498101185838408</v>
      </c>
      <c r="K9" s="50">
        <v>0.63904280222720256</v>
      </c>
      <c r="L9" s="50">
        <v>0</v>
      </c>
      <c r="M9" s="50">
        <v>0</v>
      </c>
      <c r="N9" s="50">
        <v>9.8974059123306191</v>
      </c>
      <c r="O9" s="50">
        <v>0.56474003111693005</v>
      </c>
      <c r="P9" s="50">
        <v>0</v>
      </c>
      <c r="Q9" s="168">
        <f>SUM(J9:P9)</f>
        <v>106.59928993151316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174.17536586073982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3.7354751397333814</v>
      </c>
      <c r="H10" s="48">
        <v>1.0340053354327611E-2</v>
      </c>
      <c r="I10" s="181">
        <f>G10+H10</f>
        <v>3.7458151930877088</v>
      </c>
      <c r="J10" s="50">
        <v>-7.6999067444545002</v>
      </c>
      <c r="K10" s="50">
        <v>1.306947698084221E-2</v>
      </c>
      <c r="L10" s="50">
        <v>-2.1148312488795025</v>
      </c>
      <c r="M10" s="50">
        <v>3.4199779508827741</v>
      </c>
      <c r="N10" s="50">
        <v>5.130145631689853</v>
      </c>
      <c r="O10" s="50">
        <v>-0.61714421371541572</v>
      </c>
      <c r="P10" s="50">
        <v>0.70739518395761025</v>
      </c>
      <c r="Q10" s="168">
        <f>SUM(J10:P10)</f>
        <v>-1.1612939635383384</v>
      </c>
      <c r="R10" s="175">
        <v>3.2808035959999997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5.8653248255493704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0.15240077353436338</v>
      </c>
      <c r="M11" s="50">
        <v>2.0233557004427976</v>
      </c>
      <c r="N11" s="50">
        <v>11.737358355758527</v>
      </c>
      <c r="O11" s="50">
        <v>35.281516995664866</v>
      </c>
      <c r="P11" s="50">
        <v>0</v>
      </c>
      <c r="Q11" s="168">
        <f>SUM(J11:P11)</f>
        <v>49.194631825400556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49.194631825400556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7.1933609734047934</v>
      </c>
      <c r="F12" s="61">
        <f t="shared" ref="F12:Z12" si="0">SUM(F$7:F$8)-SUM(F$9:F$11)</f>
        <v>52.317405561780376</v>
      </c>
      <c r="G12" s="62">
        <f t="shared" si="0"/>
        <v>55.775291395451788</v>
      </c>
      <c r="H12" s="63">
        <f t="shared" si="0"/>
        <v>4.8908650150511406</v>
      </c>
      <c r="I12" s="182">
        <f>SUM(I$7:I$8)-SUM(I$9:I$11)</f>
        <v>60.666156410502921</v>
      </c>
      <c r="J12" s="64">
        <f>SUM(J$7:J$8)-SUM(J$9:J$11)</f>
        <v>251.9784784190326</v>
      </c>
      <c r="K12" s="64">
        <f t="shared" si="0"/>
        <v>6.96312309537457</v>
      </c>
      <c r="L12" s="64">
        <f t="shared" si="0"/>
        <v>46.990867202314099</v>
      </c>
      <c r="M12" s="64">
        <f t="shared" si="0"/>
        <v>26.976707249674448</v>
      </c>
      <c r="N12" s="64">
        <f t="shared" si="0"/>
        <v>-26.764909899778999</v>
      </c>
      <c r="O12" s="64">
        <f t="shared" si="0"/>
        <v>-34.013449512411682</v>
      </c>
      <c r="P12" s="64">
        <f t="shared" si="0"/>
        <v>6.4310182770263769</v>
      </c>
      <c r="Q12" s="169">
        <f t="shared" si="0"/>
        <v>278.56183483123147</v>
      </c>
      <c r="R12" s="176">
        <f t="shared" si="0"/>
        <v>158.60409843468176</v>
      </c>
      <c r="S12" s="64">
        <f t="shared" si="0"/>
        <v>90.389362213195653</v>
      </c>
      <c r="T12" s="64">
        <f t="shared" si="0"/>
        <v>145.11074097762489</v>
      </c>
      <c r="U12" s="64">
        <f t="shared" si="0"/>
        <v>0.37870809437626018</v>
      </c>
      <c r="V12" s="64">
        <f t="shared" si="0"/>
        <v>7.0452835171884001</v>
      </c>
      <c r="W12" s="64">
        <f t="shared" si="0"/>
        <v>0.24666082100000003</v>
      </c>
      <c r="X12" s="64">
        <f t="shared" si="0"/>
        <v>3.1161533533470003</v>
      </c>
      <c r="Y12" s="64">
        <f t="shared" si="0"/>
        <v>61.646644745917683</v>
      </c>
      <c r="Z12" s="65">
        <f t="shared" si="0"/>
        <v>307.93355372264989</v>
      </c>
      <c r="AA12" s="66"/>
      <c r="AB12" s="67">
        <f>SUM(AB$7:AB$8)-SUM(AB$9:AB$11)</f>
        <v>1.188327234</v>
      </c>
      <c r="AC12" s="188">
        <f>SUM(AC$7:AC$8)-SUM(AC$9:AC$11)</f>
        <v>806.95397063306598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-0.41979173303506312</v>
      </c>
      <c r="F13" s="70">
        <f t="shared" si="1"/>
        <v>-34.989509052447573</v>
      </c>
      <c r="G13" s="71">
        <f t="shared" si="1"/>
        <v>-35.409300785482635</v>
      </c>
      <c r="H13" s="70">
        <f t="shared" si="1"/>
        <v>-0.23454128861999998</v>
      </c>
      <c r="I13" s="183">
        <f t="shared" si="1"/>
        <v>-35.643842074102636</v>
      </c>
      <c r="J13" s="72">
        <f t="shared" si="1"/>
        <v>-248.63661891309971</v>
      </c>
      <c r="K13" s="72">
        <f t="shared" ref="K13:U13" si="2">SUM(K$14:K$18)</f>
        <v>-0.15517739164676134</v>
      </c>
      <c r="L13" s="72">
        <f t="shared" si="2"/>
        <v>63.125472343634002</v>
      </c>
      <c r="M13" s="72">
        <f t="shared" si="2"/>
        <v>84.394158676762743</v>
      </c>
      <c r="N13" s="72">
        <f t="shared" si="2"/>
        <v>32.702278142201081</v>
      </c>
      <c r="O13" s="72">
        <f t="shared" si="2"/>
        <v>48.146287811550074</v>
      </c>
      <c r="P13" s="72">
        <f t="shared" si="2"/>
        <v>5.4919481350068233</v>
      </c>
      <c r="Q13" s="168">
        <f t="shared" si="2"/>
        <v>-14.931651195591732</v>
      </c>
      <c r="R13" s="177">
        <f t="shared" si="2"/>
        <v>-77.101666315067746</v>
      </c>
      <c r="S13" s="72">
        <f t="shared" si="2"/>
        <v>-90.389362213195653</v>
      </c>
      <c r="T13" s="72">
        <f t="shared" si="2"/>
        <v>-136.40915655528488</v>
      </c>
      <c r="U13" s="72">
        <f t="shared" si="2"/>
        <v>-1.4708094376260215E-2</v>
      </c>
      <c r="V13" s="72">
        <f t="shared" ref="V13:AC13" si="3">SUM(V$14:V$18)</f>
        <v>-7.0452835171884001</v>
      </c>
      <c r="W13" s="72">
        <f t="shared" si="3"/>
        <v>-0.24666082100000003</v>
      </c>
      <c r="X13" s="72">
        <f t="shared" si="3"/>
        <v>-2.785891713347</v>
      </c>
      <c r="Y13" s="72">
        <f t="shared" si="3"/>
        <v>-5.0858453302800006</v>
      </c>
      <c r="Z13" s="51">
        <f t="shared" si="3"/>
        <v>-241.97690824467222</v>
      </c>
      <c r="AA13" s="73">
        <f t="shared" si="3"/>
        <v>144.20766276509451</v>
      </c>
      <c r="AB13" s="74">
        <f t="shared" si="3"/>
        <v>-1.188327234</v>
      </c>
      <c r="AC13" s="189">
        <f t="shared" si="3"/>
        <v>-226.63473229833983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-16.50644281386149</v>
      </c>
      <c r="G14" s="49">
        <f>F14+E14</f>
        <v>-16.50644281386149</v>
      </c>
      <c r="H14" s="48">
        <v>0</v>
      </c>
      <c r="I14" s="181">
        <f>SUM(G14:H14)</f>
        <v>-16.50644281386149</v>
      </c>
      <c r="J14" s="50"/>
      <c r="K14" s="50"/>
      <c r="L14" s="50"/>
      <c r="M14" s="50">
        <v>-1.5911051354606329E-2</v>
      </c>
      <c r="N14" s="50">
        <v>-3.8646000000000002E-3</v>
      </c>
      <c r="O14" s="50"/>
      <c r="P14" s="50"/>
      <c r="Q14" s="168">
        <f>SUM(J14:P14)</f>
        <v>-1.9775651354606329E-2</v>
      </c>
      <c r="R14" s="175">
        <v>-51.296995157669997</v>
      </c>
      <c r="S14" s="50">
        <v>-90.389362213195653</v>
      </c>
      <c r="T14" s="50">
        <v>-135.05431570770489</v>
      </c>
      <c r="U14" s="50">
        <v>-1.4708094376260215E-2</v>
      </c>
      <c r="V14" s="50">
        <v>-7.0452835171884001</v>
      </c>
      <c r="W14" s="50"/>
      <c r="X14" s="50">
        <v>-2.021509137617</v>
      </c>
      <c r="Y14" s="50"/>
      <c r="Z14" s="51">
        <f>SUM(S14:Y14)</f>
        <v>-234.5251786700822</v>
      </c>
      <c r="AA14" s="52">
        <v>150.62535780551809</v>
      </c>
      <c r="AB14" s="58"/>
      <c r="AC14" s="191">
        <f t="shared" ref="AC14:AC19" si="4">SUM(I14,Q14,R14,Z14,AA14,AB14)</f>
        <v>-151.72303448745021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-6.8398326723519505</v>
      </c>
      <c r="G15" s="49">
        <f>F15+E15</f>
        <v>-6.8398326723519505</v>
      </c>
      <c r="H15" s="48">
        <v>-0.23454128861999998</v>
      </c>
      <c r="I15" s="181">
        <f>SUM(G15:H15)</f>
        <v>-7.0743739609719505</v>
      </c>
      <c r="J15" s="50"/>
      <c r="K15" s="50"/>
      <c r="L15" s="50"/>
      <c r="M15" s="50"/>
      <c r="N15" s="50"/>
      <c r="O15" s="50"/>
      <c r="P15" s="50"/>
      <c r="Q15" s="168"/>
      <c r="R15" s="175">
        <v>-17.754135821117462</v>
      </c>
      <c r="S15" s="50"/>
      <c r="T15" s="50">
        <v>-1.35484084758</v>
      </c>
      <c r="U15" s="50"/>
      <c r="V15" s="50"/>
      <c r="W15" s="50"/>
      <c r="X15" s="50">
        <v>-0.76438257573000001</v>
      </c>
      <c r="Y15" s="50">
        <v>-5.0858453302800006</v>
      </c>
      <c r="Z15" s="51">
        <f>SUM(S15:Y15)</f>
        <v>-7.2050687535900009</v>
      </c>
      <c r="AA15" s="52">
        <v>9.2398539314740695</v>
      </c>
      <c r="AB15" s="53">
        <v>-1.188327234</v>
      </c>
      <c r="AC15" s="191">
        <f t="shared" si="4"/>
        <v>-23.98205183820534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-248.63661891309971</v>
      </c>
      <c r="K16" s="50"/>
      <c r="L16" s="50">
        <v>62.945886976501228</v>
      </c>
      <c r="M16" s="50">
        <v>84.035010290512247</v>
      </c>
      <c r="N16" s="50">
        <v>32.65632133722584</v>
      </c>
      <c r="O16" s="50">
        <v>48.604767041743209</v>
      </c>
      <c r="P16" s="50">
        <v>13.119264566575048</v>
      </c>
      <c r="Q16" s="168">
        <f>SUM(J16:P16)</f>
        <v>-7.275368700542117</v>
      </c>
      <c r="R16" s="175">
        <v>0</v>
      </c>
      <c r="S16" s="50"/>
      <c r="T16" s="50"/>
      <c r="U16" s="50"/>
      <c r="V16" s="50"/>
      <c r="W16" s="50">
        <v>-0.24666082100000003</v>
      </c>
      <c r="X16" s="50"/>
      <c r="Y16" s="50"/>
      <c r="Z16" s="51">
        <f>SUM(S16:Y16)</f>
        <v>-0.24666082100000003</v>
      </c>
      <c r="AA16" s="52"/>
      <c r="AB16" s="58"/>
      <c r="AC16" s="191">
        <f t="shared" si="4"/>
        <v>-7.5220295215421169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-11.412645377192467</v>
      </c>
      <c r="G17" s="49">
        <f>F17+E17</f>
        <v>-11.412645377192467</v>
      </c>
      <c r="H17" s="48">
        <v>0</v>
      </c>
      <c r="I17" s="181">
        <f>SUM(G17:H17)</f>
        <v>-11.412645377192467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-11.412645377192467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-0.41979173303506312</v>
      </c>
      <c r="F18" s="76">
        <v>-0.23058818904166667</v>
      </c>
      <c r="G18" s="75">
        <v>-0.65037992207672979</v>
      </c>
      <c r="H18" s="48">
        <v>0</v>
      </c>
      <c r="I18" s="181">
        <f>SUM(G18:H18)</f>
        <v>-0.65037992207672979</v>
      </c>
      <c r="J18" s="77">
        <v>0</v>
      </c>
      <c r="K18" s="50">
        <v>-0.15517739164676134</v>
      </c>
      <c r="L18" s="50">
        <v>0.17958536713277418</v>
      </c>
      <c r="M18" s="50">
        <v>0.37505943760510008</v>
      </c>
      <c r="N18" s="50">
        <v>4.982140497524E-2</v>
      </c>
      <c r="O18" s="50">
        <v>-0.45847923019313702</v>
      </c>
      <c r="P18" s="50">
        <v>-7.6273164315682243</v>
      </c>
      <c r="Q18" s="168">
        <f>SUM(J18:P18)</f>
        <v>-7.6365068436950088</v>
      </c>
      <c r="R18" s="175">
        <v>-8.0505353362802978</v>
      </c>
      <c r="S18" s="50"/>
      <c r="T18" s="50"/>
      <c r="U18" s="50"/>
      <c r="V18" s="50"/>
      <c r="W18" s="50"/>
      <c r="X18" s="50"/>
      <c r="Y18" s="50"/>
      <c r="Z18" s="51"/>
      <c r="AA18" s="52">
        <v>-15.657548971897659</v>
      </c>
      <c r="AB18" s="58"/>
      <c r="AC18" s="191">
        <f t="shared" si="4"/>
        <v>-31.994971073949699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-11.922966412033201</v>
      </c>
      <c r="Q19" s="170">
        <f>SUM(J19:P19)</f>
        <v>-11.922966412033201</v>
      </c>
      <c r="R19" s="178">
        <v>-24.350336182331802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-36.273302594365006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6.7735692403697305</v>
      </c>
      <c r="F20" s="82">
        <f t="shared" si="5"/>
        <v>17.327896509332803</v>
      </c>
      <c r="G20" s="83">
        <f t="shared" si="5"/>
        <v>20.365990609969153</v>
      </c>
      <c r="H20" s="82">
        <f t="shared" si="5"/>
        <v>4.6563237264311406</v>
      </c>
      <c r="I20" s="185">
        <f t="shared" si="5"/>
        <v>25.022314336400285</v>
      </c>
      <c r="J20" s="85">
        <f>SUM(J$12,J$13,J$19)</f>
        <v>3.3418595059328879</v>
      </c>
      <c r="K20" s="85">
        <f t="shared" si="5"/>
        <v>6.8079457037278086</v>
      </c>
      <c r="L20" s="85">
        <f t="shared" si="5"/>
        <v>110.11633954594811</v>
      </c>
      <c r="M20" s="85">
        <f t="shared" si="5"/>
        <v>111.37086592643719</v>
      </c>
      <c r="N20" s="85">
        <f t="shared" si="5"/>
        <v>5.9373682424220817</v>
      </c>
      <c r="O20" s="85">
        <f>SUM(O$12,O$13,O$19)</f>
        <v>14.132838299138392</v>
      </c>
      <c r="P20" s="85">
        <f t="shared" si="5"/>
        <v>0</v>
      </c>
      <c r="Q20" s="170">
        <f t="shared" si="5"/>
        <v>251.70721722360656</v>
      </c>
      <c r="R20" s="178">
        <f t="shared" si="5"/>
        <v>57.152095937282212</v>
      </c>
      <c r="S20" s="85"/>
      <c r="T20" s="85">
        <f t="shared" ref="T20:AB20" si="6">SUM(T$12,T$13,T$19)</f>
        <v>8.7015844223400052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0.33026164000000025</v>
      </c>
      <c r="Y20" s="85">
        <f t="shared" si="6"/>
        <v>56.560799415637682</v>
      </c>
      <c r="Z20" s="86">
        <f t="shared" si="6"/>
        <v>65.956645477977673</v>
      </c>
      <c r="AA20" s="87">
        <f t="shared" si="6"/>
        <v>144.20766276509451</v>
      </c>
      <c r="AB20" s="88">
        <f t="shared" si="6"/>
        <v>0</v>
      </c>
      <c r="AC20" s="190">
        <f>SUM(AC$12,AC$13,AC$19)</f>
        <v>544.04593574036119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3.6431108046163313E-2</v>
      </c>
      <c r="F22" s="63">
        <v>2.0547302665215676</v>
      </c>
      <c r="G22" s="62">
        <f>SUM(E22:F22)</f>
        <v>2.0911613745677311</v>
      </c>
      <c r="H22" s="63">
        <v>2.5030185652187769E-2</v>
      </c>
      <c r="I22" s="181">
        <f>SUM(G22:H22)</f>
        <v>2.1161915602199191</v>
      </c>
      <c r="J22" s="92"/>
      <c r="K22" s="92">
        <f>SUM(K23:K25)</f>
        <v>6.1055090779441601E-2</v>
      </c>
      <c r="L22" s="92">
        <f>SUM(L23:L25)</f>
        <v>1.4248850046489303</v>
      </c>
      <c r="M22" s="92">
        <f>SUM(M23:M25)</f>
        <v>14.488567535818722</v>
      </c>
      <c r="N22" s="92">
        <f>SUM(N23:N25)</f>
        <v>2.3742095946844493</v>
      </c>
      <c r="O22" s="92">
        <f>SUM(O23:O25)</f>
        <v>0</v>
      </c>
      <c r="P22" s="92"/>
      <c r="Q22" s="168">
        <f>SUM(J22:P22)</f>
        <v>18.348717225931544</v>
      </c>
      <c r="R22" s="175">
        <f>SUM(R23:R25)</f>
        <v>1.6727324668334667</v>
      </c>
      <c r="S22" s="50"/>
      <c r="T22" s="92">
        <v>0.75960253083441653</v>
      </c>
      <c r="U22" s="92"/>
      <c r="V22" s="92"/>
      <c r="W22" s="92"/>
      <c r="X22" s="92"/>
      <c r="Y22" s="92"/>
      <c r="Z22" s="51">
        <f>SUM(S22:Y22)</f>
        <v>0.75960253083441653</v>
      </c>
      <c r="AA22" s="52">
        <f>SUM(AA23:AA25)</f>
        <v>7.5084114168653997</v>
      </c>
      <c r="AB22" s="93"/>
      <c r="AC22" s="187">
        <f>SUM(I22,Q22,R22,Z22,AA22,AB22)</f>
        <v>30.405655200684745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3.6431108046163313E-2</v>
      </c>
      <c r="F23" s="48">
        <v>2.0547302665215676</v>
      </c>
      <c r="G23" s="49">
        <f t="shared" ref="G23:G39" si="7">SUM(E23:F23)</f>
        <v>2.0911613745677311</v>
      </c>
      <c r="H23" s="48">
        <v>1.7146655379804088E-2</v>
      </c>
      <c r="I23" s="186">
        <f t="shared" ref="I23:I39" si="8">SUM(G23:H23)</f>
        <v>2.1083080299475352</v>
      </c>
      <c r="J23" s="50"/>
      <c r="K23" s="50">
        <v>6.1055090779441601E-2</v>
      </c>
      <c r="L23" s="50">
        <v>1.4193306698259602</v>
      </c>
      <c r="M23" s="57">
        <v>9.8818226871212858</v>
      </c>
      <c r="N23" s="57">
        <v>0</v>
      </c>
      <c r="O23" s="57">
        <v>0</v>
      </c>
      <c r="P23" s="57"/>
      <c r="Q23" s="171">
        <f>SUM(J23:P23)</f>
        <v>11.362208447726687</v>
      </c>
      <c r="R23" s="179">
        <v>1.6493622868334668</v>
      </c>
      <c r="S23" s="50"/>
      <c r="T23" s="50">
        <v>0.75960253083441653</v>
      </c>
      <c r="U23" s="50"/>
      <c r="V23" s="50"/>
      <c r="W23" s="50"/>
      <c r="X23" s="50"/>
      <c r="Y23" s="50"/>
      <c r="Z23" s="94">
        <f>SUM(S23:Y23)</f>
        <v>0.75960253083441653</v>
      </c>
      <c r="AA23" s="95">
        <v>6.8607827479913102</v>
      </c>
      <c r="AB23" s="96"/>
      <c r="AC23" s="191">
        <f>SUM(I23,Q23,R23,Z23,AA23,AB23)</f>
        <v>22.740264043333418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7.8835302723836778E-3</v>
      </c>
      <c r="I24" s="186">
        <f t="shared" si="8"/>
        <v>7.8835302723836778E-3</v>
      </c>
      <c r="J24" s="50"/>
      <c r="K24" s="50"/>
      <c r="L24" s="57">
        <v>3.7723142436947598E-3</v>
      </c>
      <c r="M24" s="57">
        <v>2.9239478913022738</v>
      </c>
      <c r="N24" s="57">
        <v>1.0773460766574408E-2</v>
      </c>
      <c r="O24" s="57">
        <v>0</v>
      </c>
      <c r="P24" s="57"/>
      <c r="Q24" s="171">
        <f>SUM(J24:P24)</f>
        <v>2.9384936663125432</v>
      </c>
      <c r="R24" s="179">
        <v>2.3370180000000001E-2</v>
      </c>
      <c r="S24" s="50"/>
      <c r="T24" s="50"/>
      <c r="U24" s="50"/>
      <c r="V24" s="50"/>
      <c r="W24" s="50"/>
      <c r="X24" s="50"/>
      <c r="Y24" s="50"/>
      <c r="Z24" s="94"/>
      <c r="AA24" s="95">
        <v>0.15784135213201822</v>
      </c>
      <c r="AB24" s="96"/>
      <c r="AC24" s="191">
        <f>SUM(I24,Q24,R24,Z24,AA24,AB24)</f>
        <v>3.1275887287169453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1.7820205792752589E-3</v>
      </c>
      <c r="M25" s="57">
        <v>1.6827969573951644</v>
      </c>
      <c r="N25" s="57">
        <v>2.3634361339178747</v>
      </c>
      <c r="O25" s="57">
        <v>0</v>
      </c>
      <c r="P25" s="57"/>
      <c r="Q25" s="171">
        <f>SUM(J25:P25)</f>
        <v>4.0480151118923144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0.48978731674207099</v>
      </c>
      <c r="AB25" s="96"/>
      <c r="AC25" s="191">
        <f>SUM(I25,Q25,R25,Z25,AA25,AB25)</f>
        <v>4.5378024286343859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4.1410892463211511</v>
      </c>
      <c r="F26" s="63">
        <v>10.92621544741295</v>
      </c>
      <c r="G26" s="62">
        <f t="shared" si="7"/>
        <v>15.067304693734101</v>
      </c>
      <c r="H26" s="63">
        <v>3.6638328957279658</v>
      </c>
      <c r="I26" s="181">
        <f>SUM(G26:H26)</f>
        <v>18.731137589462065</v>
      </c>
      <c r="J26" s="50"/>
      <c r="K26" s="100">
        <f>SUM(K27:K36)</f>
        <v>2.4801356628387339</v>
      </c>
      <c r="L26" s="100">
        <f>SUM(L27:L36)</f>
        <v>0.12548154964035485</v>
      </c>
      <c r="M26" s="100">
        <f>SUM(M27:M36)</f>
        <v>11.054113093283867</v>
      </c>
      <c r="N26" s="100">
        <f>SUM(N27:N36)</f>
        <v>0.93450033179712655</v>
      </c>
      <c r="O26" s="100">
        <f>SUM(O27:O36)</f>
        <v>0</v>
      </c>
      <c r="P26" s="100"/>
      <c r="Q26" s="168">
        <f>SUM(Q27:Q36)</f>
        <v>14.594230637560083</v>
      </c>
      <c r="R26" s="175">
        <f>SUM(R27:R36)</f>
        <v>44.966201382523337</v>
      </c>
      <c r="S26" s="50"/>
      <c r="T26" s="92">
        <f>SUM(T27:T36)</f>
        <v>5.0994828978999998</v>
      </c>
      <c r="U26" s="101"/>
      <c r="V26" s="101"/>
      <c r="W26" s="101"/>
      <c r="X26" s="92">
        <f>SUM(X27:X36)</f>
        <v>5.026164000000001E-2</v>
      </c>
      <c r="Y26" s="92">
        <f>SUM(Y27:Y36)</f>
        <v>48.106617391414083</v>
      </c>
      <c r="Z26" s="51">
        <f>SUM(S26:Y26)</f>
        <v>53.256361929314082</v>
      </c>
      <c r="AA26" s="52">
        <f>SUM(AA27:AA36)</f>
        <v>60.075880507280971</v>
      </c>
      <c r="AB26" s="93"/>
      <c r="AC26" s="187">
        <f t="shared" ref="AC26:AC39" si="9">SUM(I26,Q26,R26,Z26,AA26,AB26)</f>
        <v>191.62381204614056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1.8112975883807857E-2</v>
      </c>
      <c r="G27" s="49">
        <f t="shared" si="7"/>
        <v>1.8112975883807857E-2</v>
      </c>
      <c r="H27" s="48">
        <v>0</v>
      </c>
      <c r="I27" s="186">
        <f t="shared" si="8"/>
        <v>1.8112975883807857E-2</v>
      </c>
      <c r="J27" s="50"/>
      <c r="K27" s="100"/>
      <c r="L27" s="50">
        <v>1.4967841751973626E-3</v>
      </c>
      <c r="M27" s="57">
        <v>3.3993383517820392</v>
      </c>
      <c r="N27" s="57">
        <v>5.6623908540460958E-3</v>
      </c>
      <c r="O27" s="57">
        <v>0</v>
      </c>
      <c r="P27" s="50"/>
      <c r="Q27" s="171">
        <f>SUM(K27:P27)</f>
        <v>3.4064975268112825</v>
      </c>
      <c r="R27" s="179">
        <v>4.0999999999999995E-3</v>
      </c>
      <c r="S27" s="50"/>
      <c r="T27" s="50"/>
      <c r="U27" s="50"/>
      <c r="V27" s="50"/>
      <c r="W27" s="50"/>
      <c r="X27" s="50"/>
      <c r="Y27" s="50"/>
      <c r="Z27" s="51"/>
      <c r="AA27" s="95">
        <v>1.43849617460202</v>
      </c>
      <c r="AB27" s="96"/>
      <c r="AC27" s="191">
        <f t="shared" si="9"/>
        <v>4.8672066772971103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0.38904542685104726</v>
      </c>
      <c r="F28" s="48">
        <v>8.8677482309627074</v>
      </c>
      <c r="G28" s="49">
        <f t="shared" si="7"/>
        <v>9.2567936578137555</v>
      </c>
      <c r="H28" s="48">
        <v>3.6339967846151535</v>
      </c>
      <c r="I28" s="186">
        <f t="shared" si="8"/>
        <v>12.890790442428909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15.181835075999999</v>
      </c>
      <c r="S28" s="50"/>
      <c r="T28" s="102"/>
      <c r="U28" s="102"/>
      <c r="V28" s="102"/>
      <c r="W28" s="102"/>
      <c r="X28" s="50"/>
      <c r="Y28" s="50"/>
      <c r="Z28" s="51"/>
      <c r="AA28" s="95">
        <v>8.0573034123713914</v>
      </c>
      <c r="AB28" s="96"/>
      <c r="AC28" s="191">
        <f t="shared" si="9"/>
        <v>36.129928930800297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9.9549895640995839E-2</v>
      </c>
      <c r="G29" s="49">
        <f t="shared" si="7"/>
        <v>9.9549895640995839E-2</v>
      </c>
      <c r="H29" s="48">
        <v>0</v>
      </c>
      <c r="I29" s="186">
        <f t="shared" si="8"/>
        <v>9.9549895640995839E-2</v>
      </c>
      <c r="J29" s="50"/>
      <c r="K29" s="57"/>
      <c r="L29" s="57"/>
      <c r="M29" s="57"/>
      <c r="N29" s="57"/>
      <c r="O29" s="57"/>
      <c r="P29" s="57"/>
      <c r="Q29" s="171"/>
      <c r="R29" s="179">
        <v>0.36208147239880001</v>
      </c>
      <c r="S29" s="50"/>
      <c r="T29" s="102"/>
      <c r="U29" s="102"/>
      <c r="V29" s="102"/>
      <c r="W29" s="102"/>
      <c r="X29" s="50"/>
      <c r="Y29" s="50"/>
      <c r="Z29" s="51"/>
      <c r="AA29" s="95">
        <v>0.3642992178424746</v>
      </c>
      <c r="AB29" s="96"/>
      <c r="AC29" s="191">
        <f t="shared" si="9"/>
        <v>0.82593058588227053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0</v>
      </c>
      <c r="F30" s="48">
        <v>0.79066100704076259</v>
      </c>
      <c r="G30" s="49">
        <f t="shared" si="7"/>
        <v>0.79066100704076259</v>
      </c>
      <c r="H30" s="48">
        <v>1.596668234513219E-2</v>
      </c>
      <c r="I30" s="186">
        <f t="shared" si="8"/>
        <v>0.8066276893858948</v>
      </c>
      <c r="J30" s="50"/>
      <c r="K30" s="57"/>
      <c r="L30" s="57"/>
      <c r="M30" s="57"/>
      <c r="N30" s="57"/>
      <c r="O30" s="57"/>
      <c r="P30" s="57"/>
      <c r="Q30" s="171"/>
      <c r="R30" s="179">
        <v>5.0258370000000001</v>
      </c>
      <c r="S30" s="50"/>
      <c r="T30" s="102"/>
      <c r="U30" s="102"/>
      <c r="V30" s="102"/>
      <c r="W30" s="102"/>
      <c r="X30" s="50"/>
      <c r="Y30" s="50"/>
      <c r="Z30" s="51"/>
      <c r="AA30" s="95">
        <v>13.4621973826596</v>
      </c>
      <c r="AB30" s="96"/>
      <c r="AC30" s="191">
        <f t="shared" si="9"/>
        <v>19.294662072045494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18.919948604668193</v>
      </c>
      <c r="S31" s="50"/>
      <c r="T31" s="50"/>
      <c r="U31" s="50"/>
      <c r="V31" s="50"/>
      <c r="W31" s="50"/>
      <c r="X31" s="50"/>
      <c r="Y31" s="50"/>
      <c r="Z31" s="51"/>
      <c r="AA31" s="95">
        <v>2.5658482424071059</v>
      </c>
      <c r="AB31" s="96"/>
      <c r="AC31" s="191">
        <f t="shared" si="9"/>
        <v>21.485796847075299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2.7011087599157313</v>
      </c>
      <c r="F32" s="48">
        <v>1.1204927843522221</v>
      </c>
      <c r="G32" s="49">
        <f t="shared" si="7"/>
        <v>3.8216015442679536</v>
      </c>
      <c r="H32" s="48">
        <v>1.3869428767679545E-2</v>
      </c>
      <c r="I32" s="186">
        <f t="shared" si="8"/>
        <v>3.8354709730356333</v>
      </c>
      <c r="J32" s="50"/>
      <c r="K32" s="57"/>
      <c r="L32" s="57"/>
      <c r="M32" s="57"/>
      <c r="N32" s="57"/>
      <c r="O32" s="57"/>
      <c r="P32" s="57"/>
      <c r="Q32" s="171"/>
      <c r="R32" s="179">
        <v>0.74491999999999992</v>
      </c>
      <c r="S32" s="50"/>
      <c r="T32" s="50"/>
      <c r="U32" s="50"/>
      <c r="V32" s="50"/>
      <c r="W32" s="50"/>
      <c r="X32" s="50"/>
      <c r="Y32" s="50"/>
      <c r="Z32" s="51"/>
      <c r="AA32" s="95">
        <v>0.89598980205657996</v>
      </c>
      <c r="AB32" s="96"/>
      <c r="AC32" s="191">
        <f t="shared" si="9"/>
        <v>5.4763807750922133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2.9467894614563441</v>
      </c>
      <c r="S33" s="50"/>
      <c r="T33" s="50"/>
      <c r="U33" s="50"/>
      <c r="V33" s="50"/>
      <c r="W33" s="50"/>
      <c r="X33" s="50"/>
      <c r="Y33" s="50"/>
      <c r="Z33" s="51"/>
      <c r="AA33" s="95">
        <v>24.865886448368073</v>
      </c>
      <c r="AB33" s="96"/>
      <c r="AC33" s="191">
        <f t="shared" si="9"/>
        <v>27.812675909824417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2.6444536380531201E-2</v>
      </c>
      <c r="G34" s="49">
        <f t="shared" si="7"/>
        <v>2.6444536380531201E-2</v>
      </c>
      <c r="H34" s="48">
        <v>0</v>
      </c>
      <c r="I34" s="186">
        <f t="shared" si="8"/>
        <v>2.6444536380531201E-2</v>
      </c>
      <c r="J34" s="50"/>
      <c r="K34" s="57"/>
      <c r="L34" s="57"/>
      <c r="M34" s="57"/>
      <c r="N34" s="57"/>
      <c r="O34" s="57"/>
      <c r="P34" s="57"/>
      <c r="Q34" s="171"/>
      <c r="R34" s="179">
        <v>1.54569</v>
      </c>
      <c r="S34" s="50"/>
      <c r="T34" s="50"/>
      <c r="U34" s="50"/>
      <c r="V34" s="50"/>
      <c r="W34" s="50"/>
      <c r="X34" s="50"/>
      <c r="Y34" s="50"/>
      <c r="Z34" s="51"/>
      <c r="AA34" s="95">
        <v>0.58556487596060403</v>
      </c>
      <c r="AB34" s="96"/>
      <c r="AC34" s="191">
        <f t="shared" si="9"/>
        <v>2.1576994123411355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3.2060171519254044E-3</v>
      </c>
      <c r="G35" s="49">
        <f t="shared" si="7"/>
        <v>3.2060171519254044E-3</v>
      </c>
      <c r="H35" s="48">
        <v>0</v>
      </c>
      <c r="I35" s="186">
        <f t="shared" si="8"/>
        <v>3.2060171519254044E-3</v>
      </c>
      <c r="J35" s="50"/>
      <c r="K35" s="57"/>
      <c r="L35" s="50">
        <v>5.8106243375797891E-3</v>
      </c>
      <c r="M35" s="57">
        <v>4.1404596557387272</v>
      </c>
      <c r="N35" s="57">
        <v>1.6773237436044641E-2</v>
      </c>
      <c r="O35" s="57">
        <v>0</v>
      </c>
      <c r="P35" s="57"/>
      <c r="Q35" s="171">
        <f>SUM(K35:P35)</f>
        <v>4.1630435175123521</v>
      </c>
      <c r="R35" s="179">
        <v>3.8510000000000003E-2</v>
      </c>
      <c r="S35" s="50"/>
      <c r="T35" s="50"/>
      <c r="U35" s="50"/>
      <c r="V35" s="50"/>
      <c r="W35" s="50"/>
      <c r="X35" s="50"/>
      <c r="Y35" s="50"/>
      <c r="Z35" s="51"/>
      <c r="AA35" s="95">
        <v>0.57135395581912096</v>
      </c>
      <c r="AB35" s="96"/>
      <c r="AC35" s="191">
        <f t="shared" si="9"/>
        <v>4.7761134904833984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1.0509350595543723</v>
      </c>
      <c r="F36" s="48">
        <v>0</v>
      </c>
      <c r="G36" s="49">
        <f t="shared" si="7"/>
        <v>1.0509350595543723</v>
      </c>
      <c r="H36" s="48">
        <v>0</v>
      </c>
      <c r="I36" s="186">
        <f>SUM(G36:H36)</f>
        <v>1.0509350595543723</v>
      </c>
      <c r="J36" s="50"/>
      <c r="K36" s="50">
        <v>2.4801356628387339</v>
      </c>
      <c r="L36" s="50">
        <v>0.11817414112757769</v>
      </c>
      <c r="M36" s="50">
        <v>3.5143150857631</v>
      </c>
      <c r="N36" s="50">
        <v>0.91206470350703583</v>
      </c>
      <c r="O36" s="50">
        <v>0</v>
      </c>
      <c r="P36" s="50"/>
      <c r="Q36" s="171">
        <f>SUM(K36:P36)</f>
        <v>7.0246895932364479</v>
      </c>
      <c r="R36" s="179">
        <v>0.19648976800000001</v>
      </c>
      <c r="S36" s="50"/>
      <c r="T36" s="50">
        <v>5.0994828978999998</v>
      </c>
      <c r="U36" s="50"/>
      <c r="V36" s="50"/>
      <c r="W36" s="50"/>
      <c r="X36" s="50">
        <v>5.026164000000001E-2</v>
      </c>
      <c r="Y36" s="50">
        <v>48.106617391414083</v>
      </c>
      <c r="Z36" s="94">
        <f>SUM(S36:Y36)</f>
        <v>53.256361929314082</v>
      </c>
      <c r="AA36" s="95">
        <v>7.2689409951939972</v>
      </c>
      <c r="AB36" s="96"/>
      <c r="AC36" s="191">
        <f t="shared" si="9"/>
        <v>68.797417345298896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4.8139683122083582E-3</v>
      </c>
      <c r="F37" s="63">
        <v>0.6264598355845068</v>
      </c>
      <c r="G37" s="62">
        <f t="shared" si="7"/>
        <v>0.63127380389671517</v>
      </c>
      <c r="H37" s="63">
        <v>0.65965299482124917</v>
      </c>
      <c r="I37" s="181">
        <f>SUM(G37:H37)</f>
        <v>1.2909267987179645</v>
      </c>
      <c r="J37" s="92"/>
      <c r="K37" s="92">
        <v>1.0779204974635261</v>
      </c>
      <c r="L37" s="92">
        <v>8.6838994036865499E-2</v>
      </c>
      <c r="M37" s="92">
        <v>5.0037285367461966</v>
      </c>
      <c r="N37" s="92">
        <v>4.7793505528475624E-2</v>
      </c>
      <c r="O37" s="92">
        <v>0</v>
      </c>
      <c r="P37" s="92"/>
      <c r="Q37" s="168">
        <f>SUM(K37:P37)</f>
        <v>6.2162815337750637</v>
      </c>
      <c r="R37" s="175">
        <v>5.6500519487999998</v>
      </c>
      <c r="S37" s="92"/>
      <c r="T37" s="92">
        <v>2.5260738041595028</v>
      </c>
      <c r="U37" s="92"/>
      <c r="V37" s="92"/>
      <c r="W37" s="92"/>
      <c r="X37" s="92">
        <v>0.28000000000000003</v>
      </c>
      <c r="Y37" s="92"/>
      <c r="Z37" s="51">
        <f>SUM(S37:Y37)</f>
        <v>2.806073804159503</v>
      </c>
      <c r="AA37" s="52">
        <v>32.148881262946674</v>
      </c>
      <c r="AB37" s="93"/>
      <c r="AC37" s="187">
        <f t="shared" si="9"/>
        <v>48.112215348399204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3.3963580116807431E-3</v>
      </c>
      <c r="F38" s="104">
        <v>3.5286609162592991E-2</v>
      </c>
      <c r="G38" s="62">
        <f t="shared" si="7"/>
        <v>3.8682967174273733E-2</v>
      </c>
      <c r="H38" s="104">
        <v>0</v>
      </c>
      <c r="I38" s="181">
        <f t="shared" si="8"/>
        <v>3.8682967174273733E-2</v>
      </c>
      <c r="J38" s="92"/>
      <c r="K38" s="92">
        <v>0.45138604310419445</v>
      </c>
      <c r="L38" s="92">
        <v>107.02122893552112</v>
      </c>
      <c r="M38" s="92">
        <v>79.156573653060406</v>
      </c>
      <c r="N38" s="92">
        <v>3.9249148378631973</v>
      </c>
      <c r="O38" s="92">
        <v>14.078435061558588</v>
      </c>
      <c r="P38" s="92"/>
      <c r="Q38" s="168">
        <f>SUM(K38:P38)</f>
        <v>204.63253853110751</v>
      </c>
      <c r="R38" s="175">
        <v>5.1948689999999992E-2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204.94815308840779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8.2989269676720778E-3</v>
      </c>
      <c r="F39" s="63">
        <v>0.40873655613336873</v>
      </c>
      <c r="G39" s="62">
        <f t="shared" si="7"/>
        <v>0.41703548310104083</v>
      </c>
      <c r="H39" s="63">
        <v>0.3075680543331345</v>
      </c>
      <c r="I39" s="181">
        <f t="shared" si="8"/>
        <v>0.72460353743417527</v>
      </c>
      <c r="J39" s="50"/>
      <c r="K39" s="92">
        <v>2.7374484095419134</v>
      </c>
      <c r="L39" s="92">
        <v>2.4275724258011715E-5</v>
      </c>
      <c r="M39" s="92">
        <v>0.34357933130575141</v>
      </c>
      <c r="N39" s="92">
        <v>0</v>
      </c>
      <c r="O39" s="92">
        <v>0</v>
      </c>
      <c r="P39" s="92"/>
      <c r="Q39" s="168">
        <f>SUM(K39:P39)</f>
        <v>3.0810520165719226</v>
      </c>
      <c r="R39" s="175">
        <v>5.6175200000000007</v>
      </c>
      <c r="S39" s="50"/>
      <c r="T39" s="92">
        <v>0.31642518944608</v>
      </c>
      <c r="U39" s="92">
        <v>0.36399999999999999</v>
      </c>
      <c r="V39" s="92"/>
      <c r="W39" s="92"/>
      <c r="X39" s="92"/>
      <c r="Y39" s="92">
        <v>8.4541820242236021</v>
      </c>
      <c r="Z39" s="51">
        <f>SUM(S39:Y39)</f>
        <v>9.1346072136696819</v>
      </c>
      <c r="AA39" s="52">
        <v>45.27160881997861</v>
      </c>
      <c r="AB39" s="93"/>
      <c r="AC39" s="187">
        <f t="shared" si="9"/>
        <v>63.829391587654392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4.1940296076588766</v>
      </c>
      <c r="F40" s="82">
        <f>SUM(F$22,F$26,F$37,F$39)+F38</f>
        <v>14.051428714814985</v>
      </c>
      <c r="G40" s="83">
        <f>SUM(G$22,G$26,G$37,G$39)+G38</f>
        <v>18.245458322473866</v>
      </c>
      <c r="H40" s="82">
        <f>SUM(H$22,H$26,H$37,H$39)+H38</f>
        <v>4.6560841305345368</v>
      </c>
      <c r="I40" s="185">
        <f>SUM(I$22,I$26,I$37,I$39)+I38</f>
        <v>22.901542453008396</v>
      </c>
      <c r="J40" s="85">
        <f t="shared" ref="J40:AB40" si="10">SUM(J$22,J$26,J$37,J$39,J$38)</f>
        <v>0</v>
      </c>
      <c r="K40" s="85">
        <f t="shared" si="10"/>
        <v>6.8079457037278095</v>
      </c>
      <c r="L40" s="85">
        <f t="shared" si="10"/>
        <v>108.65845875957153</v>
      </c>
      <c r="M40" s="85">
        <f t="shared" si="10"/>
        <v>110.04656215021494</v>
      </c>
      <c r="N40" s="85">
        <f t="shared" si="10"/>
        <v>7.2814182698732486</v>
      </c>
      <c r="O40" s="85">
        <f t="shared" si="10"/>
        <v>14.078435061558588</v>
      </c>
      <c r="P40" s="109">
        <f t="shared" si="10"/>
        <v>0</v>
      </c>
      <c r="Q40" s="172">
        <f>SUM(Q$22,Q$26,Q$37,Q$39,Q$38)</f>
        <v>246.87281994494612</v>
      </c>
      <c r="R40" s="178">
        <f t="shared" si="10"/>
        <v>57.958454488156804</v>
      </c>
      <c r="S40" s="85">
        <f t="shared" si="10"/>
        <v>0</v>
      </c>
      <c r="T40" s="85">
        <f t="shared" si="10"/>
        <v>8.7015844223399998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56.560799415637689</v>
      </c>
      <c r="Z40" s="110">
        <f t="shared" si="10"/>
        <v>65.956645477977673</v>
      </c>
      <c r="AA40" s="87">
        <f t="shared" si="10"/>
        <v>145.22976490719765</v>
      </c>
      <c r="AB40" s="111">
        <f t="shared" si="10"/>
        <v>0</v>
      </c>
      <c r="AC40" s="190">
        <f>SUM(AC$22,AC$26,AC$37,AC$39,AC$38)</f>
        <v>538.91922727128667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2.120532287495287</v>
      </c>
      <c r="H42" s="82">
        <f>H$20-H$40</f>
        <v>2.3959589660371705E-4</v>
      </c>
      <c r="I42" s="185">
        <f>I$20-I$40</f>
        <v>2.1207718833918889</v>
      </c>
      <c r="J42" s="85">
        <f t="shared" ref="J42:R42" si="11">J$20-J$40</f>
        <v>3.3418595059328879</v>
      </c>
      <c r="K42" s="85">
        <f t="shared" si="11"/>
        <v>0</v>
      </c>
      <c r="L42" s="85">
        <f t="shared" si="11"/>
        <v>1.4578807863765775</v>
      </c>
      <c r="M42" s="85">
        <f t="shared" si="11"/>
        <v>1.3243037762222514</v>
      </c>
      <c r="N42" s="85">
        <f t="shared" si="11"/>
        <v>-1.3440500274511669</v>
      </c>
      <c r="O42" s="85">
        <f t="shared" si="11"/>
        <v>5.4403237579803587E-2</v>
      </c>
      <c r="P42" s="85">
        <f t="shared" si="11"/>
        <v>0</v>
      </c>
      <c r="Q42" s="170">
        <f t="shared" si="11"/>
        <v>4.8343972786604468</v>
      </c>
      <c r="R42" s="178">
        <f t="shared" si="11"/>
        <v>-0.80635855087459163</v>
      </c>
      <c r="S42" s="85"/>
      <c r="T42" s="85">
        <f>T$20-T$40</f>
        <v>0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-1.0221021421031367</v>
      </c>
      <c r="AB42" s="88">
        <f t="shared" si="12"/>
        <v>0</v>
      </c>
      <c r="AC42" s="190">
        <f t="shared" si="12"/>
        <v>5.1267084690745151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B3:C3"/>
    <mergeCell ref="A1:I1"/>
    <mergeCell ref="B2:C2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S45" sqref="S4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2012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71.768672589999994</v>
      </c>
      <c r="F7" s="48">
        <v>50.414546290000004</v>
      </c>
      <c r="G7" s="49">
        <v>122.18321888</v>
      </c>
      <c r="H7" s="48">
        <v>5.0025636499999999</v>
      </c>
      <c r="I7" s="181">
        <f>G7+H7</f>
        <v>127.18578253</v>
      </c>
      <c r="J7" s="50">
        <v>87.267916725283087</v>
      </c>
      <c r="K7" s="50">
        <v>8.1885449314122294</v>
      </c>
      <c r="L7" s="50"/>
      <c r="M7" s="50"/>
      <c r="N7" s="50"/>
      <c r="O7" s="50"/>
      <c r="P7" s="50"/>
      <c r="Q7" s="168">
        <f>SUM(J7:P7)</f>
        <v>95.456461656695311</v>
      </c>
      <c r="R7" s="175">
        <v>176.67934376479388</v>
      </c>
      <c r="S7" s="50">
        <v>82.419718896182999</v>
      </c>
      <c r="T7" s="50">
        <v>145.86834102843704</v>
      </c>
      <c r="U7" s="50">
        <v>0.38118897776502697</v>
      </c>
      <c r="V7" s="50">
        <v>7.4843555059801803</v>
      </c>
      <c r="W7" s="50">
        <v>0.27592535000000001</v>
      </c>
      <c r="X7" s="50">
        <v>3.0251618290323439</v>
      </c>
      <c r="Y7" s="50">
        <v>61.31181684048191</v>
      </c>
      <c r="Z7" s="51">
        <f>SUM(S7:Y7)</f>
        <v>300.7665084278795</v>
      </c>
      <c r="AA7" s="52"/>
      <c r="AB7" s="53">
        <v>0.90745841004000005</v>
      </c>
      <c r="AC7" s="187">
        <f>SUM(I7,Q7,R7,Z7,AA7,AB7)</f>
        <v>700.99555478940863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3.9342320184539981E-2</v>
      </c>
      <c r="F8" s="48">
        <v>8.7262362265536829E-6</v>
      </c>
      <c r="G8" s="49">
        <v>3.9351046420766533E-2</v>
      </c>
      <c r="H8" s="48">
        <v>6.1952041470825572E-4</v>
      </c>
      <c r="I8" s="181">
        <f>G8+H8</f>
        <v>3.9970566835474786E-2</v>
      </c>
      <c r="J8" s="50">
        <v>247.7039784039853</v>
      </c>
      <c r="K8" s="50">
        <v>0.89034409986090757</v>
      </c>
      <c r="L8" s="50">
        <v>51.655870857505661</v>
      </c>
      <c r="M8" s="50">
        <v>21.721588293651919</v>
      </c>
      <c r="N8" s="50">
        <v>0.90270083930311995</v>
      </c>
      <c r="O8" s="50">
        <v>1.2214978069301301</v>
      </c>
      <c r="P8" s="50">
        <v>5.4121560880482802</v>
      </c>
      <c r="Q8" s="168">
        <f>SUM(J8:P8)</f>
        <v>329.50813638928531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329.54810695612076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69.50502636339634</v>
      </c>
      <c r="F9" s="48">
        <v>0</v>
      </c>
      <c r="G9" s="49">
        <v>69.50502636339634</v>
      </c>
      <c r="H9" s="48">
        <v>0</v>
      </c>
      <c r="I9" s="181">
        <f>G9+H9</f>
        <v>69.50502636339634</v>
      </c>
      <c r="J9" s="50">
        <v>82.72889867295298</v>
      </c>
      <c r="K9" s="50">
        <v>1.4097064826186032</v>
      </c>
      <c r="L9" s="50">
        <v>0</v>
      </c>
      <c r="M9" s="50">
        <v>0</v>
      </c>
      <c r="N9" s="50">
        <v>11.81225392985387</v>
      </c>
      <c r="O9" s="50">
        <v>0</v>
      </c>
      <c r="P9" s="50">
        <v>0</v>
      </c>
      <c r="Q9" s="168">
        <f>SUM(J9:P9)</f>
        <v>95.950859085425449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165.45588544882179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-11.686532893534432</v>
      </c>
      <c r="H10" s="48">
        <v>-1.4730085316858918E-2</v>
      </c>
      <c r="I10" s="181">
        <f>G10+H10</f>
        <v>-11.701262978851291</v>
      </c>
      <c r="J10" s="50">
        <v>-5.8846605314199589</v>
      </c>
      <c r="K10" s="50">
        <v>0.25360295197345745</v>
      </c>
      <c r="L10" s="50">
        <v>4.897732798389689</v>
      </c>
      <c r="M10" s="50">
        <v>1.0767266278762957</v>
      </c>
      <c r="N10" s="50">
        <v>2.1448868398579704</v>
      </c>
      <c r="O10" s="50">
        <v>0.81004781718286556</v>
      </c>
      <c r="P10" s="50">
        <v>0.15831082738715585</v>
      </c>
      <c r="Q10" s="168">
        <f>SUM(J10:P10)</f>
        <v>3.4566473312474746</v>
      </c>
      <c r="R10" s="175">
        <v>-1.9453735959999994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-10.189989243603817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5.978881552826E-2</v>
      </c>
      <c r="M11" s="50">
        <v>1.5782169804267199</v>
      </c>
      <c r="N11" s="50">
        <v>11.64899575100959</v>
      </c>
      <c r="O11" s="50">
        <v>36.527277420252368</v>
      </c>
      <c r="P11" s="50">
        <v>0</v>
      </c>
      <c r="Q11" s="168">
        <f>SUM(J11:P11)</f>
        <v>49.814278967216936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49.814278967216936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2.3029885467881996</v>
      </c>
      <c r="F12" s="61">
        <f t="shared" ref="F12:Z12" si="0">SUM(F$7:F$8)-SUM(F$9:F$11)</f>
        <v>50.414555016236228</v>
      </c>
      <c r="G12" s="62">
        <f t="shared" si="0"/>
        <v>64.404076456558855</v>
      </c>
      <c r="H12" s="63">
        <f t="shared" si="0"/>
        <v>5.0179132557315667</v>
      </c>
      <c r="I12" s="182">
        <f>SUM(I$7:I$8)-SUM(I$9:I$11)</f>
        <v>69.421989712290426</v>
      </c>
      <c r="J12" s="64">
        <f>SUM(J$7:J$8)-SUM(J$9:J$11)</f>
        <v>258.12765698773535</v>
      </c>
      <c r="K12" s="64">
        <f t="shared" si="0"/>
        <v>7.4155795966810762</v>
      </c>
      <c r="L12" s="64">
        <f t="shared" si="0"/>
        <v>46.698349243587714</v>
      </c>
      <c r="M12" s="64">
        <f t="shared" si="0"/>
        <v>19.066644685348905</v>
      </c>
      <c r="N12" s="64">
        <f t="shared" si="0"/>
        <v>-24.703435681418313</v>
      </c>
      <c r="O12" s="64">
        <f t="shared" si="0"/>
        <v>-36.115827430505099</v>
      </c>
      <c r="P12" s="64">
        <f t="shared" si="0"/>
        <v>5.2538452606611248</v>
      </c>
      <c r="Q12" s="169">
        <f t="shared" si="0"/>
        <v>275.74281266209073</v>
      </c>
      <c r="R12" s="176">
        <f t="shared" si="0"/>
        <v>178.62471736079388</v>
      </c>
      <c r="S12" s="64">
        <f t="shared" si="0"/>
        <v>82.419718896182999</v>
      </c>
      <c r="T12" s="64">
        <f t="shared" si="0"/>
        <v>145.86834102843704</v>
      </c>
      <c r="U12" s="64">
        <f t="shared" si="0"/>
        <v>0.38118897776502697</v>
      </c>
      <c r="V12" s="64">
        <f t="shared" si="0"/>
        <v>7.4843555059801803</v>
      </c>
      <c r="W12" s="64">
        <f t="shared" si="0"/>
        <v>0.27592535000000001</v>
      </c>
      <c r="X12" s="64">
        <f t="shared" si="0"/>
        <v>3.0251618290323439</v>
      </c>
      <c r="Y12" s="64">
        <f t="shared" si="0"/>
        <v>61.31181684048191</v>
      </c>
      <c r="Z12" s="65">
        <f t="shared" si="0"/>
        <v>300.7665084278795</v>
      </c>
      <c r="AA12" s="66"/>
      <c r="AB12" s="67">
        <f>SUM(AB$7:AB$8)-SUM(AB$9:AB$11)</f>
        <v>0.90745841004000005</v>
      </c>
      <c r="AC12" s="188">
        <f>SUM(AC$7:AC$8)-SUM(AC$9:AC$11)</f>
        <v>825.46348657309443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-0.16722282159077834</v>
      </c>
      <c r="F13" s="70">
        <f t="shared" si="1"/>
        <v>-47.849465668741892</v>
      </c>
      <c r="G13" s="71">
        <f t="shared" si="1"/>
        <v>-48.016688490332669</v>
      </c>
      <c r="H13" s="70">
        <f t="shared" si="1"/>
        <v>-0.19828802369999998</v>
      </c>
      <c r="I13" s="183">
        <f t="shared" si="1"/>
        <v>-48.214976514032671</v>
      </c>
      <c r="J13" s="72">
        <f t="shared" si="1"/>
        <v>-255.32857256490865</v>
      </c>
      <c r="K13" s="72">
        <f t="shared" ref="K13:U13" si="2">SUM(K$14:K$18)</f>
        <v>-4.5922075705871583E-3</v>
      </c>
      <c r="L13" s="72">
        <f t="shared" si="2"/>
        <v>61.917867875006479</v>
      </c>
      <c r="M13" s="72">
        <f t="shared" si="2"/>
        <v>92.000833266894048</v>
      </c>
      <c r="N13" s="72">
        <f t="shared" si="2"/>
        <v>32.281648919298178</v>
      </c>
      <c r="O13" s="72">
        <f t="shared" si="2"/>
        <v>48.395477871023246</v>
      </c>
      <c r="P13" s="72">
        <f t="shared" si="2"/>
        <v>5.3383989783583168</v>
      </c>
      <c r="Q13" s="168">
        <f t="shared" si="2"/>
        <v>-15.398937861898967</v>
      </c>
      <c r="R13" s="177">
        <f t="shared" si="2"/>
        <v>-79.635155729487508</v>
      </c>
      <c r="S13" s="72">
        <f t="shared" si="2"/>
        <v>-82.419718896182999</v>
      </c>
      <c r="T13" s="72">
        <f t="shared" si="2"/>
        <v>-137.17975346461932</v>
      </c>
      <c r="U13" s="72">
        <f t="shared" si="2"/>
        <v>-1.7188977765026994E-2</v>
      </c>
      <c r="V13" s="72">
        <f t="shared" ref="V13:AC13" si="3">SUM(V$14:V$18)</f>
        <v>-7.4843555059801803</v>
      </c>
      <c r="W13" s="72">
        <f t="shared" si="3"/>
        <v>-0.27592535000000001</v>
      </c>
      <c r="X13" s="72">
        <f t="shared" si="3"/>
        <v>-2.6949001890323441</v>
      </c>
      <c r="Y13" s="72">
        <f t="shared" si="3"/>
        <v>-5.0554428300199996</v>
      </c>
      <c r="Z13" s="51">
        <f t="shared" si="3"/>
        <v>-235.12728521359986</v>
      </c>
      <c r="AA13" s="73">
        <f t="shared" si="3"/>
        <v>143.27329369485628</v>
      </c>
      <c r="AB13" s="74">
        <f t="shared" si="3"/>
        <v>-0.90745841004000005</v>
      </c>
      <c r="AC13" s="189">
        <f t="shared" si="3"/>
        <v>-236.01052003420273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-29.323386668625425</v>
      </c>
      <c r="G14" s="49">
        <f>F14+E14</f>
        <v>-29.323386668625425</v>
      </c>
      <c r="H14" s="48">
        <v>0</v>
      </c>
      <c r="I14" s="181">
        <f>SUM(G14:H14)</f>
        <v>-29.323386668625425</v>
      </c>
      <c r="J14" s="50"/>
      <c r="K14" s="50"/>
      <c r="L14" s="50"/>
      <c r="M14" s="50">
        <v>-4.0233046815412774E-2</v>
      </c>
      <c r="N14" s="50">
        <v>0</v>
      </c>
      <c r="O14" s="50"/>
      <c r="P14" s="50"/>
      <c r="Q14" s="168">
        <f>SUM(J14:P14)</f>
        <v>-4.0233046815412774E-2</v>
      </c>
      <c r="R14" s="175">
        <v>-52.96507622611</v>
      </c>
      <c r="S14" s="50">
        <v>-82.419718896182999</v>
      </c>
      <c r="T14" s="50">
        <v>-135.80846716117932</v>
      </c>
      <c r="U14" s="50">
        <v>-1.7188977765026994E-2</v>
      </c>
      <c r="V14" s="50">
        <v>-7.4843555059801803</v>
      </c>
      <c r="W14" s="50"/>
      <c r="X14" s="50">
        <v>-1.95077705893</v>
      </c>
      <c r="Y14" s="50"/>
      <c r="Z14" s="51">
        <f>SUM(S14:Y14)</f>
        <v>-227.68050760003752</v>
      </c>
      <c r="AA14" s="52">
        <v>149.41244336839299</v>
      </c>
      <c r="AB14" s="58"/>
      <c r="AC14" s="191">
        <f t="shared" ref="AC14:AC19" si="4">SUM(I14,Q14,R14,Z14,AA14,AB14)</f>
        <v>-160.59676017319538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-7.4673818410777395</v>
      </c>
      <c r="G15" s="49">
        <f>F15+E15</f>
        <v>-7.4673818410777395</v>
      </c>
      <c r="H15" s="48">
        <v>-0.19828802369999998</v>
      </c>
      <c r="I15" s="181">
        <f>SUM(G15:H15)</f>
        <v>-7.6656698647777395</v>
      </c>
      <c r="J15" s="50"/>
      <c r="K15" s="50"/>
      <c r="L15" s="50"/>
      <c r="M15" s="50"/>
      <c r="N15" s="50"/>
      <c r="O15" s="50"/>
      <c r="P15" s="50"/>
      <c r="Q15" s="168"/>
      <c r="R15" s="175">
        <v>-18.851364912883941</v>
      </c>
      <c r="S15" s="50"/>
      <c r="T15" s="50">
        <v>-1.37128630344</v>
      </c>
      <c r="U15" s="50"/>
      <c r="V15" s="50"/>
      <c r="W15" s="50"/>
      <c r="X15" s="50">
        <v>-0.74412313010234399</v>
      </c>
      <c r="Y15" s="50">
        <v>-5.0554428300199996</v>
      </c>
      <c r="Z15" s="51">
        <f>SUM(S15:Y15)</f>
        <v>-7.1708522635623435</v>
      </c>
      <c r="AA15" s="52">
        <v>9.9059134561543001</v>
      </c>
      <c r="AB15" s="53">
        <v>-0.90745841004000005</v>
      </c>
      <c r="AC15" s="191">
        <f t="shared" si="4"/>
        <v>-24.689431995109722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-255.32857256490865</v>
      </c>
      <c r="K16" s="50"/>
      <c r="L16" s="50">
        <v>63.885675418504661</v>
      </c>
      <c r="M16" s="50">
        <v>92.479347523866423</v>
      </c>
      <c r="N16" s="50">
        <v>31.509691282874641</v>
      </c>
      <c r="O16" s="50">
        <v>48.455751905460275</v>
      </c>
      <c r="P16" s="50">
        <v>13.291536156459197</v>
      </c>
      <c r="Q16" s="168">
        <f>SUM(J16:P16)</f>
        <v>-5.7065702777434577</v>
      </c>
      <c r="R16" s="175">
        <v>0</v>
      </c>
      <c r="S16" s="50"/>
      <c r="T16" s="50"/>
      <c r="U16" s="50"/>
      <c r="V16" s="50"/>
      <c r="W16" s="50">
        <v>-0.27592535000000001</v>
      </c>
      <c r="X16" s="50"/>
      <c r="Y16" s="50"/>
      <c r="Z16" s="51">
        <f>SUM(S16:Y16)</f>
        <v>-0.27592535000000001</v>
      </c>
      <c r="AA16" s="52"/>
      <c r="AB16" s="58"/>
      <c r="AC16" s="191">
        <f t="shared" si="4"/>
        <v>-5.9824956277434573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-11.058697159038728</v>
      </c>
      <c r="G17" s="49">
        <f>F17+E17</f>
        <v>-11.058697159038728</v>
      </c>
      <c r="H17" s="48">
        <v>0</v>
      </c>
      <c r="I17" s="181">
        <f>SUM(G17:H17)</f>
        <v>-11.058697159038728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-11.058697159038728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-0.16722282159077834</v>
      </c>
      <c r="F18" s="76">
        <v>0</v>
      </c>
      <c r="G18" s="75">
        <v>-0.16722282159077834</v>
      </c>
      <c r="H18" s="48">
        <v>0</v>
      </c>
      <c r="I18" s="181">
        <f>SUM(G18:H18)</f>
        <v>-0.16722282159077834</v>
      </c>
      <c r="J18" s="77">
        <v>0</v>
      </c>
      <c r="K18" s="50">
        <v>-4.5922075705871583E-3</v>
      </c>
      <c r="L18" s="50">
        <v>-1.9678075434981801</v>
      </c>
      <c r="M18" s="50">
        <v>-0.43828121015696014</v>
      </c>
      <c r="N18" s="50">
        <v>0.77195763642353998</v>
      </c>
      <c r="O18" s="50">
        <v>-6.0274034437030007E-2</v>
      </c>
      <c r="P18" s="50">
        <v>-7.9531371781008797</v>
      </c>
      <c r="Q18" s="168">
        <f>SUM(J18:P18)</f>
        <v>-9.6521345373400962</v>
      </c>
      <c r="R18" s="175">
        <v>-7.8187145904935704</v>
      </c>
      <c r="S18" s="50"/>
      <c r="T18" s="50"/>
      <c r="U18" s="50"/>
      <c r="V18" s="50"/>
      <c r="W18" s="50"/>
      <c r="X18" s="50"/>
      <c r="Y18" s="50"/>
      <c r="Z18" s="51"/>
      <c r="AA18" s="52">
        <v>-16.045063129691009</v>
      </c>
      <c r="AB18" s="58"/>
      <c r="AC18" s="191">
        <f t="shared" si="4"/>
        <v>-33.683135079115452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-10.59224423901944</v>
      </c>
      <c r="Q19" s="170">
        <f>SUM(J19:P19)</f>
        <v>-10.59224423901944</v>
      </c>
      <c r="R19" s="178">
        <v>-31.6629368550614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-42.255181094080839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2.1357657251974214</v>
      </c>
      <c r="F20" s="82">
        <f t="shared" si="5"/>
        <v>2.5650893474943359</v>
      </c>
      <c r="G20" s="83">
        <f t="shared" si="5"/>
        <v>16.387387966226186</v>
      </c>
      <c r="H20" s="82">
        <f t="shared" si="5"/>
        <v>4.8196252320315667</v>
      </c>
      <c r="I20" s="185">
        <f t="shared" si="5"/>
        <v>21.207013198257755</v>
      </c>
      <c r="J20" s="85">
        <f>SUM(J$12,J$13,J$19)</f>
        <v>2.7990844228266951</v>
      </c>
      <c r="K20" s="85">
        <f t="shared" si="5"/>
        <v>7.4109873891104892</v>
      </c>
      <c r="L20" s="85">
        <f t="shared" si="5"/>
        <v>108.61621711859419</v>
      </c>
      <c r="M20" s="85">
        <f t="shared" si="5"/>
        <v>111.06747795224295</v>
      </c>
      <c r="N20" s="85">
        <f t="shared" si="5"/>
        <v>7.578213237879865</v>
      </c>
      <c r="O20" s="85">
        <f>SUM(O$12,O$13,O$19)</f>
        <v>12.279650440518147</v>
      </c>
      <c r="P20" s="85">
        <f t="shared" si="5"/>
        <v>0</v>
      </c>
      <c r="Q20" s="170">
        <f t="shared" si="5"/>
        <v>249.75163056117233</v>
      </c>
      <c r="R20" s="178">
        <f t="shared" si="5"/>
        <v>67.326624776244969</v>
      </c>
      <c r="S20" s="85"/>
      <c r="T20" s="85">
        <f t="shared" ref="T20:AB20" si="6">SUM(T$12,T$13,T$19)</f>
        <v>8.6885875638177197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56.256374010461911</v>
      </c>
      <c r="Z20" s="86">
        <f t="shared" si="6"/>
        <v>65.639223214279639</v>
      </c>
      <c r="AA20" s="87">
        <f t="shared" si="6"/>
        <v>143.27329369485628</v>
      </c>
      <c r="AB20" s="88">
        <f t="shared" si="6"/>
        <v>0</v>
      </c>
      <c r="AC20" s="190">
        <f>SUM(AC$12,AC$13,AC$19)</f>
        <v>547.19778544481085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8.6781915530874162E-3</v>
      </c>
      <c r="F22" s="63">
        <v>3.5694005568496108</v>
      </c>
      <c r="G22" s="62">
        <f>SUM(E22:F22)</f>
        <v>3.5780787484026981</v>
      </c>
      <c r="H22" s="63">
        <v>2.0675239051880991E-2</v>
      </c>
      <c r="I22" s="181">
        <f>SUM(G22:H22)</f>
        <v>3.5987539874545793</v>
      </c>
      <c r="J22" s="92"/>
      <c r="K22" s="92">
        <f>SUM(K23:K25)</f>
        <v>6.1941938456475228E-2</v>
      </c>
      <c r="L22" s="92">
        <f>SUM(L23:L25)</f>
        <v>1.4628181709569812</v>
      </c>
      <c r="M22" s="92">
        <f>SUM(M23:M25)</f>
        <v>15.588175016083468</v>
      </c>
      <c r="N22" s="92">
        <f>SUM(N23:N25)</f>
        <v>2.3287365845372081</v>
      </c>
      <c r="O22" s="92">
        <f>SUM(O23:O25)</f>
        <v>0</v>
      </c>
      <c r="P22" s="92"/>
      <c r="Q22" s="168">
        <f>SUM(J22:P22)</f>
        <v>19.441671710034132</v>
      </c>
      <c r="R22" s="175">
        <f>SUM(R23:R25)</f>
        <v>1.5624138256799998</v>
      </c>
      <c r="S22" s="50"/>
      <c r="T22" s="92">
        <v>0.73576925283441652</v>
      </c>
      <c r="U22" s="92"/>
      <c r="V22" s="92"/>
      <c r="W22" s="92"/>
      <c r="X22" s="92"/>
      <c r="Y22" s="92"/>
      <c r="Z22" s="51">
        <f>SUM(S22:Y22)</f>
        <v>0.73576925283441652</v>
      </c>
      <c r="AA22" s="52">
        <f>SUM(AA23:AA25)</f>
        <v>8.2922457071763578</v>
      </c>
      <c r="AB22" s="93"/>
      <c r="AC22" s="187">
        <f>SUM(I22,Q22,R22,Z22,AA22,AB22)</f>
        <v>33.630854483179483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8.6781915530874162E-3</v>
      </c>
      <c r="F23" s="48">
        <v>3.5694005568496108</v>
      </c>
      <c r="G23" s="49">
        <f t="shared" ref="G23:G39" si="7">SUM(E23:F23)</f>
        <v>3.5780787484026981</v>
      </c>
      <c r="H23" s="48">
        <v>2.0675239051880991E-2</v>
      </c>
      <c r="I23" s="186">
        <f t="shared" ref="I23:I39" si="8">SUM(G23:H23)</f>
        <v>3.5987539874545793</v>
      </c>
      <c r="J23" s="50"/>
      <c r="K23" s="50">
        <v>6.1941938456475228E-2</v>
      </c>
      <c r="L23" s="50">
        <v>1.4539885597091047</v>
      </c>
      <c r="M23" s="57">
        <v>10.550160648714689</v>
      </c>
      <c r="N23" s="57">
        <v>0</v>
      </c>
      <c r="O23" s="57">
        <v>0</v>
      </c>
      <c r="P23" s="57"/>
      <c r="Q23" s="171">
        <f>SUM(J23:P23)</f>
        <v>12.066091146880268</v>
      </c>
      <c r="R23" s="179">
        <v>1.5373299999999999</v>
      </c>
      <c r="S23" s="50"/>
      <c r="T23" s="50">
        <v>0.73576925283441652</v>
      </c>
      <c r="U23" s="50"/>
      <c r="V23" s="50"/>
      <c r="W23" s="50"/>
      <c r="X23" s="50"/>
      <c r="Y23" s="50"/>
      <c r="Z23" s="94">
        <f>SUM(S23:Y23)</f>
        <v>0.73576925283441652</v>
      </c>
      <c r="AA23" s="95">
        <v>7.6862133061246602</v>
      </c>
      <c r="AB23" s="96"/>
      <c r="AC23" s="191">
        <f>SUM(I23,Q23,R23,Z23,AA23,AB23)</f>
        <v>25.624157693293924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4.6110980179433917E-3</v>
      </c>
      <c r="M24" s="57">
        <v>3.1101831824026238</v>
      </c>
      <c r="N24" s="57">
        <v>0</v>
      </c>
      <c r="O24" s="57">
        <v>0</v>
      </c>
      <c r="P24" s="57"/>
      <c r="Q24" s="171">
        <f>SUM(J24:P24)</f>
        <v>3.1147942804205671</v>
      </c>
      <c r="R24" s="179">
        <v>2.5083825680000001E-2</v>
      </c>
      <c r="S24" s="50"/>
      <c r="T24" s="50"/>
      <c r="U24" s="50"/>
      <c r="V24" s="50"/>
      <c r="W24" s="50"/>
      <c r="X24" s="50"/>
      <c r="Y24" s="50"/>
      <c r="Z24" s="94"/>
      <c r="AA24" s="95">
        <v>0.2193744937431234</v>
      </c>
      <c r="AB24" s="96"/>
      <c r="AC24" s="191">
        <f>SUM(I24,Q24,R24,Z24,AA24,AB24)</f>
        <v>3.3592525998436904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4.2185132299331005E-3</v>
      </c>
      <c r="M25" s="57">
        <v>1.9278311849661549</v>
      </c>
      <c r="N25" s="57">
        <v>2.3287365845372081</v>
      </c>
      <c r="O25" s="57">
        <v>0</v>
      </c>
      <c r="P25" s="57"/>
      <c r="Q25" s="171">
        <f>SUM(J25:P25)</f>
        <v>4.2607862827332958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0.3866579073085753</v>
      </c>
      <c r="AB25" s="96"/>
      <c r="AC25" s="191">
        <f>SUM(I25,Q25,R25,Z25,AA25,AB25)</f>
        <v>4.6474441900418713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2.9878138763563795</v>
      </c>
      <c r="F26" s="63">
        <v>11.930698876334425</v>
      </c>
      <c r="G26" s="62">
        <f t="shared" si="7"/>
        <v>14.918512752690805</v>
      </c>
      <c r="H26" s="63">
        <v>4.2904184229006885</v>
      </c>
      <c r="I26" s="181">
        <f>SUM(G26:H26)</f>
        <v>19.208931175591495</v>
      </c>
      <c r="J26" s="50"/>
      <c r="K26" s="100">
        <f>SUM(K27:K36)</f>
        <v>2.855584837827422</v>
      </c>
      <c r="L26" s="100">
        <f>SUM(L27:L36)</f>
        <v>7.9677995077825317E-2</v>
      </c>
      <c r="M26" s="100">
        <f>SUM(M27:M36)</f>
        <v>12.182487589453675</v>
      </c>
      <c r="N26" s="100">
        <f>SUM(N27:N36)</f>
        <v>0.91819701694243694</v>
      </c>
      <c r="O26" s="100">
        <f>SUM(O27:O36)</f>
        <v>0</v>
      </c>
      <c r="P26" s="100"/>
      <c r="Q26" s="168">
        <f>SUM(Q27:Q36)</f>
        <v>16.03594743930136</v>
      </c>
      <c r="R26" s="175">
        <f>SUM(R27:R36)</f>
        <v>50.732472370034657</v>
      </c>
      <c r="S26" s="50"/>
      <c r="T26" s="92">
        <f>SUM(T27:T36)</f>
        <v>5.0623144164999996</v>
      </c>
      <c r="U26" s="101"/>
      <c r="V26" s="101"/>
      <c r="W26" s="101"/>
      <c r="X26" s="92">
        <f>SUM(X27:X36)</f>
        <v>5.026164000000001E-2</v>
      </c>
      <c r="Y26" s="92">
        <f>SUM(Y27:Y36)</f>
        <v>47.879854415497313</v>
      </c>
      <c r="Z26" s="51">
        <f>SUM(S26:Y26)</f>
        <v>52.992430471997309</v>
      </c>
      <c r="AA26" s="52">
        <f>SUM(AA27:AA36)</f>
        <v>56.410628785024535</v>
      </c>
      <c r="AB26" s="93"/>
      <c r="AC26" s="187">
        <f t="shared" ref="AC26:AC39" si="9">SUM(I26,Q26,R26,Z26,AA26,AB26)</f>
        <v>195.38041024194933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2.3937306357129798E-3</v>
      </c>
      <c r="G27" s="49">
        <f t="shared" si="7"/>
        <v>2.3937306357129798E-3</v>
      </c>
      <c r="H27" s="48">
        <v>4.1442572709783718E-4</v>
      </c>
      <c r="I27" s="186">
        <f t="shared" si="8"/>
        <v>2.808156362810817E-3</v>
      </c>
      <c r="J27" s="50"/>
      <c r="K27" s="100"/>
      <c r="L27" s="50">
        <v>1.5474060176019825E-3</v>
      </c>
      <c r="M27" s="57">
        <v>3.528315536095882</v>
      </c>
      <c r="N27" s="57">
        <v>2.3190943847007785E-2</v>
      </c>
      <c r="O27" s="57">
        <v>0</v>
      </c>
      <c r="P27" s="50"/>
      <c r="Q27" s="171">
        <f>SUM(K27:P27)</f>
        <v>3.5530538859604919</v>
      </c>
      <c r="R27" s="179">
        <v>4.3899999999999998E-3</v>
      </c>
      <c r="S27" s="50"/>
      <c r="T27" s="50"/>
      <c r="U27" s="50"/>
      <c r="V27" s="50"/>
      <c r="W27" s="50"/>
      <c r="X27" s="50"/>
      <c r="Y27" s="50"/>
      <c r="Z27" s="51"/>
      <c r="AA27" s="95">
        <v>1.6611249032424911</v>
      </c>
      <c r="AB27" s="96"/>
      <c r="AC27" s="191">
        <f t="shared" si="9"/>
        <v>5.2213769455657939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0.19234591286825425</v>
      </c>
      <c r="F28" s="48">
        <v>9.7083375929508975</v>
      </c>
      <c r="G28" s="49">
        <f t="shared" si="7"/>
        <v>9.9006835058191509</v>
      </c>
      <c r="H28" s="48">
        <v>4.2626365500841299</v>
      </c>
      <c r="I28" s="186">
        <f t="shared" si="8"/>
        <v>14.163320055903281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16.638095136939999</v>
      </c>
      <c r="S28" s="50"/>
      <c r="T28" s="102"/>
      <c r="U28" s="102"/>
      <c r="V28" s="102"/>
      <c r="W28" s="102"/>
      <c r="X28" s="50"/>
      <c r="Y28" s="50"/>
      <c r="Z28" s="51"/>
      <c r="AA28" s="95">
        <v>7.0768856010712797</v>
      </c>
      <c r="AB28" s="96"/>
      <c r="AC28" s="191">
        <f t="shared" si="9"/>
        <v>37.878300793914562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8.4999198755408178E-2</v>
      </c>
      <c r="G29" s="49">
        <f t="shared" si="7"/>
        <v>8.4999198755408178E-2</v>
      </c>
      <c r="H29" s="48">
        <v>0</v>
      </c>
      <c r="I29" s="186">
        <f t="shared" si="8"/>
        <v>8.4999198755408178E-2</v>
      </c>
      <c r="J29" s="50"/>
      <c r="K29" s="57"/>
      <c r="L29" s="57"/>
      <c r="M29" s="57"/>
      <c r="N29" s="57"/>
      <c r="O29" s="57"/>
      <c r="P29" s="57"/>
      <c r="Q29" s="171"/>
      <c r="R29" s="179">
        <v>0.38418199999999997</v>
      </c>
      <c r="S29" s="50"/>
      <c r="T29" s="102"/>
      <c r="U29" s="102"/>
      <c r="V29" s="102"/>
      <c r="W29" s="102"/>
      <c r="X29" s="50"/>
      <c r="Y29" s="50"/>
      <c r="Z29" s="51"/>
      <c r="AA29" s="95">
        <v>0.29520914389629271</v>
      </c>
      <c r="AB29" s="96"/>
      <c r="AC29" s="191">
        <f t="shared" si="9"/>
        <v>0.76439034265170092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3.320361771175181E-3</v>
      </c>
      <c r="F30" s="48">
        <v>0.7373778417375848</v>
      </c>
      <c r="G30" s="49">
        <f t="shared" si="7"/>
        <v>0.74069820350876003</v>
      </c>
      <c r="H30" s="48">
        <v>1.1373683843685088E-2</v>
      </c>
      <c r="I30" s="186">
        <f t="shared" si="8"/>
        <v>0.75207188735244512</v>
      </c>
      <c r="J30" s="50"/>
      <c r="K30" s="57"/>
      <c r="L30" s="57"/>
      <c r="M30" s="57"/>
      <c r="N30" s="57"/>
      <c r="O30" s="57"/>
      <c r="P30" s="57"/>
      <c r="Q30" s="171"/>
      <c r="R30" s="179">
        <v>5.4526214775972175</v>
      </c>
      <c r="S30" s="50"/>
      <c r="T30" s="102"/>
      <c r="U30" s="102"/>
      <c r="V30" s="102"/>
      <c r="W30" s="102"/>
      <c r="X30" s="50"/>
      <c r="Y30" s="50"/>
      <c r="Z30" s="51"/>
      <c r="AA30" s="95">
        <v>12.136767696350379</v>
      </c>
      <c r="AB30" s="96"/>
      <c r="AC30" s="191">
        <f t="shared" si="9"/>
        <v>18.341461061300041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0</v>
      </c>
      <c r="G31" s="49">
        <f t="shared" si="7"/>
        <v>0</v>
      </c>
      <c r="H31" s="48">
        <v>0</v>
      </c>
      <c r="I31" s="186">
        <f t="shared" si="8"/>
        <v>0</v>
      </c>
      <c r="J31" s="50"/>
      <c r="K31" s="57"/>
      <c r="L31" s="57"/>
      <c r="M31" s="57"/>
      <c r="N31" s="57"/>
      <c r="O31" s="57"/>
      <c r="P31" s="57"/>
      <c r="Q31" s="171"/>
      <c r="R31" s="179">
        <v>22.689511037938594</v>
      </c>
      <c r="S31" s="50"/>
      <c r="T31" s="50"/>
      <c r="U31" s="50"/>
      <c r="V31" s="50"/>
      <c r="W31" s="50"/>
      <c r="X31" s="50"/>
      <c r="Y31" s="50"/>
      <c r="Z31" s="51"/>
      <c r="AA31" s="95">
        <v>2.6444435870233711</v>
      </c>
      <c r="AB31" s="96"/>
      <c r="AC31" s="191">
        <f t="shared" si="9"/>
        <v>25.333954624961965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2.6160608833837582</v>
      </c>
      <c r="F32" s="48">
        <v>1.3127218806249983</v>
      </c>
      <c r="G32" s="49">
        <f t="shared" si="7"/>
        <v>3.9287827640087567</v>
      </c>
      <c r="H32" s="48">
        <v>1.4228616630359077E-2</v>
      </c>
      <c r="I32" s="186">
        <f t="shared" si="8"/>
        <v>3.9430113806391156</v>
      </c>
      <c r="J32" s="50"/>
      <c r="K32" s="57"/>
      <c r="L32" s="57"/>
      <c r="M32" s="57"/>
      <c r="N32" s="57"/>
      <c r="O32" s="57"/>
      <c r="P32" s="57"/>
      <c r="Q32" s="171"/>
      <c r="R32" s="179">
        <v>0.69964000000000004</v>
      </c>
      <c r="S32" s="50"/>
      <c r="T32" s="50"/>
      <c r="U32" s="50"/>
      <c r="V32" s="50"/>
      <c r="W32" s="50"/>
      <c r="X32" s="50"/>
      <c r="Y32" s="50"/>
      <c r="Z32" s="51"/>
      <c r="AA32" s="95">
        <v>1.2812552329986531</v>
      </c>
      <c r="AB32" s="96"/>
      <c r="AC32" s="191">
        <f t="shared" si="9"/>
        <v>5.9239066136377687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2.5330022363362806E-2</v>
      </c>
      <c r="G33" s="49">
        <f t="shared" si="7"/>
        <v>2.5330022363362806E-2</v>
      </c>
      <c r="H33" s="48">
        <v>0</v>
      </c>
      <c r="I33" s="186">
        <f t="shared" si="8"/>
        <v>2.5330022363362806E-2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3.0831693855616975</v>
      </c>
      <c r="S33" s="50"/>
      <c r="T33" s="50"/>
      <c r="U33" s="50"/>
      <c r="V33" s="50"/>
      <c r="W33" s="50"/>
      <c r="X33" s="50"/>
      <c r="Y33" s="50"/>
      <c r="Z33" s="51"/>
      <c r="AA33" s="95">
        <v>23.564521436029104</v>
      </c>
      <c r="AB33" s="96"/>
      <c r="AC33" s="191">
        <f t="shared" si="9"/>
        <v>26.673020843954163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2.5438828301349758E-2</v>
      </c>
      <c r="G34" s="49">
        <f t="shared" si="7"/>
        <v>2.5438828301349758E-2</v>
      </c>
      <c r="H34" s="48">
        <v>1.7651466154167141E-3</v>
      </c>
      <c r="I34" s="186">
        <f t="shared" si="8"/>
        <v>2.7203974916766471E-2</v>
      </c>
      <c r="J34" s="50"/>
      <c r="K34" s="57"/>
      <c r="L34" s="57"/>
      <c r="M34" s="57"/>
      <c r="N34" s="57"/>
      <c r="O34" s="57"/>
      <c r="P34" s="57"/>
      <c r="Q34" s="171"/>
      <c r="R34" s="179">
        <v>1.6196635639971488</v>
      </c>
      <c r="S34" s="50"/>
      <c r="T34" s="50"/>
      <c r="U34" s="50"/>
      <c r="V34" s="50"/>
      <c r="W34" s="50"/>
      <c r="X34" s="50"/>
      <c r="Y34" s="50"/>
      <c r="Z34" s="51"/>
      <c r="AA34" s="95">
        <v>0.60718329837061402</v>
      </c>
      <c r="AB34" s="96"/>
      <c r="AC34" s="191">
        <f t="shared" si="9"/>
        <v>2.2540508372845292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3.4099780965111272E-2</v>
      </c>
      <c r="G35" s="49">
        <f t="shared" si="7"/>
        <v>3.4099780965111272E-2</v>
      </c>
      <c r="H35" s="48">
        <v>0</v>
      </c>
      <c r="I35" s="186">
        <f t="shared" si="8"/>
        <v>3.4099780965111272E-2</v>
      </c>
      <c r="J35" s="50"/>
      <c r="K35" s="57"/>
      <c r="L35" s="50">
        <v>3.6491830098786715E-3</v>
      </c>
      <c r="M35" s="57">
        <v>4.1965718198812096</v>
      </c>
      <c r="N35" s="57">
        <v>1.4082329077342071E-2</v>
      </c>
      <c r="O35" s="57">
        <v>0</v>
      </c>
      <c r="P35" s="57"/>
      <c r="Q35" s="171">
        <f>SUM(K35:P35)</f>
        <v>4.2143033319684307</v>
      </c>
      <c r="R35" s="179">
        <v>5.2760000000000008E-2</v>
      </c>
      <c r="S35" s="50"/>
      <c r="T35" s="50"/>
      <c r="U35" s="50"/>
      <c r="V35" s="50"/>
      <c r="W35" s="50"/>
      <c r="X35" s="50"/>
      <c r="Y35" s="50"/>
      <c r="Z35" s="51"/>
      <c r="AA35" s="95">
        <v>0.67896116852827593</v>
      </c>
      <c r="AB35" s="96"/>
      <c r="AC35" s="191">
        <f t="shared" si="9"/>
        <v>4.9801242814618183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0.17608671833319162</v>
      </c>
      <c r="F36" s="48">
        <v>0</v>
      </c>
      <c r="G36" s="49">
        <f t="shared" si="7"/>
        <v>0.17608671833319162</v>
      </c>
      <c r="H36" s="48">
        <v>0</v>
      </c>
      <c r="I36" s="186">
        <f>SUM(G36:H36)</f>
        <v>0.17608671833319162</v>
      </c>
      <c r="J36" s="50"/>
      <c r="K36" s="50">
        <v>2.855584837827422</v>
      </c>
      <c r="L36" s="50">
        <v>7.4481406050344659E-2</v>
      </c>
      <c r="M36" s="50">
        <v>4.4576002334765823</v>
      </c>
      <c r="N36" s="50">
        <v>0.88092374401808704</v>
      </c>
      <c r="O36" s="50">
        <v>0</v>
      </c>
      <c r="P36" s="50"/>
      <c r="Q36" s="171">
        <f>SUM(K36:P36)</f>
        <v>8.2685902213724365</v>
      </c>
      <c r="R36" s="179">
        <v>0.10843976800000001</v>
      </c>
      <c r="S36" s="50"/>
      <c r="T36" s="50">
        <v>5.0623144164999996</v>
      </c>
      <c r="U36" s="50"/>
      <c r="V36" s="50"/>
      <c r="W36" s="50"/>
      <c r="X36" s="50">
        <v>5.026164000000001E-2</v>
      </c>
      <c r="Y36" s="50">
        <v>47.879854415497313</v>
      </c>
      <c r="Z36" s="94">
        <f>SUM(S36:Y36)</f>
        <v>52.992430471997309</v>
      </c>
      <c r="AA36" s="95">
        <v>6.464276717514073</v>
      </c>
      <c r="AB36" s="96"/>
      <c r="AC36" s="191">
        <f t="shared" si="9"/>
        <v>68.009823897217004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4.4839575777109078E-2</v>
      </c>
      <c r="F37" s="63">
        <v>0.73894464724459685</v>
      </c>
      <c r="G37" s="62">
        <f t="shared" si="7"/>
        <v>0.78378422302170592</v>
      </c>
      <c r="H37" s="63">
        <v>0.62949733036061106</v>
      </c>
      <c r="I37" s="181">
        <f>SUM(G37:H37)</f>
        <v>1.4132815533823169</v>
      </c>
      <c r="J37" s="92"/>
      <c r="K37" s="92">
        <v>1.1860332847097437</v>
      </c>
      <c r="L37" s="92">
        <v>0.17018825289710549</v>
      </c>
      <c r="M37" s="92">
        <v>4.0390315468801763</v>
      </c>
      <c r="N37" s="92">
        <v>1.1235965751845586E-2</v>
      </c>
      <c r="O37" s="92">
        <v>0</v>
      </c>
      <c r="P37" s="92"/>
      <c r="Q37" s="168">
        <f>SUM(K37:P37)</f>
        <v>5.4064890502388714</v>
      </c>
      <c r="R37" s="175">
        <v>7.8681867122656186</v>
      </c>
      <c r="S37" s="92"/>
      <c r="T37" s="92">
        <v>2.600065505024455</v>
      </c>
      <c r="U37" s="92"/>
      <c r="V37" s="92"/>
      <c r="W37" s="92"/>
      <c r="X37" s="92">
        <v>0.28000000000000003</v>
      </c>
      <c r="Y37" s="92"/>
      <c r="Z37" s="51">
        <f>SUM(S37:Y37)</f>
        <v>2.8800655050244552</v>
      </c>
      <c r="AA37" s="52">
        <v>33.624999429746111</v>
      </c>
      <c r="AB37" s="93"/>
      <c r="AC37" s="187">
        <f t="shared" si="9"/>
        <v>51.193022250657378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1.6219820333528319E-2</v>
      </c>
      <c r="F38" s="104">
        <v>4.9397895846076947E-3</v>
      </c>
      <c r="G38" s="62">
        <f t="shared" si="7"/>
        <v>2.1159609918136014E-2</v>
      </c>
      <c r="H38" s="104">
        <v>0</v>
      </c>
      <c r="I38" s="181">
        <f t="shared" si="8"/>
        <v>2.1159609918136014E-2</v>
      </c>
      <c r="J38" s="92"/>
      <c r="K38" s="92">
        <v>0.39443093092331805</v>
      </c>
      <c r="L38" s="92">
        <v>104.70943239371745</v>
      </c>
      <c r="M38" s="92">
        <v>79.982065147723603</v>
      </c>
      <c r="N38" s="92">
        <v>3.997062313519244</v>
      </c>
      <c r="O38" s="92">
        <v>11.884652595234638</v>
      </c>
      <c r="P38" s="92"/>
      <c r="Q38" s="168">
        <f>SUM(K38:P38)</f>
        <v>200.96764338111825</v>
      </c>
      <c r="R38" s="175">
        <v>3.4894126999999997E-2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201.24868001816239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5.5447103205376685E-2</v>
      </c>
      <c r="F39" s="63">
        <v>0.20374999947436936</v>
      </c>
      <c r="G39" s="62">
        <f t="shared" si="7"/>
        <v>0.25919710267974605</v>
      </c>
      <c r="H39" s="63">
        <v>0.17932354702533451</v>
      </c>
      <c r="I39" s="181">
        <f t="shared" si="8"/>
        <v>0.43852064970508053</v>
      </c>
      <c r="J39" s="50"/>
      <c r="K39" s="92">
        <v>2.9129963971935293</v>
      </c>
      <c r="L39" s="92">
        <v>0</v>
      </c>
      <c r="M39" s="92">
        <v>0.29010671179038572</v>
      </c>
      <c r="N39" s="92">
        <v>0</v>
      </c>
      <c r="O39" s="92">
        <v>0</v>
      </c>
      <c r="P39" s="92"/>
      <c r="Q39" s="168">
        <f>SUM(K39:P39)</f>
        <v>3.2031031089839148</v>
      </c>
      <c r="R39" s="175">
        <v>6.2763</v>
      </c>
      <c r="S39" s="50"/>
      <c r="T39" s="92">
        <v>0.29043838945888001</v>
      </c>
      <c r="U39" s="92">
        <v>0.36399999999999999</v>
      </c>
      <c r="V39" s="92"/>
      <c r="W39" s="92"/>
      <c r="X39" s="92"/>
      <c r="Y39" s="92">
        <v>8.3765195949645914</v>
      </c>
      <c r="Z39" s="51">
        <f>SUM(S39:Y39)</f>
        <v>9.0309579844234715</v>
      </c>
      <c r="AA39" s="52">
        <v>45.015703172546402</v>
      </c>
      <c r="AB39" s="93"/>
      <c r="AC39" s="187">
        <f t="shared" si="9"/>
        <v>63.964584915658868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3.112998567225481</v>
      </c>
      <c r="F40" s="82">
        <f>SUM(F$22,F$26,F$37,F$39)+F38</f>
        <v>16.44773386948761</v>
      </c>
      <c r="G40" s="83">
        <f>SUM(G$22,G$26,G$37,G$39)+G38</f>
        <v>19.560732436713092</v>
      </c>
      <c r="H40" s="82">
        <f>SUM(H$22,H$26,H$37,H$39)+H38</f>
        <v>5.1199145393385157</v>
      </c>
      <c r="I40" s="185">
        <f>SUM(I$22,I$26,I$37,I$39)+I38</f>
        <v>24.680646976051605</v>
      </c>
      <c r="J40" s="85">
        <f t="shared" ref="J40:AB40" si="10">SUM(J$22,J$26,J$37,J$39,J$38)</f>
        <v>0</v>
      </c>
      <c r="K40" s="85">
        <f t="shared" si="10"/>
        <v>7.4109873891104883</v>
      </c>
      <c r="L40" s="85">
        <f t="shared" si="10"/>
        <v>106.42211681264936</v>
      </c>
      <c r="M40" s="85">
        <f t="shared" si="10"/>
        <v>112.08186601193131</v>
      </c>
      <c r="N40" s="85">
        <f t="shared" si="10"/>
        <v>7.2552318807507348</v>
      </c>
      <c r="O40" s="85">
        <f t="shared" si="10"/>
        <v>11.884652595234638</v>
      </c>
      <c r="P40" s="109">
        <f t="shared" si="10"/>
        <v>0</v>
      </c>
      <c r="Q40" s="172">
        <f>SUM(Q$22,Q$26,Q$37,Q$39,Q$38)</f>
        <v>245.05485468967655</v>
      </c>
      <c r="R40" s="178">
        <f t="shared" si="10"/>
        <v>66.474267034980272</v>
      </c>
      <c r="S40" s="85">
        <f t="shared" si="10"/>
        <v>0</v>
      </c>
      <c r="T40" s="85">
        <f t="shared" si="10"/>
        <v>8.6885875638177499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56.256374010461904</v>
      </c>
      <c r="Z40" s="110">
        <f t="shared" si="10"/>
        <v>65.639223214279653</v>
      </c>
      <c r="AA40" s="87">
        <f t="shared" si="10"/>
        <v>143.56855999461942</v>
      </c>
      <c r="AB40" s="111">
        <f t="shared" si="10"/>
        <v>0</v>
      </c>
      <c r="AC40" s="190">
        <f>SUM(AC$22,AC$26,AC$37,AC$39,AC$38)</f>
        <v>545.41755190960748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-3.1733444704869065</v>
      </c>
      <c r="H42" s="82">
        <f>H$20-H$40</f>
        <v>-0.30028930730694903</v>
      </c>
      <c r="I42" s="185">
        <f>I$20-I$40</f>
        <v>-3.4736337777938502</v>
      </c>
      <c r="J42" s="85">
        <f t="shared" ref="J42:R42" si="11">J$20-J$40</f>
        <v>2.7990844228266951</v>
      </c>
      <c r="K42" s="85">
        <f t="shared" si="11"/>
        <v>0</v>
      </c>
      <c r="L42" s="85">
        <f t="shared" si="11"/>
        <v>2.1941003059448292</v>
      </c>
      <c r="M42" s="85">
        <f t="shared" si="11"/>
        <v>-1.0143880596883577</v>
      </c>
      <c r="N42" s="85">
        <f t="shared" si="11"/>
        <v>0.32298135712913023</v>
      </c>
      <c r="O42" s="85">
        <f t="shared" si="11"/>
        <v>0.39499784528350901</v>
      </c>
      <c r="P42" s="85">
        <f t="shared" si="11"/>
        <v>0</v>
      </c>
      <c r="Q42" s="170">
        <f t="shared" si="11"/>
        <v>4.6967758714957881</v>
      </c>
      <c r="R42" s="178">
        <f t="shared" si="11"/>
        <v>0.85235774126469721</v>
      </c>
      <c r="S42" s="85"/>
      <c r="T42" s="85">
        <f>T$20-T$40</f>
        <v>-3.0198066269804258E-14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-0.29526629976314211</v>
      </c>
      <c r="AB42" s="88">
        <f t="shared" si="12"/>
        <v>0</v>
      </c>
      <c r="AC42" s="190">
        <f t="shared" si="12"/>
        <v>1.7802335352033651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S4:Z4"/>
    <mergeCell ref="AC4:AC5"/>
    <mergeCell ref="A7:A18"/>
    <mergeCell ref="B14:B18"/>
    <mergeCell ref="A22:A39"/>
    <mergeCell ref="B23:B25"/>
    <mergeCell ref="B27:B36"/>
    <mergeCell ref="J4:Q4"/>
    <mergeCell ref="A1:I1"/>
    <mergeCell ref="B2:C2"/>
    <mergeCell ref="B3:C3"/>
    <mergeCell ref="B4:C5"/>
    <mergeCell ref="E4:I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R44" sqref="R44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f ca="1">VALUE(RIGHT(CELL("Filename",A1),4))</f>
        <v>2013</v>
      </c>
      <c r="C3" s="230"/>
      <c r="D3" s="12"/>
      <c r="E3" s="13"/>
      <c r="F3" s="14"/>
      <c r="G3" s="15"/>
      <c r="H3" s="15"/>
      <c r="I3" s="218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71.881380570000005</v>
      </c>
      <c r="F7" s="48">
        <v>44.376395714999994</v>
      </c>
      <c r="G7" s="49">
        <v>116.25777628500001</v>
      </c>
      <c r="H7" s="48">
        <v>4.4419449499999999</v>
      </c>
      <c r="I7" s="181">
        <f>G7+H7</f>
        <v>120.699721235</v>
      </c>
      <c r="J7" s="50">
        <v>74.919994793394181</v>
      </c>
      <c r="K7" s="50">
        <v>8.7704445178967028</v>
      </c>
      <c r="L7" s="50"/>
      <c r="M7" s="50"/>
      <c r="N7" s="50"/>
      <c r="O7" s="50"/>
      <c r="P7" s="50"/>
      <c r="Q7" s="168">
        <f>SUM(J7:P7)</f>
        <v>83.690439311290888</v>
      </c>
      <c r="R7" s="175">
        <v>187.13531893400443</v>
      </c>
      <c r="S7" s="50">
        <v>82.896372130690892</v>
      </c>
      <c r="T7" s="50">
        <v>158.01361671309087</v>
      </c>
      <c r="U7" s="50">
        <v>0.38845320840925673</v>
      </c>
      <c r="V7" s="50">
        <v>7.2780056223413396</v>
      </c>
      <c r="W7" s="50">
        <v>0.15603766804200003</v>
      </c>
      <c r="X7" s="50">
        <v>2.926528754535787</v>
      </c>
      <c r="Y7" s="50">
        <v>58.229088607268501</v>
      </c>
      <c r="Z7" s="51">
        <f>SUM(S7:Y7)</f>
        <v>309.88810270437864</v>
      </c>
      <c r="AA7" s="52"/>
      <c r="AB7" s="53">
        <v>1.1362405285199999</v>
      </c>
      <c r="AC7" s="187">
        <f>SUM(I7,Q7,R7,Z7,AA7,AB7)</f>
        <v>702.54982271319398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2.699828079917197</v>
      </c>
      <c r="F8" s="48">
        <v>9.9032609166400025</v>
      </c>
      <c r="G8" s="49">
        <v>12.603088996557201</v>
      </c>
      <c r="H8" s="48">
        <v>3.0591380658046517E-4</v>
      </c>
      <c r="I8" s="181">
        <f>G8+H8</f>
        <v>12.603394910363781</v>
      </c>
      <c r="J8" s="50">
        <v>243.04488657526298</v>
      </c>
      <c r="K8" s="50">
        <v>0</v>
      </c>
      <c r="L8" s="50">
        <v>52.588476120074048</v>
      </c>
      <c r="M8" s="50">
        <v>29.387325292829235</v>
      </c>
      <c r="N8" s="50">
        <v>0</v>
      </c>
      <c r="O8" s="50">
        <v>3.7928448508715009</v>
      </c>
      <c r="P8" s="50">
        <v>8.5533799273607194</v>
      </c>
      <c r="Q8" s="168">
        <f>SUM(J8:P8)</f>
        <v>337.36691276639851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349.97030767676227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66.234891931370413</v>
      </c>
      <c r="F9" s="48">
        <v>0</v>
      </c>
      <c r="G9" s="49">
        <v>66.234891931370413</v>
      </c>
      <c r="H9" s="48">
        <v>0</v>
      </c>
      <c r="I9" s="181">
        <f>G9+H9</f>
        <v>66.234891931370413</v>
      </c>
      <c r="J9" s="50">
        <v>67.625829949702862</v>
      </c>
      <c r="K9" s="50">
        <v>1.7192796591898467</v>
      </c>
      <c r="L9" s="50">
        <v>0</v>
      </c>
      <c r="M9" s="50">
        <v>0</v>
      </c>
      <c r="N9" s="50">
        <v>9.7215757890002692</v>
      </c>
      <c r="O9" s="50">
        <v>0</v>
      </c>
      <c r="P9" s="50">
        <v>0</v>
      </c>
      <c r="Q9" s="168">
        <f>SUM(J9:P9)</f>
        <v>79.066685397892982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145.30157732926341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3.2412495029767072</v>
      </c>
      <c r="H10" s="48">
        <v>-6.9121954409044145E-2</v>
      </c>
      <c r="I10" s="181">
        <f>G10+H10</f>
        <v>3.172127548567663</v>
      </c>
      <c r="J10" s="50">
        <v>7.4820285429998767</v>
      </c>
      <c r="K10" s="50">
        <v>-0.15463791225375512</v>
      </c>
      <c r="L10" s="50">
        <v>6.3635515268243701</v>
      </c>
      <c r="M10" s="50">
        <v>-1.5316392563510819</v>
      </c>
      <c r="N10" s="50">
        <v>-0.34702929662824045</v>
      </c>
      <c r="O10" s="50">
        <v>-0.6733279836144811</v>
      </c>
      <c r="P10" s="50">
        <v>1.0736036708480139</v>
      </c>
      <c r="Q10" s="168">
        <f>SUM(J10:P10)</f>
        <v>12.212549291824701</v>
      </c>
      <c r="R10" s="175">
        <v>2.0382229345903928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17.422899774982756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3.2663277557040002E-2</v>
      </c>
      <c r="M11" s="50">
        <v>1.65955557261804</v>
      </c>
      <c r="N11" s="50">
        <v>11.473234556819431</v>
      </c>
      <c r="O11" s="50">
        <v>36.572813542114268</v>
      </c>
      <c r="P11" s="50">
        <v>0</v>
      </c>
      <c r="Q11" s="168">
        <f>SUM(J11:P11)</f>
        <v>49.738266949108777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49.738266949108777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8.3463167185467881</v>
      </c>
      <c r="F12" s="61">
        <f t="shared" ref="F12:Z12" si="0">SUM(F$7:F$8)-SUM(F$9:F$11)</f>
        <v>54.279656631639995</v>
      </c>
      <c r="G12" s="62">
        <f t="shared" si="0"/>
        <v>59.384723847210097</v>
      </c>
      <c r="H12" s="63">
        <f t="shared" si="0"/>
        <v>4.5113728182156247</v>
      </c>
      <c r="I12" s="182">
        <f>SUM(I$7:I$8)-SUM(I$9:I$11)</f>
        <v>63.896096665425716</v>
      </c>
      <c r="J12" s="64">
        <f>SUM(J$7:J$8)-SUM(J$9:J$11)</f>
        <v>242.85702287595444</v>
      </c>
      <c r="K12" s="64">
        <f t="shared" si="0"/>
        <v>7.2058027709606112</v>
      </c>
      <c r="L12" s="64">
        <f t="shared" si="0"/>
        <v>46.19226131569264</v>
      </c>
      <c r="M12" s="64">
        <f t="shared" si="0"/>
        <v>29.259408976562277</v>
      </c>
      <c r="N12" s="64">
        <f t="shared" si="0"/>
        <v>-20.847781049191461</v>
      </c>
      <c r="O12" s="64">
        <f t="shared" si="0"/>
        <v>-32.10664070762828</v>
      </c>
      <c r="P12" s="64">
        <f t="shared" si="0"/>
        <v>7.4797762565127055</v>
      </c>
      <c r="Q12" s="169">
        <f t="shared" si="0"/>
        <v>280.03985043886297</v>
      </c>
      <c r="R12" s="176">
        <f t="shared" si="0"/>
        <v>185.09709599941405</v>
      </c>
      <c r="S12" s="64">
        <f t="shared" si="0"/>
        <v>82.896372130690892</v>
      </c>
      <c r="T12" s="64">
        <f t="shared" si="0"/>
        <v>158.01361671309087</v>
      </c>
      <c r="U12" s="64">
        <f t="shared" si="0"/>
        <v>0.38845320840925673</v>
      </c>
      <c r="V12" s="64">
        <f t="shared" si="0"/>
        <v>7.2780056223413396</v>
      </c>
      <c r="W12" s="64">
        <f t="shared" si="0"/>
        <v>0.15603766804200003</v>
      </c>
      <c r="X12" s="64">
        <f t="shared" si="0"/>
        <v>2.926528754535787</v>
      </c>
      <c r="Y12" s="64">
        <f t="shared" si="0"/>
        <v>58.229088607268501</v>
      </c>
      <c r="Z12" s="65">
        <f t="shared" si="0"/>
        <v>309.88810270437864</v>
      </c>
      <c r="AA12" s="66"/>
      <c r="AB12" s="67">
        <f>SUM(AB$7:AB$8)-SUM(AB$9:AB$11)</f>
        <v>1.1362405285199999</v>
      </c>
      <c r="AC12" s="188">
        <f>SUM(AC$7:AC$8)-SUM(AC$9:AC$11)</f>
        <v>840.05738633660121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-2.7156797324605842E-2</v>
      </c>
      <c r="F13" s="70">
        <f t="shared" si="1"/>
        <v>-37.041821868958671</v>
      </c>
      <c r="G13" s="71">
        <f t="shared" si="1"/>
        <v>-37.068978666283279</v>
      </c>
      <c r="H13" s="70">
        <f t="shared" si="1"/>
        <v>-0.21057920999999999</v>
      </c>
      <c r="I13" s="183">
        <f t="shared" si="1"/>
        <v>-37.279557876283278</v>
      </c>
      <c r="J13" s="72">
        <f t="shared" si="1"/>
        <v>-241.67887839944567</v>
      </c>
      <c r="K13" s="72">
        <f t="shared" ref="K13:U13" si="2">SUM(K$14:K$18)</f>
        <v>9.0900964925843975E-3</v>
      </c>
      <c r="L13" s="72">
        <f t="shared" si="2"/>
        <v>62.670083650329126</v>
      </c>
      <c r="M13" s="72">
        <f t="shared" si="2"/>
        <v>88.097028449567375</v>
      </c>
      <c r="N13" s="72">
        <f t="shared" si="2"/>
        <v>29.137145798748406</v>
      </c>
      <c r="O13" s="72">
        <f t="shared" si="2"/>
        <v>45.098394644484316</v>
      </c>
      <c r="P13" s="72">
        <f t="shared" si="2"/>
        <v>4.5669559130552546</v>
      </c>
      <c r="Q13" s="168">
        <f t="shared" si="2"/>
        <v>-12.100179846768601</v>
      </c>
      <c r="R13" s="177">
        <f t="shared" si="2"/>
        <v>-77.968759269826492</v>
      </c>
      <c r="S13" s="72">
        <f t="shared" si="2"/>
        <v>-82.896372130690892</v>
      </c>
      <c r="T13" s="72">
        <f t="shared" si="2"/>
        <v>-150.30469265600868</v>
      </c>
      <c r="U13" s="72">
        <f t="shared" si="2"/>
        <v>-2.4453208409256751E-2</v>
      </c>
      <c r="V13" s="72">
        <f t="shared" ref="V13:AC13" si="3">SUM(V$14:V$18)</f>
        <v>-7.2780056223413396</v>
      </c>
      <c r="W13" s="72">
        <f t="shared" si="3"/>
        <v>-0.15603766804200001</v>
      </c>
      <c r="X13" s="72">
        <f t="shared" si="3"/>
        <v>-2.5962671145357872</v>
      </c>
      <c r="Y13" s="72">
        <f t="shared" si="3"/>
        <v>-5.0083010767259992</v>
      </c>
      <c r="Z13" s="51">
        <f t="shared" si="3"/>
        <v>-248.26412947675396</v>
      </c>
      <c r="AA13" s="73">
        <f t="shared" si="3"/>
        <v>140.28790351471076</v>
      </c>
      <c r="AB13" s="74">
        <f t="shared" si="3"/>
        <v>-1.1362405285199999</v>
      </c>
      <c r="AC13" s="189">
        <f t="shared" si="3"/>
        <v>-236.46096348344162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-17.564171456346624</v>
      </c>
      <c r="G14" s="49">
        <f>F14+E14</f>
        <v>-17.564171456346624</v>
      </c>
      <c r="H14" s="48">
        <v>0</v>
      </c>
      <c r="I14" s="181">
        <f>SUM(G14:H14)</f>
        <v>-17.564171456346624</v>
      </c>
      <c r="J14" s="50"/>
      <c r="K14" s="50"/>
      <c r="L14" s="50"/>
      <c r="M14" s="50">
        <v>-3.9746352451734385E-2</v>
      </c>
      <c r="N14" s="50">
        <v>0</v>
      </c>
      <c r="O14" s="50"/>
      <c r="P14" s="50"/>
      <c r="Q14" s="168">
        <f>SUM(J14:P14)</f>
        <v>-3.9746352451734385E-2</v>
      </c>
      <c r="R14" s="175">
        <v>-54.050061539309993</v>
      </c>
      <c r="S14" s="50">
        <v>-82.896372130690892</v>
      </c>
      <c r="T14" s="50">
        <v>-148.6838660826287</v>
      </c>
      <c r="U14" s="50">
        <v>-2.4453208409256751E-2</v>
      </c>
      <c r="V14" s="50">
        <v>-7.2780056223413396</v>
      </c>
      <c r="W14" s="50"/>
      <c r="X14" s="50">
        <v>-1.8118155990289999</v>
      </c>
      <c r="Y14" s="50"/>
      <c r="Z14" s="51">
        <f>SUM(S14:Y14)</f>
        <v>-240.69451264309919</v>
      </c>
      <c r="AA14" s="52">
        <v>146.25207269952261</v>
      </c>
      <c r="AB14" s="58"/>
      <c r="AC14" s="191">
        <f t="shared" ref="AC14:AC19" si="4">SUM(I14,Q14,R14,Z14,AA14,AB14)</f>
        <v>-166.09641929168492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-7.7305273371326599</v>
      </c>
      <c r="G15" s="49">
        <f>F15+E15</f>
        <v>-7.7305273371326599</v>
      </c>
      <c r="H15" s="48">
        <v>-0.21057920999999999</v>
      </c>
      <c r="I15" s="181">
        <f>SUM(G15:H15)</f>
        <v>-7.9411065471326596</v>
      </c>
      <c r="J15" s="50"/>
      <c r="K15" s="50"/>
      <c r="L15" s="50"/>
      <c r="M15" s="50"/>
      <c r="N15" s="50"/>
      <c r="O15" s="50"/>
      <c r="P15" s="50"/>
      <c r="Q15" s="168"/>
      <c r="R15" s="175">
        <v>-17.10407937027604</v>
      </c>
      <c r="S15" s="50"/>
      <c r="T15" s="50">
        <v>-1.62082657338</v>
      </c>
      <c r="U15" s="50"/>
      <c r="V15" s="50"/>
      <c r="W15" s="50"/>
      <c r="X15" s="50">
        <v>-0.78445151550678704</v>
      </c>
      <c r="Y15" s="50">
        <v>-5.0083010767259992</v>
      </c>
      <c r="Z15" s="51">
        <f>SUM(S15:Y15)</f>
        <v>-7.4135791656127861</v>
      </c>
      <c r="AA15" s="52">
        <v>9.4326100553405183</v>
      </c>
      <c r="AB15" s="53">
        <v>-1.1362405285199999</v>
      </c>
      <c r="AC15" s="191">
        <f t="shared" si="4"/>
        <v>-24.162395556200963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-241.67887839944567</v>
      </c>
      <c r="K16" s="50"/>
      <c r="L16" s="50">
        <v>62.959366939931527</v>
      </c>
      <c r="M16" s="50">
        <v>88.42042532504243</v>
      </c>
      <c r="N16" s="50">
        <v>27.958440791404058</v>
      </c>
      <c r="O16" s="50">
        <v>44.974803601337044</v>
      </c>
      <c r="P16" s="50">
        <v>11.491522502583175</v>
      </c>
      <c r="Q16" s="168">
        <f>SUM(J16:P16)</f>
        <v>-5.8743192391474306</v>
      </c>
      <c r="R16" s="175">
        <v>0</v>
      </c>
      <c r="S16" s="50"/>
      <c r="T16" s="50"/>
      <c r="U16" s="50"/>
      <c r="V16" s="50"/>
      <c r="W16" s="50">
        <v>-0.15603766804200001</v>
      </c>
      <c r="X16" s="50"/>
      <c r="Y16" s="50"/>
      <c r="Z16" s="51">
        <f>SUM(S16:Y16)</f>
        <v>-0.15603766804200001</v>
      </c>
      <c r="AA16" s="52"/>
      <c r="AB16" s="58"/>
      <c r="AC16" s="191">
        <f t="shared" si="4"/>
        <v>-6.0303569071894305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-11.546040361289814</v>
      </c>
      <c r="G17" s="49">
        <f>F17+E17</f>
        <v>-11.546040361289814</v>
      </c>
      <c r="H17" s="48">
        <v>0</v>
      </c>
      <c r="I17" s="181">
        <f>SUM(G17:H17)</f>
        <v>-11.546040361289814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-11.546040361289814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-2.7156797324605842E-2</v>
      </c>
      <c r="F18" s="76">
        <v>-0.20108271418957646</v>
      </c>
      <c r="G18" s="75">
        <v>-0.22823951151418229</v>
      </c>
      <c r="H18" s="48">
        <v>0</v>
      </c>
      <c r="I18" s="181">
        <f>SUM(G18:H18)</f>
        <v>-0.22823951151418229</v>
      </c>
      <c r="J18" s="77">
        <v>0</v>
      </c>
      <c r="K18" s="50">
        <v>9.0900964925843975E-3</v>
      </c>
      <c r="L18" s="50">
        <v>-0.28928328960240013</v>
      </c>
      <c r="M18" s="50">
        <v>-0.28365052302332</v>
      </c>
      <c r="N18" s="50">
        <v>1.1787050073443499</v>
      </c>
      <c r="O18" s="50">
        <v>0.12359104314727004</v>
      </c>
      <c r="P18" s="50">
        <v>-6.9245665895279203</v>
      </c>
      <c r="Q18" s="168">
        <f>SUM(J18:P18)</f>
        <v>-6.1861142551694357</v>
      </c>
      <c r="R18" s="175">
        <v>-6.8146183602404644</v>
      </c>
      <c r="S18" s="50"/>
      <c r="T18" s="50"/>
      <c r="U18" s="50"/>
      <c r="V18" s="50"/>
      <c r="W18" s="50"/>
      <c r="X18" s="50"/>
      <c r="Y18" s="50"/>
      <c r="Z18" s="51"/>
      <c r="AA18" s="52">
        <v>-15.396779240152378</v>
      </c>
      <c r="AB18" s="58"/>
      <c r="AC18" s="191">
        <f t="shared" si="4"/>
        <v>-28.625751367076461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-12.046732169567962</v>
      </c>
      <c r="Q19" s="170">
        <f>SUM(J19:P19)</f>
        <v>-12.046732169567962</v>
      </c>
      <c r="R19" s="178">
        <v>-39.574975161907766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-51.621707331475726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8.3191599212221821</v>
      </c>
      <c r="F20" s="82">
        <f t="shared" si="5"/>
        <v>17.237834762681324</v>
      </c>
      <c r="G20" s="83">
        <f t="shared" si="5"/>
        <v>22.315745180926818</v>
      </c>
      <c r="H20" s="82">
        <f t="shared" si="5"/>
        <v>4.3007936082156251</v>
      </c>
      <c r="I20" s="185">
        <f t="shared" si="5"/>
        <v>26.616538789142439</v>
      </c>
      <c r="J20" s="85">
        <f>SUM(J$12,J$13,J$19)</f>
        <v>1.178144476508777</v>
      </c>
      <c r="K20" s="85">
        <f t="shared" si="5"/>
        <v>7.2148928674531954</v>
      </c>
      <c r="L20" s="85">
        <f t="shared" si="5"/>
        <v>108.86234496602177</v>
      </c>
      <c r="M20" s="85">
        <f t="shared" si="5"/>
        <v>117.35643742612965</v>
      </c>
      <c r="N20" s="85">
        <f t="shared" si="5"/>
        <v>8.2893647495569454</v>
      </c>
      <c r="O20" s="85">
        <f>SUM(O$12,O$13,O$19)</f>
        <v>12.991753936856036</v>
      </c>
      <c r="P20" s="85">
        <f t="shared" si="5"/>
        <v>0</v>
      </c>
      <c r="Q20" s="170">
        <f t="shared" si="5"/>
        <v>255.89293842252641</v>
      </c>
      <c r="R20" s="178">
        <f t="shared" si="5"/>
        <v>67.553361567679787</v>
      </c>
      <c r="S20" s="85"/>
      <c r="T20" s="85">
        <f t="shared" ref="T20:AB20" si="6">SUM(T$12,T$13,T$19)</f>
        <v>7.7089240570821858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53.220787530542502</v>
      </c>
      <c r="Z20" s="86">
        <f t="shared" si="6"/>
        <v>61.623973227624674</v>
      </c>
      <c r="AA20" s="87">
        <f t="shared" si="6"/>
        <v>140.28790351471076</v>
      </c>
      <c r="AB20" s="88">
        <f t="shared" si="6"/>
        <v>0</v>
      </c>
      <c r="AC20" s="190">
        <f>SUM(AC$12,AC$13,AC$19)</f>
        <v>551.97471552168383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5.1449469400828819E-2</v>
      </c>
      <c r="F22" s="63">
        <v>3.1595002444767712</v>
      </c>
      <c r="G22" s="62">
        <f>SUM(E22:F22)</f>
        <v>3.2109497138776</v>
      </c>
      <c r="H22" s="63">
        <v>1.511214204507498E-2</v>
      </c>
      <c r="I22" s="181">
        <f>SUM(G22:H22)</f>
        <v>3.226061855922675</v>
      </c>
      <c r="J22" s="92"/>
      <c r="K22" s="92">
        <f>SUM(K23:K25)</f>
        <v>6.4897674108962647E-2</v>
      </c>
      <c r="L22" s="92">
        <f>SUM(L23:L25)</f>
        <v>1.5153741160555041</v>
      </c>
      <c r="M22" s="92">
        <f>SUM(M23:M25)</f>
        <v>15.299803900400438</v>
      </c>
      <c r="N22" s="92">
        <f>SUM(N23:N25)</f>
        <v>1.9887258734759052</v>
      </c>
      <c r="O22" s="92">
        <f>SUM(O23:O25)</f>
        <v>0</v>
      </c>
      <c r="P22" s="92"/>
      <c r="Q22" s="168">
        <f>SUM(J22:P22)</f>
        <v>18.868801564040808</v>
      </c>
      <c r="R22" s="175">
        <f>SUM(R23:R25)</f>
        <v>1.5471751140720267</v>
      </c>
      <c r="S22" s="50"/>
      <c r="T22" s="92">
        <v>0.66653925483441667</v>
      </c>
      <c r="U22" s="92"/>
      <c r="V22" s="92"/>
      <c r="W22" s="92"/>
      <c r="X22" s="92"/>
      <c r="Y22" s="92"/>
      <c r="Z22" s="51">
        <f>SUM(S22:Y22)</f>
        <v>0.66653925483441667</v>
      </c>
      <c r="AA22" s="52">
        <f>SUM(AA23:AA25)</f>
        <v>8.527316907159129</v>
      </c>
      <c r="AB22" s="93"/>
      <c r="AC22" s="187">
        <f>SUM(I22,Q22,R22,Z22,AA22,AB22)</f>
        <v>32.835894696029058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5.1449469400828819E-2</v>
      </c>
      <c r="F23" s="48">
        <v>3.1595002444767712</v>
      </c>
      <c r="G23" s="49">
        <f t="shared" ref="G23:G39" si="7">SUM(E23:F23)</f>
        <v>3.2109497138776</v>
      </c>
      <c r="H23" s="48">
        <v>1.511214204507498E-2</v>
      </c>
      <c r="I23" s="186">
        <f t="shared" ref="I23:I39" si="8">SUM(G23:H23)</f>
        <v>3.226061855922675</v>
      </c>
      <c r="J23" s="50"/>
      <c r="K23" s="50">
        <v>6.4897674108962647E-2</v>
      </c>
      <c r="L23" s="50">
        <v>1.382963818340478</v>
      </c>
      <c r="M23" s="57">
        <v>10.973112308079971</v>
      </c>
      <c r="N23" s="57">
        <v>0</v>
      </c>
      <c r="O23" s="57">
        <v>0</v>
      </c>
      <c r="P23" s="57"/>
      <c r="Q23" s="171">
        <f>SUM(J23:P23)</f>
        <v>12.420973800529412</v>
      </c>
      <c r="R23" s="179">
        <v>1.5427060830394077</v>
      </c>
      <c r="S23" s="50"/>
      <c r="T23" s="50">
        <v>0.66653925483441667</v>
      </c>
      <c r="U23" s="50"/>
      <c r="V23" s="50"/>
      <c r="W23" s="50"/>
      <c r="X23" s="50"/>
      <c r="Y23" s="50"/>
      <c r="Z23" s="94">
        <f>SUM(S23:Y23)</f>
        <v>0.66653925483441667</v>
      </c>
      <c r="AA23" s="95">
        <v>7.9850268571300891</v>
      </c>
      <c r="AB23" s="96"/>
      <c r="AC23" s="191">
        <f>SUM(I23,Q23,R23,Z23,AA23,AB23)</f>
        <v>25.841307851456001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8"/>
        <v>0</v>
      </c>
      <c r="J24" s="50"/>
      <c r="K24" s="50"/>
      <c r="L24" s="57">
        <v>3.1938578229228961E-3</v>
      </c>
      <c r="M24" s="57">
        <v>2.7654284609962279</v>
      </c>
      <c r="N24" s="57">
        <v>0</v>
      </c>
      <c r="O24" s="57">
        <v>0</v>
      </c>
      <c r="P24" s="57"/>
      <c r="Q24" s="171">
        <f>SUM(J24:P24)</f>
        <v>2.7686223188191508</v>
      </c>
      <c r="R24" s="179">
        <v>4.4690310326190065E-3</v>
      </c>
      <c r="S24" s="50"/>
      <c r="T24" s="50"/>
      <c r="U24" s="50"/>
      <c r="V24" s="50"/>
      <c r="W24" s="50"/>
      <c r="X24" s="50"/>
      <c r="Y24" s="50"/>
      <c r="Z24" s="94"/>
      <c r="AA24" s="95">
        <v>0.30595607350210352</v>
      </c>
      <c r="AB24" s="96"/>
      <c r="AC24" s="191">
        <f>SUM(I24,Q24,R24,Z24,AA24,AB24)</f>
        <v>3.0790474233538734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8"/>
        <v>0</v>
      </c>
      <c r="J25" s="50"/>
      <c r="K25" s="57"/>
      <c r="L25" s="50">
        <v>0.12921643989210321</v>
      </c>
      <c r="M25" s="57">
        <v>1.5612631313242384</v>
      </c>
      <c r="N25" s="57">
        <v>1.9887258734759052</v>
      </c>
      <c r="O25" s="57">
        <v>0</v>
      </c>
      <c r="P25" s="57"/>
      <c r="Q25" s="171">
        <f>SUM(J25:P25)</f>
        <v>3.6792054446922471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0.2363339765269358</v>
      </c>
      <c r="AB25" s="96"/>
      <c r="AC25" s="191">
        <f>SUM(I25,Q25,R25,Z25,AA25,AB25)</f>
        <v>3.915539421219183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7.8480571212501564</v>
      </c>
      <c r="F26" s="63">
        <v>11.268413912080895</v>
      </c>
      <c r="G26" s="62">
        <f t="shared" si="7"/>
        <v>19.116471033331052</v>
      </c>
      <c r="H26" s="63">
        <v>3.7829878736950118</v>
      </c>
      <c r="I26" s="181">
        <f>SUM(G26:H26)</f>
        <v>22.899458907026066</v>
      </c>
      <c r="J26" s="50"/>
      <c r="K26" s="100">
        <f>SUM(K27:K36)</f>
        <v>2.9065284627708081</v>
      </c>
      <c r="L26" s="100">
        <f>SUM(L27:L36)</f>
        <v>0.11293408959085002</v>
      </c>
      <c r="M26" s="100">
        <f>SUM(M27:M36)</f>
        <v>14.387512789051991</v>
      </c>
      <c r="N26" s="100">
        <f>SUM(N27:N36)</f>
        <v>0.95106392288353969</v>
      </c>
      <c r="O26" s="100">
        <f>SUM(O27:O36)</f>
        <v>0</v>
      </c>
      <c r="P26" s="100"/>
      <c r="Q26" s="168">
        <f>SUM(Q27:Q36)</f>
        <v>18.35803926429719</v>
      </c>
      <c r="R26" s="175">
        <f>SUM(R27:R36)</f>
        <v>55.641565422857511</v>
      </c>
      <c r="S26" s="50"/>
      <c r="T26" s="92">
        <f>SUM(T27:T36)</f>
        <v>4.1562281215999999</v>
      </c>
      <c r="U26" s="101"/>
      <c r="V26" s="101"/>
      <c r="W26" s="101"/>
      <c r="X26" s="92">
        <f>SUM(X27:X36)</f>
        <v>5.026164000000001E-2</v>
      </c>
      <c r="Y26" s="92">
        <f>SUM(Y27:Y36)</f>
        <v>44.912543715190417</v>
      </c>
      <c r="Z26" s="51">
        <f>SUM(S26:Y26)</f>
        <v>49.11903347679042</v>
      </c>
      <c r="AA26" s="52">
        <f>SUM(AA27:AA36)</f>
        <v>55.221171680258273</v>
      </c>
      <c r="AB26" s="93"/>
      <c r="AC26" s="187">
        <f t="shared" ref="AC26:AC39" si="9">SUM(I26,Q26,R26,Z26,AA26,AB26)</f>
        <v>201.23926875122945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</v>
      </c>
      <c r="G27" s="49">
        <f t="shared" si="7"/>
        <v>0</v>
      </c>
      <c r="H27" s="48">
        <v>0</v>
      </c>
      <c r="I27" s="186">
        <f t="shared" si="8"/>
        <v>0</v>
      </c>
      <c r="J27" s="50"/>
      <c r="K27" s="100"/>
      <c r="L27" s="50">
        <v>4.4042003683106914E-3</v>
      </c>
      <c r="M27" s="57">
        <v>4.1406502048666161</v>
      </c>
      <c r="N27" s="57">
        <v>7.9268684620187393E-3</v>
      </c>
      <c r="O27" s="57">
        <v>0</v>
      </c>
      <c r="P27" s="50"/>
      <c r="Q27" s="171">
        <f>SUM(K27:P27)</f>
        <v>4.1529812736969456</v>
      </c>
      <c r="R27" s="179">
        <v>4.271632865860972E-2</v>
      </c>
      <c r="S27" s="50"/>
      <c r="T27" s="50"/>
      <c r="U27" s="50"/>
      <c r="V27" s="50"/>
      <c r="W27" s="50"/>
      <c r="X27" s="50"/>
      <c r="Y27" s="50"/>
      <c r="Z27" s="51"/>
      <c r="AA27" s="95">
        <v>1.6758658742967669</v>
      </c>
      <c r="AB27" s="96"/>
      <c r="AC27" s="191">
        <f t="shared" si="9"/>
        <v>5.871563476652323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0.34125004483781229</v>
      </c>
      <c r="F28" s="48">
        <v>8.6989611584664779</v>
      </c>
      <c r="G28" s="49">
        <f t="shared" si="7"/>
        <v>9.0402112033042901</v>
      </c>
      <c r="H28" s="48">
        <v>3.7603196606273994</v>
      </c>
      <c r="I28" s="186">
        <f t="shared" si="8"/>
        <v>12.800530863931689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15.181152370406638</v>
      </c>
      <c r="S28" s="50"/>
      <c r="T28" s="102"/>
      <c r="U28" s="102"/>
      <c r="V28" s="102"/>
      <c r="W28" s="102"/>
      <c r="X28" s="50"/>
      <c r="Y28" s="50"/>
      <c r="Z28" s="51"/>
      <c r="AA28" s="95">
        <v>7.9283645460659695</v>
      </c>
      <c r="AB28" s="96"/>
      <c r="AC28" s="191">
        <f t="shared" si="9"/>
        <v>35.910047780404298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9.3832829178433441E-2</v>
      </c>
      <c r="G29" s="49">
        <f t="shared" si="7"/>
        <v>9.3832829178433441E-2</v>
      </c>
      <c r="H29" s="48">
        <v>4.4357501954167457E-4</v>
      </c>
      <c r="I29" s="186">
        <f t="shared" si="8"/>
        <v>9.4276404197975117E-2</v>
      </c>
      <c r="J29" s="50"/>
      <c r="K29" s="57"/>
      <c r="L29" s="57"/>
      <c r="M29" s="57"/>
      <c r="N29" s="57"/>
      <c r="O29" s="57"/>
      <c r="P29" s="57"/>
      <c r="Q29" s="171"/>
      <c r="R29" s="179">
        <v>0.43433778552519953</v>
      </c>
      <c r="S29" s="50"/>
      <c r="T29" s="102"/>
      <c r="U29" s="102"/>
      <c r="V29" s="102"/>
      <c r="W29" s="102"/>
      <c r="X29" s="50"/>
      <c r="Y29" s="50"/>
      <c r="Z29" s="51"/>
      <c r="AA29" s="95">
        <v>0.34654191151436387</v>
      </c>
      <c r="AB29" s="96"/>
      <c r="AC29" s="191">
        <f t="shared" si="9"/>
        <v>0.87515610123753851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8.149949893772386E-3</v>
      </c>
      <c r="F30" s="48">
        <v>0.72146971678500749</v>
      </c>
      <c r="G30" s="49">
        <f t="shared" si="7"/>
        <v>0.72961966667877987</v>
      </c>
      <c r="H30" s="48">
        <v>1.1594133269399632E-2</v>
      </c>
      <c r="I30" s="186">
        <f t="shared" si="8"/>
        <v>0.74121379994817949</v>
      </c>
      <c r="J30" s="50"/>
      <c r="K30" s="57"/>
      <c r="L30" s="57"/>
      <c r="M30" s="57"/>
      <c r="N30" s="57"/>
      <c r="O30" s="57"/>
      <c r="P30" s="57"/>
      <c r="Q30" s="171"/>
      <c r="R30" s="179">
        <v>5.000357115941938</v>
      </c>
      <c r="S30" s="50"/>
      <c r="T30" s="102"/>
      <c r="U30" s="102"/>
      <c r="V30" s="102"/>
      <c r="W30" s="102"/>
      <c r="X30" s="50"/>
      <c r="Y30" s="50"/>
      <c r="Z30" s="51"/>
      <c r="AA30" s="95">
        <v>9.7074610110293502</v>
      </c>
      <c r="AB30" s="96"/>
      <c r="AC30" s="191">
        <f t="shared" si="9"/>
        <v>15.449031926919467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3.7870722108454451E-3</v>
      </c>
      <c r="G31" s="49">
        <f t="shared" si="7"/>
        <v>3.7870722108454451E-3</v>
      </c>
      <c r="H31" s="48">
        <v>0</v>
      </c>
      <c r="I31" s="186">
        <f t="shared" si="8"/>
        <v>3.7870722108454451E-3</v>
      </c>
      <c r="J31" s="50"/>
      <c r="K31" s="57"/>
      <c r="L31" s="57"/>
      <c r="M31" s="57"/>
      <c r="N31" s="57"/>
      <c r="O31" s="57"/>
      <c r="P31" s="57"/>
      <c r="Q31" s="171"/>
      <c r="R31" s="179">
        <v>27.823853514711427</v>
      </c>
      <c r="S31" s="50"/>
      <c r="T31" s="50"/>
      <c r="U31" s="50"/>
      <c r="V31" s="50"/>
      <c r="W31" s="50"/>
      <c r="X31" s="50"/>
      <c r="Y31" s="50"/>
      <c r="Z31" s="51"/>
      <c r="AA31" s="95">
        <v>2.6973866033896883</v>
      </c>
      <c r="AB31" s="96"/>
      <c r="AC31" s="191">
        <f t="shared" si="9"/>
        <v>30.52502719031196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5.892523215381722</v>
      </c>
      <c r="F32" s="48">
        <v>1.7025161831076785</v>
      </c>
      <c r="G32" s="49">
        <f t="shared" si="7"/>
        <v>7.5950393984894005</v>
      </c>
      <c r="H32" s="48">
        <v>1.0064564236497306E-2</v>
      </c>
      <c r="I32" s="186">
        <f t="shared" si="8"/>
        <v>7.6051039627258978</v>
      </c>
      <c r="J32" s="50"/>
      <c r="K32" s="57"/>
      <c r="L32" s="57"/>
      <c r="M32" s="57"/>
      <c r="N32" s="57"/>
      <c r="O32" s="57"/>
      <c r="P32" s="57"/>
      <c r="Q32" s="171"/>
      <c r="R32" s="179">
        <v>0.70565508371776897</v>
      </c>
      <c r="S32" s="50"/>
      <c r="T32" s="50"/>
      <c r="U32" s="50"/>
      <c r="V32" s="50"/>
      <c r="W32" s="50"/>
      <c r="X32" s="50"/>
      <c r="Y32" s="50"/>
      <c r="Z32" s="51"/>
      <c r="AA32" s="95">
        <v>1.9710275310746201</v>
      </c>
      <c r="AB32" s="96"/>
      <c r="AC32" s="191">
        <f t="shared" si="9"/>
        <v>10.281786577518288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2.4323823799944459E-2</v>
      </c>
      <c r="G33" s="49">
        <f t="shared" si="7"/>
        <v>2.4323823799944459E-2</v>
      </c>
      <c r="H33" s="48">
        <v>0</v>
      </c>
      <c r="I33" s="186">
        <f t="shared" si="8"/>
        <v>2.4323823799944459E-2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4.4774993196405681</v>
      </c>
      <c r="S33" s="50"/>
      <c r="T33" s="50"/>
      <c r="U33" s="50"/>
      <c r="V33" s="50"/>
      <c r="W33" s="50"/>
      <c r="X33" s="50"/>
      <c r="Y33" s="50"/>
      <c r="Z33" s="51"/>
      <c r="AA33" s="95">
        <v>23.780308723257249</v>
      </c>
      <c r="AB33" s="96"/>
      <c r="AC33" s="191">
        <f t="shared" si="9"/>
        <v>28.28213186669776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3.0125707643051496E-2</v>
      </c>
      <c r="F34" s="48">
        <v>2.3523128532508562E-2</v>
      </c>
      <c r="G34" s="49">
        <f t="shared" si="7"/>
        <v>5.3648836175560058E-2</v>
      </c>
      <c r="H34" s="48">
        <v>4.1298363888362804E-4</v>
      </c>
      <c r="I34" s="186">
        <f t="shared" si="8"/>
        <v>5.4061819814443683E-2</v>
      </c>
      <c r="J34" s="50"/>
      <c r="K34" s="57"/>
      <c r="L34" s="57"/>
      <c r="M34" s="57"/>
      <c r="N34" s="57"/>
      <c r="O34" s="57"/>
      <c r="P34" s="57"/>
      <c r="Q34" s="171"/>
      <c r="R34" s="179">
        <v>1.6663062123773582</v>
      </c>
      <c r="S34" s="50"/>
      <c r="T34" s="50"/>
      <c r="U34" s="50"/>
      <c r="V34" s="50"/>
      <c r="W34" s="50"/>
      <c r="X34" s="50"/>
      <c r="Y34" s="50"/>
      <c r="Z34" s="51"/>
      <c r="AA34" s="95">
        <v>0.53077077141892293</v>
      </c>
      <c r="AB34" s="96"/>
      <c r="AC34" s="191">
        <f t="shared" si="9"/>
        <v>2.2511388036107247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0</v>
      </c>
      <c r="G35" s="49">
        <f t="shared" si="7"/>
        <v>0</v>
      </c>
      <c r="H35" s="48">
        <v>1.5295690329023261E-4</v>
      </c>
      <c r="I35" s="186">
        <f t="shared" si="8"/>
        <v>1.5295690329023261E-4</v>
      </c>
      <c r="J35" s="50"/>
      <c r="K35" s="57"/>
      <c r="L35" s="50">
        <v>5.1577501811695637E-3</v>
      </c>
      <c r="M35" s="57">
        <v>3.738718315386321</v>
      </c>
      <c r="N35" s="57">
        <v>1.7845391284416961E-2</v>
      </c>
      <c r="O35" s="57">
        <v>0</v>
      </c>
      <c r="P35" s="57"/>
      <c r="Q35" s="171">
        <f>SUM(K35:P35)</f>
        <v>3.7617214568519075</v>
      </c>
      <c r="R35" s="179">
        <v>0.22973577746555501</v>
      </c>
      <c r="S35" s="50"/>
      <c r="T35" s="50"/>
      <c r="U35" s="50"/>
      <c r="V35" s="50"/>
      <c r="W35" s="50"/>
      <c r="X35" s="50"/>
      <c r="Y35" s="50"/>
      <c r="Z35" s="51"/>
      <c r="AA35" s="95">
        <v>0.92111558529144999</v>
      </c>
      <c r="AB35" s="96"/>
      <c r="AC35" s="191">
        <f t="shared" si="9"/>
        <v>4.912725776512203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1.5760082034937974</v>
      </c>
      <c r="F36" s="48">
        <v>0</v>
      </c>
      <c r="G36" s="49">
        <f t="shared" si="7"/>
        <v>1.5760082034937974</v>
      </c>
      <c r="H36" s="48">
        <v>0</v>
      </c>
      <c r="I36" s="186">
        <f>SUM(G36:H36)</f>
        <v>1.5760082034937974</v>
      </c>
      <c r="J36" s="50"/>
      <c r="K36" s="50">
        <v>2.9065284627708081</v>
      </c>
      <c r="L36" s="50">
        <v>0.10337213904136977</v>
      </c>
      <c r="M36" s="50">
        <v>6.5081442687990538</v>
      </c>
      <c r="N36" s="50">
        <v>0.92529166313710398</v>
      </c>
      <c r="O36" s="50">
        <v>0</v>
      </c>
      <c r="P36" s="50"/>
      <c r="Q36" s="171">
        <f>SUM(K36:P36)</f>
        <v>10.443336533748335</v>
      </c>
      <c r="R36" s="179">
        <v>7.9951914412448477E-2</v>
      </c>
      <c r="S36" s="50"/>
      <c r="T36" s="50">
        <v>4.1562281215999999</v>
      </c>
      <c r="U36" s="50"/>
      <c r="V36" s="50"/>
      <c r="W36" s="50"/>
      <c r="X36" s="50">
        <v>5.026164000000001E-2</v>
      </c>
      <c r="Y36" s="50">
        <v>44.912543715190417</v>
      </c>
      <c r="Z36" s="94">
        <f>SUM(S36:Y36)</f>
        <v>49.11903347679042</v>
      </c>
      <c r="AA36" s="95">
        <v>5.6623291229198927</v>
      </c>
      <c r="AB36" s="96"/>
      <c r="AC36" s="191">
        <f t="shared" si="9"/>
        <v>66.880659251364904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3.932350823745176E-2</v>
      </c>
      <c r="F37" s="63">
        <v>1.0565715064132459</v>
      </c>
      <c r="G37" s="62">
        <f t="shared" si="7"/>
        <v>1.0958950146506976</v>
      </c>
      <c r="H37" s="63">
        <v>0.36477162296654669</v>
      </c>
      <c r="I37" s="181">
        <f>SUM(G37:H37)</f>
        <v>1.4606666376172444</v>
      </c>
      <c r="J37" s="92"/>
      <c r="K37" s="92">
        <v>1.1638237891568102</v>
      </c>
      <c r="L37" s="92">
        <v>0.22320557638527322</v>
      </c>
      <c r="M37" s="92">
        <v>3.715849135228829</v>
      </c>
      <c r="N37" s="92">
        <v>2.1415263644874959E-2</v>
      </c>
      <c r="O37" s="92">
        <v>0</v>
      </c>
      <c r="P37" s="92"/>
      <c r="Q37" s="168">
        <f>SUM(K37:P37)</f>
        <v>5.1242937644157873</v>
      </c>
      <c r="R37" s="175">
        <v>7.6542766731949392</v>
      </c>
      <c r="S37" s="92"/>
      <c r="T37" s="92">
        <v>2.5957182911888554</v>
      </c>
      <c r="U37" s="92"/>
      <c r="V37" s="92"/>
      <c r="W37" s="92"/>
      <c r="X37" s="92">
        <v>0.28000000000000003</v>
      </c>
      <c r="Y37" s="92"/>
      <c r="Z37" s="51">
        <f>SUM(S37:Y37)</f>
        <v>2.8757182911888552</v>
      </c>
      <c r="AA37" s="52">
        <v>33.697174899389921</v>
      </c>
      <c r="AB37" s="93"/>
      <c r="AC37" s="187">
        <f t="shared" si="9"/>
        <v>50.812130265806744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1.1904748237688948E-2</v>
      </c>
      <c r="F38" s="104">
        <v>0</v>
      </c>
      <c r="G38" s="62">
        <f t="shared" si="7"/>
        <v>1.1904748237688948E-2</v>
      </c>
      <c r="H38" s="104">
        <v>0</v>
      </c>
      <c r="I38" s="181">
        <f t="shared" si="8"/>
        <v>1.1904748237688948E-2</v>
      </c>
      <c r="J38" s="92"/>
      <c r="K38" s="92">
        <v>0.30279440705166816</v>
      </c>
      <c r="L38" s="92">
        <v>104.21337070313399</v>
      </c>
      <c r="M38" s="92">
        <v>82.27478134705126</v>
      </c>
      <c r="N38" s="92">
        <v>5.1358015432213513</v>
      </c>
      <c r="O38" s="92">
        <v>12.412302113843555</v>
      </c>
      <c r="P38" s="92"/>
      <c r="Q38" s="168">
        <f>SUM(K38:P38)</f>
        <v>204.33905011430184</v>
      </c>
      <c r="R38" s="175">
        <v>2.8305540000000001E-2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204.60424330266554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1.0594934861904102E-2</v>
      </c>
      <c r="F39" s="63">
        <v>0.18318609294175253</v>
      </c>
      <c r="G39" s="62">
        <f t="shared" si="7"/>
        <v>0.19378102780365664</v>
      </c>
      <c r="H39" s="63">
        <v>0.13729411639331279</v>
      </c>
      <c r="I39" s="181">
        <f t="shared" si="8"/>
        <v>0.33107514419696943</v>
      </c>
      <c r="J39" s="50"/>
      <c r="K39" s="92">
        <v>2.7768485343649445</v>
      </c>
      <c r="L39" s="92">
        <v>0</v>
      </c>
      <c r="M39" s="92">
        <v>0.45120954073245689</v>
      </c>
      <c r="N39" s="92">
        <v>0</v>
      </c>
      <c r="O39" s="92">
        <v>0</v>
      </c>
      <c r="P39" s="92"/>
      <c r="Q39" s="168">
        <f>SUM(K39:P39)</f>
        <v>3.2280580750974015</v>
      </c>
      <c r="R39" s="175">
        <v>6.1583528215144172</v>
      </c>
      <c r="S39" s="50"/>
      <c r="T39" s="92">
        <v>0.29043838945888001</v>
      </c>
      <c r="U39" s="92">
        <v>0.36399999999999999</v>
      </c>
      <c r="V39" s="92"/>
      <c r="W39" s="92"/>
      <c r="X39" s="92"/>
      <c r="Y39" s="92">
        <v>8.3082438153520837</v>
      </c>
      <c r="Z39" s="51">
        <f>SUM(S39:Y39)</f>
        <v>8.9626822048109638</v>
      </c>
      <c r="AA39" s="52">
        <v>44.5142789023025</v>
      </c>
      <c r="AB39" s="93"/>
      <c r="AC39" s="187">
        <f t="shared" si="9"/>
        <v>63.194447147922254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7.96132978198803</v>
      </c>
      <c r="F40" s="82">
        <f>SUM(F$22,F$26,F$37,F$39)+F38</f>
        <v>15.667671755912664</v>
      </c>
      <c r="G40" s="83">
        <f>SUM(G$22,G$26,G$37,G$39)+G38</f>
        <v>23.629001537900695</v>
      </c>
      <c r="H40" s="82">
        <f>SUM(H$22,H$26,H$37,H$39)+H38</f>
        <v>4.3001657550999459</v>
      </c>
      <c r="I40" s="185">
        <f>SUM(I$22,I$26,I$37,I$39)+I38</f>
        <v>27.929167293000646</v>
      </c>
      <c r="J40" s="85">
        <f t="shared" ref="J40:AB40" si="10">SUM(J$22,J$26,J$37,J$39,J$38)</f>
        <v>0</v>
      </c>
      <c r="K40" s="85">
        <f t="shared" si="10"/>
        <v>7.2148928674531936</v>
      </c>
      <c r="L40" s="85">
        <f t="shared" si="10"/>
        <v>106.06488448516562</v>
      </c>
      <c r="M40" s="85">
        <f t="shared" si="10"/>
        <v>116.12915671246498</v>
      </c>
      <c r="N40" s="85">
        <f t="shared" si="10"/>
        <v>8.0970066032256707</v>
      </c>
      <c r="O40" s="85">
        <f t="shared" si="10"/>
        <v>12.412302113843555</v>
      </c>
      <c r="P40" s="109">
        <f t="shared" si="10"/>
        <v>0</v>
      </c>
      <c r="Q40" s="172">
        <f>SUM(Q$22,Q$26,Q$37,Q$39,Q$38)</f>
        <v>249.91824278215302</v>
      </c>
      <c r="R40" s="178">
        <f t="shared" si="10"/>
        <v>71.02967557163889</v>
      </c>
      <c r="S40" s="85">
        <f t="shared" si="10"/>
        <v>0</v>
      </c>
      <c r="T40" s="85">
        <f t="shared" si="10"/>
        <v>7.7089240570821529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53.220787530542502</v>
      </c>
      <c r="Z40" s="110">
        <f t="shared" si="10"/>
        <v>61.62397322762466</v>
      </c>
      <c r="AA40" s="87">
        <f t="shared" si="10"/>
        <v>142.18492528923582</v>
      </c>
      <c r="AB40" s="111">
        <f t="shared" si="10"/>
        <v>0</v>
      </c>
      <c r="AC40" s="190">
        <f>SUM(AC$22,AC$26,AC$37,AC$39,AC$38)</f>
        <v>552.68598416365296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-1.3132563569738771</v>
      </c>
      <c r="H42" s="82">
        <f>H$20-H$40</f>
        <v>6.2785311567914448E-4</v>
      </c>
      <c r="I42" s="185">
        <f>I$20-I$40</f>
        <v>-1.3126285038582068</v>
      </c>
      <c r="J42" s="85">
        <f t="shared" ref="J42:R42" si="11">J$20-J$40</f>
        <v>1.178144476508777</v>
      </c>
      <c r="K42" s="85">
        <f t="shared" si="11"/>
        <v>0</v>
      </c>
      <c r="L42" s="85">
        <f t="shared" si="11"/>
        <v>2.7974604808561452</v>
      </c>
      <c r="M42" s="85">
        <f t="shared" si="11"/>
        <v>1.2272807136646691</v>
      </c>
      <c r="N42" s="85">
        <f t="shared" si="11"/>
        <v>0.19235814633127468</v>
      </c>
      <c r="O42" s="85">
        <f t="shared" si="11"/>
        <v>0.57945182301248011</v>
      </c>
      <c r="P42" s="85">
        <f t="shared" si="11"/>
        <v>0</v>
      </c>
      <c r="Q42" s="170">
        <f t="shared" si="11"/>
        <v>5.9746956403733975</v>
      </c>
      <c r="R42" s="178">
        <f t="shared" si="11"/>
        <v>-3.4763140039591036</v>
      </c>
      <c r="S42" s="85"/>
      <c r="T42" s="85">
        <f>T$20-T$40</f>
        <v>3.2862601528904634E-14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-1.8970217745250579</v>
      </c>
      <c r="AB42" s="88">
        <f t="shared" si="12"/>
        <v>0</v>
      </c>
      <c r="AC42" s="190">
        <f t="shared" si="12"/>
        <v>-0.7112686419691272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A1:I1"/>
    <mergeCell ref="B2:C2"/>
    <mergeCell ref="B3:C3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Q44" sqref="Q44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v>2014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61.08999781</v>
      </c>
      <c r="F7" s="48">
        <v>37.384856239999991</v>
      </c>
      <c r="G7" s="49">
        <v>98.47485404999999</v>
      </c>
      <c r="H7" s="48">
        <v>4.8343169400000008</v>
      </c>
      <c r="I7" s="181">
        <f>G7+H7</f>
        <v>103.30917098999998</v>
      </c>
      <c r="J7" s="50">
        <v>83.582856532889508</v>
      </c>
      <c r="K7" s="50">
        <v>10.19491675765353</v>
      </c>
      <c r="L7" s="50"/>
      <c r="M7" s="50"/>
      <c r="N7" s="50"/>
      <c r="O7" s="50"/>
      <c r="P7" s="50"/>
      <c r="Q7" s="168">
        <f>SUM(J7:P7)</f>
        <v>93.777773290543038</v>
      </c>
      <c r="R7" s="175">
        <v>204.22540990166175</v>
      </c>
      <c r="S7" s="50">
        <v>87.53626423786443</v>
      </c>
      <c r="T7" s="50">
        <v>175.99188889371479</v>
      </c>
      <c r="U7" s="50">
        <v>0.429271273984</v>
      </c>
      <c r="V7" s="50">
        <v>7.9596095210074793</v>
      </c>
      <c r="W7" s="50">
        <v>0.14353192519999999</v>
      </c>
      <c r="X7" s="50">
        <v>3.2349379719718128</v>
      </c>
      <c r="Y7" s="50">
        <v>58.674550148349006</v>
      </c>
      <c r="Z7" s="51">
        <f>SUM(S7:Y7)</f>
        <v>333.97005397209148</v>
      </c>
      <c r="AA7" s="52"/>
      <c r="AB7" s="53">
        <v>1.2169593618600001</v>
      </c>
      <c r="AC7" s="187">
        <f>SUM(I7,Q7,R7,Z7,AA7,AB7)</f>
        <v>736.49936751615621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0.91100443634559047</v>
      </c>
      <c r="F8" s="48">
        <v>8.4836125984917903</v>
      </c>
      <c r="G8" s="49">
        <v>9.3946170348373812</v>
      </c>
      <c r="H8" s="48">
        <v>1.8318051381152666E-3</v>
      </c>
      <c r="I8" s="181">
        <f>G8+H8</f>
        <v>9.3964488399754966</v>
      </c>
      <c r="J8" s="50">
        <v>234.44002299773666</v>
      </c>
      <c r="K8" s="50">
        <v>9.1029102104685192E-2</v>
      </c>
      <c r="L8" s="50">
        <v>50.730426160097352</v>
      </c>
      <c r="M8" s="50">
        <v>35.168158816432239</v>
      </c>
      <c r="N8" s="50">
        <v>0.27485880414788</v>
      </c>
      <c r="O8" s="50">
        <v>6.9853467663364608</v>
      </c>
      <c r="P8" s="50">
        <v>5.7655159104597997</v>
      </c>
      <c r="Q8" s="168">
        <f>SUM(J8:P8)</f>
        <v>333.45535855731509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342.8518073972906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54.458363885763674</v>
      </c>
      <c r="F9" s="48">
        <v>0.42316105743542842</v>
      </c>
      <c r="G9" s="49">
        <v>54.881524943199103</v>
      </c>
      <c r="H9" s="48">
        <v>0</v>
      </c>
      <c r="I9" s="181">
        <f>G9+H9</f>
        <v>54.881524943199103</v>
      </c>
      <c r="J9" s="50">
        <v>78.509821632821854</v>
      </c>
      <c r="K9" s="50">
        <v>2.8565080540820906</v>
      </c>
      <c r="L9" s="50">
        <v>0</v>
      </c>
      <c r="M9" s="50">
        <v>0.13908945244699999</v>
      </c>
      <c r="N9" s="50">
        <v>5.1182737322714402</v>
      </c>
      <c r="O9" s="50">
        <v>0</v>
      </c>
      <c r="P9" s="50">
        <v>0</v>
      </c>
      <c r="Q9" s="168">
        <f>SUM(J9:P9)</f>
        <v>86.623692871622382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141.50521781482149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-3.5447356584772058</v>
      </c>
      <c r="H10" s="48">
        <v>3.3130516557314978E-2</v>
      </c>
      <c r="I10" s="181">
        <f>G10+H10</f>
        <v>-3.5116051419198908</v>
      </c>
      <c r="J10" s="50">
        <v>-0.37155858439664602</v>
      </c>
      <c r="K10" s="50">
        <v>-1.8930238097132679E-2</v>
      </c>
      <c r="L10" s="50">
        <v>5.3970708978440216</v>
      </c>
      <c r="M10" s="50">
        <v>-0.18060937825183909</v>
      </c>
      <c r="N10" s="50">
        <v>5.0650640862006311</v>
      </c>
      <c r="O10" s="50">
        <v>0.69092036525144085</v>
      </c>
      <c r="P10" s="50">
        <v>-0.57722108714715215</v>
      </c>
      <c r="Q10" s="168">
        <f>SUM(J10:P10)</f>
        <v>10.004736061403324</v>
      </c>
      <c r="R10" s="175">
        <v>-0.36734585359039185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6.1257850658930426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4.6929996490000004E-5</v>
      </c>
      <c r="M11" s="50">
        <v>2.0980666826964001</v>
      </c>
      <c r="N11" s="50">
        <v>10.60148073660325</v>
      </c>
      <c r="O11" s="50">
        <v>37.659892739932644</v>
      </c>
      <c r="P11" s="50">
        <v>0</v>
      </c>
      <c r="Q11" s="168">
        <f>SUM(J11:P11)</f>
        <v>50.359487089228786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50.359487089228786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7.5426383605819183</v>
      </c>
      <c r="F12" s="61">
        <f t="shared" ref="F12:Z12" si="0">SUM(F$7:F$8)-SUM(F$9:F$11)</f>
        <v>45.44530778105635</v>
      </c>
      <c r="G12" s="62">
        <f t="shared" si="0"/>
        <v>56.532681800115476</v>
      </c>
      <c r="H12" s="63">
        <f t="shared" si="0"/>
        <v>4.8030182285808012</v>
      </c>
      <c r="I12" s="182">
        <f>SUM(I$7:I$8)-SUM(I$9:I$11)</f>
        <v>61.335700028696266</v>
      </c>
      <c r="J12" s="64">
        <f>SUM(J$7:J$8)-SUM(J$9:J$11)</f>
        <v>239.88461648220095</v>
      </c>
      <c r="K12" s="64">
        <f t="shared" si="0"/>
        <v>7.4483680437732573</v>
      </c>
      <c r="L12" s="64">
        <f t="shared" si="0"/>
        <v>45.333308332256841</v>
      </c>
      <c r="M12" s="64">
        <f t="shared" si="0"/>
        <v>33.111612059540676</v>
      </c>
      <c r="N12" s="64">
        <f t="shared" si="0"/>
        <v>-20.509959750927443</v>
      </c>
      <c r="O12" s="64">
        <f t="shared" si="0"/>
        <v>-31.365466338847625</v>
      </c>
      <c r="P12" s="64">
        <f t="shared" si="0"/>
        <v>6.3427369976069521</v>
      </c>
      <c r="Q12" s="169">
        <f t="shared" si="0"/>
        <v>280.24521582560362</v>
      </c>
      <c r="R12" s="176">
        <f t="shared" si="0"/>
        <v>204.59275575525214</v>
      </c>
      <c r="S12" s="64">
        <f t="shared" si="0"/>
        <v>87.53626423786443</v>
      </c>
      <c r="T12" s="64">
        <f t="shared" si="0"/>
        <v>175.99188889371479</v>
      </c>
      <c r="U12" s="64">
        <f t="shared" si="0"/>
        <v>0.429271273984</v>
      </c>
      <c r="V12" s="64">
        <f t="shared" si="0"/>
        <v>7.9596095210074793</v>
      </c>
      <c r="W12" s="64">
        <f t="shared" si="0"/>
        <v>0.14353192519999999</v>
      </c>
      <c r="X12" s="64">
        <f t="shared" si="0"/>
        <v>3.2349379719718128</v>
      </c>
      <c r="Y12" s="64">
        <f t="shared" si="0"/>
        <v>58.674550148349006</v>
      </c>
      <c r="Z12" s="65">
        <f t="shared" si="0"/>
        <v>333.97005397209148</v>
      </c>
      <c r="AA12" s="66"/>
      <c r="AB12" s="67">
        <f>SUM(AB$7:AB$8)-SUM(AB$9:AB$11)</f>
        <v>1.2169593618600001</v>
      </c>
      <c r="AC12" s="188">
        <f>SUM(AC$7:AC$8)-SUM(AC$9:AC$11)</f>
        <v>881.36068494350343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-0.14588753255994799</v>
      </c>
      <c r="F13" s="70">
        <f t="shared" si="1"/>
        <v>-34.100951606660196</v>
      </c>
      <c r="G13" s="71">
        <f t="shared" si="1"/>
        <v>-34.246839139220143</v>
      </c>
      <c r="H13" s="70">
        <f t="shared" si="1"/>
        <v>-0.24205004999999999</v>
      </c>
      <c r="I13" s="183">
        <f t="shared" si="1"/>
        <v>-34.488889189220146</v>
      </c>
      <c r="J13" s="72">
        <f t="shared" si="1"/>
        <v>-239.2138618271147</v>
      </c>
      <c r="K13" s="72">
        <f t="shared" ref="K13:U13" si="2">SUM(K$14:K$18)</f>
        <v>-8.8618369341286161E-3</v>
      </c>
      <c r="L13" s="72">
        <f t="shared" si="2"/>
        <v>61.314906800928497</v>
      </c>
      <c r="M13" s="72">
        <f t="shared" si="2"/>
        <v>85.895045103053306</v>
      </c>
      <c r="N13" s="72">
        <f t="shared" si="2"/>
        <v>28.207213826594344</v>
      </c>
      <c r="O13" s="72">
        <f t="shared" si="2"/>
        <v>44.478990288683868</v>
      </c>
      <c r="P13" s="72">
        <f t="shared" si="2"/>
        <v>5.2774177550625145</v>
      </c>
      <c r="Q13" s="168">
        <f t="shared" si="2"/>
        <v>-14.049149889726305</v>
      </c>
      <c r="R13" s="177">
        <f t="shared" si="2"/>
        <v>-65.296319136431663</v>
      </c>
      <c r="S13" s="72">
        <f t="shared" si="2"/>
        <v>-87.53626423786443</v>
      </c>
      <c r="T13" s="72">
        <f t="shared" si="2"/>
        <v>-167.68598834046057</v>
      </c>
      <c r="U13" s="72">
        <f t="shared" si="2"/>
        <v>-6.5271273984000011E-2</v>
      </c>
      <c r="V13" s="72">
        <f t="shared" ref="V13:AC13" si="3">SUM(V$14:V$18)</f>
        <v>-7.9596095210074793</v>
      </c>
      <c r="W13" s="72">
        <f t="shared" si="3"/>
        <v>-0.14353192520000002</v>
      </c>
      <c r="X13" s="72">
        <f t="shared" si="3"/>
        <v>-2.904676331971813</v>
      </c>
      <c r="Y13" s="72">
        <f t="shared" si="3"/>
        <v>-5.0287084832940003</v>
      </c>
      <c r="Z13" s="51">
        <f t="shared" si="3"/>
        <v>-271.32405011378233</v>
      </c>
      <c r="AA13" s="73">
        <f t="shared" si="3"/>
        <v>141.71442146757519</v>
      </c>
      <c r="AB13" s="74">
        <f t="shared" si="3"/>
        <v>-1.2169593618600001</v>
      </c>
      <c r="AC13" s="189">
        <f t="shared" si="3"/>
        <v>-244.66094622344525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-13.217439079170189</v>
      </c>
      <c r="G14" s="49">
        <f>F14+E14</f>
        <v>-13.217439079170189</v>
      </c>
      <c r="H14" s="48">
        <v>0</v>
      </c>
      <c r="I14" s="181">
        <f>SUM(G14:H14)</f>
        <v>-13.217439079170189</v>
      </c>
      <c r="J14" s="50"/>
      <c r="K14" s="50"/>
      <c r="L14" s="50"/>
      <c r="M14" s="50">
        <v>-3.8162765229615099E-2</v>
      </c>
      <c r="N14" s="50">
        <v>0</v>
      </c>
      <c r="O14" s="50"/>
      <c r="P14" s="50"/>
      <c r="Q14" s="168">
        <f>SUM(J14:P14)</f>
        <v>-3.8162765229615099E-2</v>
      </c>
      <c r="R14" s="175">
        <v>-41.995936720496999</v>
      </c>
      <c r="S14" s="50">
        <v>-87.53626423786443</v>
      </c>
      <c r="T14" s="50">
        <v>-165.98198167710058</v>
      </c>
      <c r="U14" s="50">
        <v>-6.5271273984000011E-2</v>
      </c>
      <c r="V14" s="50">
        <v>-7.9596095210074793</v>
      </c>
      <c r="W14" s="50"/>
      <c r="X14" s="50">
        <v>-2.0959676397587002</v>
      </c>
      <c r="Y14" s="50"/>
      <c r="Z14" s="51">
        <f>SUM(S14:Y14)</f>
        <v>-263.63909434971521</v>
      </c>
      <c r="AA14" s="52">
        <v>147.36119860501441</v>
      </c>
      <c r="AB14" s="58"/>
      <c r="AC14" s="191">
        <f t="shared" ref="AC14:AC19" si="4">SUM(I14,Q14,R14,Z14,AA14,AB14)</f>
        <v>-171.5294343095976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-7.5069160525197098</v>
      </c>
      <c r="G15" s="49">
        <f>F15+E15</f>
        <v>-7.5069160525197098</v>
      </c>
      <c r="H15" s="48">
        <v>-0.24205004999999999</v>
      </c>
      <c r="I15" s="181">
        <f>SUM(G15:H15)</f>
        <v>-7.7489661025197094</v>
      </c>
      <c r="J15" s="50"/>
      <c r="K15" s="50"/>
      <c r="L15" s="50"/>
      <c r="M15" s="50"/>
      <c r="N15" s="50"/>
      <c r="O15" s="50"/>
      <c r="P15" s="50"/>
      <c r="Q15" s="168"/>
      <c r="R15" s="175">
        <v>-16.543831674758813</v>
      </c>
      <c r="S15" s="50"/>
      <c r="T15" s="50">
        <v>-1.70400666336</v>
      </c>
      <c r="U15" s="50"/>
      <c r="V15" s="50"/>
      <c r="W15" s="50"/>
      <c r="X15" s="50">
        <v>-0.80870869221311303</v>
      </c>
      <c r="Y15" s="50">
        <v>-5.0287084832940003</v>
      </c>
      <c r="Z15" s="51">
        <f>SUM(S15:Y15)</f>
        <v>-7.5414238388671135</v>
      </c>
      <c r="AA15" s="52">
        <v>9.3087368058564302</v>
      </c>
      <c r="AB15" s="53">
        <v>-1.2169593618600001</v>
      </c>
      <c r="AC15" s="191">
        <f t="shared" si="4"/>
        <v>-23.742444172149206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-239.2138618271147</v>
      </c>
      <c r="K16" s="50"/>
      <c r="L16" s="50">
        <v>61.209734868134149</v>
      </c>
      <c r="M16" s="50">
        <v>85.709285344839316</v>
      </c>
      <c r="N16" s="50">
        <v>27.933212250265573</v>
      </c>
      <c r="O16" s="50">
        <v>44.55255853003802</v>
      </c>
      <c r="P16" s="50">
        <v>12.92686598856257</v>
      </c>
      <c r="Q16" s="168">
        <f>SUM(J16:P16)</f>
        <v>-6.8822048452750746</v>
      </c>
      <c r="R16" s="175">
        <v>0</v>
      </c>
      <c r="S16" s="50"/>
      <c r="T16" s="50"/>
      <c r="U16" s="50"/>
      <c r="V16" s="50"/>
      <c r="W16" s="50">
        <v>-0.14353192520000002</v>
      </c>
      <c r="X16" s="50"/>
      <c r="Y16" s="50"/>
      <c r="Z16" s="51">
        <f>SUM(S16:Y16)</f>
        <v>-0.14353192520000002</v>
      </c>
      <c r="AA16" s="52"/>
      <c r="AB16" s="58"/>
      <c r="AC16" s="191">
        <f t="shared" si="4"/>
        <v>-7.0257367704750742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-11.807339753633865</v>
      </c>
      <c r="G17" s="49">
        <f>F17+E17</f>
        <v>-11.807339753633865</v>
      </c>
      <c r="H17" s="48">
        <v>0</v>
      </c>
      <c r="I17" s="181">
        <f>SUM(G17:H17)</f>
        <v>-11.807339753633865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4"/>
        <v>-11.807339753633865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-0.14588753255994799</v>
      </c>
      <c r="F18" s="76">
        <v>-1.5692567213364383</v>
      </c>
      <c r="G18" s="75">
        <v>-1.7151442538963866</v>
      </c>
      <c r="H18" s="48">
        <v>0</v>
      </c>
      <c r="I18" s="181">
        <f>SUM(G18:H18)</f>
        <v>-1.7151442538963866</v>
      </c>
      <c r="J18" s="77">
        <v>0</v>
      </c>
      <c r="K18" s="50">
        <v>-8.8618369341286161E-3</v>
      </c>
      <c r="L18" s="50">
        <v>0.10517193279435</v>
      </c>
      <c r="M18" s="50">
        <v>0.22392252344360003</v>
      </c>
      <c r="N18" s="50">
        <v>0.27400157632877004</v>
      </c>
      <c r="O18" s="50">
        <v>-7.3568241354150021E-2</v>
      </c>
      <c r="P18" s="50">
        <v>-7.6494482335000553</v>
      </c>
      <c r="Q18" s="168">
        <f>SUM(J18:P18)</f>
        <v>-7.128782279221614</v>
      </c>
      <c r="R18" s="175">
        <v>-6.7565507411758512</v>
      </c>
      <c r="S18" s="50"/>
      <c r="T18" s="50"/>
      <c r="U18" s="50"/>
      <c r="V18" s="50"/>
      <c r="W18" s="50"/>
      <c r="X18" s="50"/>
      <c r="Y18" s="50"/>
      <c r="Z18" s="51"/>
      <c r="AA18" s="52">
        <v>-14.955513943295653</v>
      </c>
      <c r="AB18" s="58"/>
      <c r="AC18" s="191">
        <f t="shared" si="4"/>
        <v>-30.555991217589504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-11.620154752669468</v>
      </c>
      <c r="Q19" s="170">
        <f>SUM(J19:P19)</f>
        <v>-11.620154752669468</v>
      </c>
      <c r="R19" s="178">
        <v>-59.177736467048497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4"/>
        <v>-70.797891219717968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5">SUM(E$12,E$13,E$19)</f>
        <v>7.39675082802197</v>
      </c>
      <c r="F20" s="82">
        <f t="shared" si="5"/>
        <v>11.344356174396154</v>
      </c>
      <c r="G20" s="83">
        <f t="shared" si="5"/>
        <v>22.285842660895334</v>
      </c>
      <c r="H20" s="82">
        <f t="shared" si="5"/>
        <v>4.5609681785808016</v>
      </c>
      <c r="I20" s="185">
        <f t="shared" si="5"/>
        <v>26.84681083947612</v>
      </c>
      <c r="J20" s="85">
        <f>SUM(J$12,J$13,J$19)</f>
        <v>0.67075465508625598</v>
      </c>
      <c r="K20" s="85">
        <f t="shared" si="5"/>
        <v>7.4395062068391287</v>
      </c>
      <c r="L20" s="85">
        <f t="shared" si="5"/>
        <v>106.64821513318535</v>
      </c>
      <c r="M20" s="85">
        <f t="shared" si="5"/>
        <v>119.00665716259398</v>
      </c>
      <c r="N20" s="85">
        <f t="shared" si="5"/>
        <v>7.6972540756669012</v>
      </c>
      <c r="O20" s="85">
        <f>SUM(O$12,O$13,O$19)</f>
        <v>13.113523949836242</v>
      </c>
      <c r="P20" s="85">
        <f t="shared" si="5"/>
        <v>0</v>
      </c>
      <c r="Q20" s="170">
        <f t="shared" si="5"/>
        <v>254.57591118320784</v>
      </c>
      <c r="R20" s="178">
        <f t="shared" si="5"/>
        <v>80.118700151771975</v>
      </c>
      <c r="S20" s="85"/>
      <c r="T20" s="85">
        <f t="shared" ref="T20:AB20" si="6">SUM(T$12,T$13,T$19)</f>
        <v>8.3059005532542187</v>
      </c>
      <c r="U20" s="85">
        <f t="shared" si="6"/>
        <v>0.36399999999999999</v>
      </c>
      <c r="V20" s="85">
        <f t="shared" si="6"/>
        <v>0</v>
      </c>
      <c r="W20" s="85">
        <f t="shared" si="6"/>
        <v>0</v>
      </c>
      <c r="X20" s="85">
        <f t="shared" si="6"/>
        <v>0.3302616399999998</v>
      </c>
      <c r="Y20" s="85">
        <f t="shared" si="6"/>
        <v>53.645841665055002</v>
      </c>
      <c r="Z20" s="86">
        <f t="shared" si="6"/>
        <v>62.646003858309143</v>
      </c>
      <c r="AA20" s="87">
        <f t="shared" si="6"/>
        <v>141.71442146757519</v>
      </c>
      <c r="AB20" s="88">
        <f t="shared" si="6"/>
        <v>0</v>
      </c>
      <c r="AC20" s="190">
        <f>SUM(AC$12,AC$13,AC$19)</f>
        <v>565.90184750034018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5.9535747416547082E-2</v>
      </c>
      <c r="F22" s="63">
        <v>1.5083324558048661</v>
      </c>
      <c r="G22" s="62">
        <f>SUM(E22:F22)</f>
        <v>1.5678682032214131</v>
      </c>
      <c r="H22" s="63">
        <v>1.7997485481982496E-2</v>
      </c>
      <c r="I22" s="181">
        <f>SUM(G22:H22)</f>
        <v>1.5858656887033955</v>
      </c>
      <c r="J22" s="92"/>
      <c r="K22" s="92">
        <f>SUM(K23:K25)</f>
        <v>6.7994451089265842E-2</v>
      </c>
      <c r="L22" s="92">
        <f>SUM(L23:L25)</f>
        <v>1.6437134362742232</v>
      </c>
      <c r="M22" s="92">
        <f>SUM(M23:M25)</f>
        <v>17.49199963783693</v>
      </c>
      <c r="N22" s="92">
        <f>SUM(N23:N25)</f>
        <v>2.3350759722743573</v>
      </c>
      <c r="O22" s="92">
        <f>SUM(O23:O25)</f>
        <v>0</v>
      </c>
      <c r="P22" s="92"/>
      <c r="Q22" s="168">
        <f>SUM(J22:P22)</f>
        <v>21.538783497474775</v>
      </c>
      <c r="R22" s="175">
        <f>SUM(R23:R25)</f>
        <v>1.6317636626851251</v>
      </c>
      <c r="S22" s="50"/>
      <c r="T22" s="92">
        <v>0.7380390888344166</v>
      </c>
      <c r="U22" s="92"/>
      <c r="V22" s="92"/>
      <c r="W22" s="92"/>
      <c r="X22" s="92"/>
      <c r="Y22" s="92"/>
      <c r="Z22" s="51">
        <f>SUM(S22:Y22)</f>
        <v>0.7380390888344166</v>
      </c>
      <c r="AA22" s="52">
        <f>SUM(AA23:AA25)</f>
        <v>9.6086984497955292</v>
      </c>
      <c r="AB22" s="93"/>
      <c r="AC22" s="187">
        <f>SUM(I22,Q22,R22,Z22,AA22,AB22)</f>
        <v>35.103150387493244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5.9535747416547082E-2</v>
      </c>
      <c r="F23" s="48">
        <v>1.5073898321828114</v>
      </c>
      <c r="G23" s="49">
        <f t="shared" ref="G23:G39" si="7">SUM(E23:F23)</f>
        <v>1.5669255795993584</v>
      </c>
      <c r="H23" s="48">
        <v>1.7997485481982496E-2</v>
      </c>
      <c r="I23" s="186">
        <f t="shared" ref="I23:I39" si="8">SUM(G23:H23)</f>
        <v>1.5849230650813408</v>
      </c>
      <c r="J23" s="50"/>
      <c r="K23" s="50">
        <v>6.7994451089265842E-2</v>
      </c>
      <c r="L23" s="50">
        <v>1.5162723147494517</v>
      </c>
      <c r="M23" s="57">
        <v>13.058039917145575</v>
      </c>
      <c r="N23" s="57">
        <v>0</v>
      </c>
      <c r="O23" s="57">
        <v>0</v>
      </c>
      <c r="P23" s="57"/>
      <c r="Q23" s="171">
        <f>SUM(J23:P23)</f>
        <v>14.642306682984293</v>
      </c>
      <c r="R23" s="179">
        <v>1.6317539885735186</v>
      </c>
      <c r="S23" s="50"/>
      <c r="T23" s="50">
        <v>0.7380390888344166</v>
      </c>
      <c r="U23" s="50"/>
      <c r="V23" s="50"/>
      <c r="W23" s="50"/>
      <c r="X23" s="50"/>
      <c r="Y23" s="50"/>
      <c r="Z23" s="94">
        <f>SUM(S23:Y23)</f>
        <v>0.7380390888344166</v>
      </c>
      <c r="AA23" s="95">
        <v>8.9399207791589301</v>
      </c>
      <c r="AB23" s="96"/>
      <c r="AC23" s="191">
        <f>SUM(I23,Q23,R23,Z23,AA23,AB23)</f>
        <v>27.536943604632498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5.7711650329876131E-4</v>
      </c>
      <c r="G24" s="49">
        <f t="shared" si="7"/>
        <v>5.7711650329876131E-4</v>
      </c>
      <c r="H24" s="48">
        <v>0</v>
      </c>
      <c r="I24" s="186">
        <f t="shared" si="8"/>
        <v>5.7711650329876131E-4</v>
      </c>
      <c r="J24" s="50"/>
      <c r="K24" s="50"/>
      <c r="L24" s="57">
        <v>6.0823135970152374E-3</v>
      </c>
      <c r="M24" s="57">
        <v>2.8642987830083868</v>
      </c>
      <c r="N24" s="57">
        <v>0</v>
      </c>
      <c r="O24" s="57">
        <v>0</v>
      </c>
      <c r="P24" s="57"/>
      <c r="Q24" s="171">
        <f>SUM(J24:P24)</f>
        <v>2.870381096605402</v>
      </c>
      <c r="R24" s="179">
        <v>9.6741116063974103E-6</v>
      </c>
      <c r="S24" s="50"/>
      <c r="T24" s="50"/>
      <c r="U24" s="50"/>
      <c r="V24" s="50"/>
      <c r="W24" s="50"/>
      <c r="X24" s="50"/>
      <c r="Y24" s="50"/>
      <c r="Z24" s="94"/>
      <c r="AA24" s="95">
        <v>0.48548376430278728</v>
      </c>
      <c r="AB24" s="96"/>
      <c r="AC24" s="191">
        <f>SUM(I24,Q24,R24,Z24,AA24,AB24)</f>
        <v>3.3564516515230944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3.6550711875588219E-4</v>
      </c>
      <c r="G25" s="49">
        <f t="shared" si="7"/>
        <v>3.6550711875588219E-4</v>
      </c>
      <c r="H25" s="48">
        <v>0</v>
      </c>
      <c r="I25" s="186">
        <f t="shared" si="8"/>
        <v>3.6550711875588219E-4</v>
      </c>
      <c r="J25" s="50"/>
      <c r="K25" s="57"/>
      <c r="L25" s="50">
        <v>0.12135880792775637</v>
      </c>
      <c r="M25" s="57">
        <v>1.5696609376829673</v>
      </c>
      <c r="N25" s="57">
        <v>2.3350759722743573</v>
      </c>
      <c r="O25" s="57">
        <v>0</v>
      </c>
      <c r="P25" s="57"/>
      <c r="Q25" s="171">
        <f>SUM(J25:P25)</f>
        <v>4.0260957178850809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0.18329390633381187</v>
      </c>
      <c r="AB25" s="96"/>
      <c r="AC25" s="191">
        <f>SUM(I25,Q25,R25,Z25,AA25,AB25)</f>
        <v>4.2097551313376487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5.7039940778034017</v>
      </c>
      <c r="F26" s="63">
        <v>12.039394688615459</v>
      </c>
      <c r="G26" s="62">
        <f t="shared" si="7"/>
        <v>17.74338876641886</v>
      </c>
      <c r="H26" s="63">
        <v>4.2419341573354554</v>
      </c>
      <c r="I26" s="181">
        <f>SUM(G26:H26)</f>
        <v>21.985322923754318</v>
      </c>
      <c r="J26" s="50"/>
      <c r="K26" s="100">
        <f>SUM(K27:K36)</f>
        <v>3.0357789513292679</v>
      </c>
      <c r="L26" s="100">
        <f>SUM(L27:L36)</f>
        <v>0.14807956988754498</v>
      </c>
      <c r="M26" s="100">
        <f>SUM(M27:M36)</f>
        <v>14.551561684354997</v>
      </c>
      <c r="N26" s="100">
        <f>SUM(N27:N36)</f>
        <v>0.92986503740996374</v>
      </c>
      <c r="O26" s="100">
        <f>SUM(O27:O36)</f>
        <v>0</v>
      </c>
      <c r="P26" s="100"/>
      <c r="Q26" s="168">
        <f>SUM(Q27:Q36)</f>
        <v>18.665285242981774</v>
      </c>
      <c r="R26" s="175">
        <f>SUM(R27:R36)</f>
        <v>68.15624097676718</v>
      </c>
      <c r="S26" s="50"/>
      <c r="T26" s="92">
        <f>SUM(T27:T36)</f>
        <v>4.7354198150999256</v>
      </c>
      <c r="U26" s="101"/>
      <c r="V26" s="101"/>
      <c r="W26" s="101"/>
      <c r="X26" s="92">
        <f>SUM(X27:X36)</f>
        <v>5.026164000000001E-2</v>
      </c>
      <c r="Y26" s="92">
        <f>SUM(Y27:Y36)</f>
        <v>45.257417997714015</v>
      </c>
      <c r="Z26" s="51">
        <f>SUM(S26:Y26)</f>
        <v>50.043099452813941</v>
      </c>
      <c r="AA26" s="52">
        <f>SUM(AA27:AA36)</f>
        <v>55.632697212567003</v>
      </c>
      <c r="AB26" s="93"/>
      <c r="AC26" s="187">
        <f t="shared" ref="AC26:AC39" si="9">SUM(I26,Q26,R26,Z26,AA26,AB26)</f>
        <v>214.4826458088842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</v>
      </c>
      <c r="G27" s="49">
        <f t="shared" si="7"/>
        <v>0</v>
      </c>
      <c r="H27" s="48">
        <v>0</v>
      </c>
      <c r="I27" s="186">
        <f t="shared" si="8"/>
        <v>0</v>
      </c>
      <c r="J27" s="50"/>
      <c r="K27" s="100"/>
      <c r="L27" s="50">
        <v>1.0737317869490459E-3</v>
      </c>
      <c r="M27" s="57">
        <v>3.16950911983789</v>
      </c>
      <c r="N27" s="57">
        <v>0</v>
      </c>
      <c r="O27" s="57">
        <v>0</v>
      </c>
      <c r="P27" s="50"/>
      <c r="Q27" s="171">
        <f>SUM(K27:P27)</f>
        <v>3.1705828516248391</v>
      </c>
      <c r="R27" s="179">
        <v>5.6964530104611735E-2</v>
      </c>
      <c r="S27" s="50"/>
      <c r="T27" s="50"/>
      <c r="U27" s="50"/>
      <c r="V27" s="50"/>
      <c r="W27" s="50"/>
      <c r="X27" s="50"/>
      <c r="Y27" s="50"/>
      <c r="Z27" s="51"/>
      <c r="AA27" s="95">
        <v>1.6074854329030581</v>
      </c>
      <c r="AB27" s="96"/>
      <c r="AC27" s="191">
        <f t="shared" si="9"/>
        <v>4.835032814632509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0.26807936613276173</v>
      </c>
      <c r="F28" s="48">
        <v>10.256310531641796</v>
      </c>
      <c r="G28" s="49">
        <f t="shared" si="7"/>
        <v>10.524389897774558</v>
      </c>
      <c r="H28" s="48">
        <v>4.220975253546853</v>
      </c>
      <c r="I28" s="186">
        <f t="shared" si="8"/>
        <v>14.745365151321412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15.824577910016496</v>
      </c>
      <c r="S28" s="50"/>
      <c r="T28" s="102"/>
      <c r="U28" s="102"/>
      <c r="V28" s="102"/>
      <c r="W28" s="102"/>
      <c r="X28" s="50"/>
      <c r="Y28" s="50"/>
      <c r="Z28" s="51"/>
      <c r="AA28" s="95">
        <v>8.3273292683324396</v>
      </c>
      <c r="AB28" s="96"/>
      <c r="AC28" s="191">
        <f t="shared" si="9"/>
        <v>38.897272329670351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6.1520619251647965E-2</v>
      </c>
      <c r="G29" s="49">
        <f t="shared" si="7"/>
        <v>6.1520619251647965E-2</v>
      </c>
      <c r="H29" s="48">
        <v>0</v>
      </c>
      <c r="I29" s="186">
        <f t="shared" si="8"/>
        <v>6.1520619251647965E-2</v>
      </c>
      <c r="J29" s="50"/>
      <c r="K29" s="57"/>
      <c r="L29" s="57"/>
      <c r="M29" s="57"/>
      <c r="N29" s="57"/>
      <c r="O29" s="57"/>
      <c r="P29" s="57"/>
      <c r="Q29" s="171"/>
      <c r="R29" s="179">
        <v>0.55723070199728708</v>
      </c>
      <c r="S29" s="50"/>
      <c r="T29" s="102"/>
      <c r="U29" s="102"/>
      <c r="V29" s="102"/>
      <c r="W29" s="102"/>
      <c r="X29" s="50"/>
      <c r="Y29" s="50"/>
      <c r="Z29" s="51"/>
      <c r="AA29" s="95">
        <v>0.36888764819133435</v>
      </c>
      <c r="AB29" s="96"/>
      <c r="AC29" s="191">
        <f t="shared" si="9"/>
        <v>0.98763896944026941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7.4458184235424059E-3</v>
      </c>
      <c r="F30" s="48">
        <v>0.53002802881727329</v>
      </c>
      <c r="G30" s="49">
        <f t="shared" si="7"/>
        <v>0.53747384724081571</v>
      </c>
      <c r="H30" s="48">
        <v>9.632242017922777E-3</v>
      </c>
      <c r="I30" s="186">
        <f t="shared" si="8"/>
        <v>0.54710608925873849</v>
      </c>
      <c r="J30" s="50"/>
      <c r="K30" s="57"/>
      <c r="L30" s="57"/>
      <c r="M30" s="57"/>
      <c r="N30" s="57"/>
      <c r="O30" s="57"/>
      <c r="P30" s="57"/>
      <c r="Q30" s="171"/>
      <c r="R30" s="179">
        <v>5.1160436691676781</v>
      </c>
      <c r="S30" s="50"/>
      <c r="T30" s="102"/>
      <c r="U30" s="102"/>
      <c r="V30" s="102"/>
      <c r="W30" s="102"/>
      <c r="X30" s="50"/>
      <c r="Y30" s="50"/>
      <c r="Z30" s="51"/>
      <c r="AA30" s="95">
        <v>9.6365776985871303</v>
      </c>
      <c r="AB30" s="96"/>
      <c r="AC30" s="191">
        <f t="shared" si="9"/>
        <v>15.299727457013546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2.5431600578698747E-3</v>
      </c>
      <c r="G31" s="49">
        <f t="shared" si="7"/>
        <v>2.5431600578698747E-3</v>
      </c>
      <c r="H31" s="48">
        <v>0</v>
      </c>
      <c r="I31" s="186">
        <f t="shared" si="8"/>
        <v>2.5431600578698747E-3</v>
      </c>
      <c r="J31" s="50"/>
      <c r="K31" s="57"/>
      <c r="L31" s="57"/>
      <c r="M31" s="57"/>
      <c r="N31" s="57"/>
      <c r="O31" s="57"/>
      <c r="P31" s="57"/>
      <c r="Q31" s="171"/>
      <c r="R31" s="179">
        <v>40.152075770044078</v>
      </c>
      <c r="S31" s="50"/>
      <c r="T31" s="50"/>
      <c r="U31" s="50"/>
      <c r="V31" s="50"/>
      <c r="W31" s="50"/>
      <c r="X31" s="50"/>
      <c r="Y31" s="50"/>
      <c r="Z31" s="51"/>
      <c r="AA31" s="95">
        <v>2.6572164945661001</v>
      </c>
      <c r="AB31" s="96"/>
      <c r="AC31" s="191">
        <f t="shared" si="9"/>
        <v>42.811835424668047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3.7548633153219004</v>
      </c>
      <c r="F32" s="48">
        <v>1.1873571854208584</v>
      </c>
      <c r="G32" s="49">
        <f t="shared" si="7"/>
        <v>4.9422205007427591</v>
      </c>
      <c r="H32" s="48">
        <v>1.1174011342503126E-2</v>
      </c>
      <c r="I32" s="186">
        <f t="shared" si="8"/>
        <v>4.9533945120852625</v>
      </c>
      <c r="J32" s="50"/>
      <c r="K32" s="57"/>
      <c r="L32" s="57"/>
      <c r="M32" s="57"/>
      <c r="N32" s="57"/>
      <c r="O32" s="57"/>
      <c r="P32" s="57"/>
      <c r="Q32" s="171"/>
      <c r="R32" s="179">
        <v>1.6650003183796773</v>
      </c>
      <c r="S32" s="50"/>
      <c r="T32" s="50"/>
      <c r="U32" s="50"/>
      <c r="V32" s="50"/>
      <c r="W32" s="50"/>
      <c r="X32" s="50"/>
      <c r="Y32" s="50"/>
      <c r="Z32" s="51"/>
      <c r="AA32" s="95">
        <v>1.443089178574622</v>
      </c>
      <c r="AB32" s="96"/>
      <c r="AC32" s="191">
        <f t="shared" si="9"/>
        <v>8.0614840090395621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0</v>
      </c>
      <c r="G33" s="49">
        <f t="shared" si="7"/>
        <v>0</v>
      </c>
      <c r="H33" s="48">
        <v>0</v>
      </c>
      <c r="I33" s="186">
        <f t="shared" si="8"/>
        <v>0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3.4400338124710972</v>
      </c>
      <c r="S33" s="50"/>
      <c r="T33" s="50"/>
      <c r="U33" s="50"/>
      <c r="V33" s="50"/>
      <c r="W33" s="50"/>
      <c r="X33" s="50"/>
      <c r="Y33" s="50"/>
      <c r="Z33" s="51"/>
      <c r="AA33" s="95">
        <v>23.579615005479127</v>
      </c>
      <c r="AB33" s="96"/>
      <c r="AC33" s="191">
        <f t="shared" si="9"/>
        <v>27.019648817950223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1.6351634260131571E-3</v>
      </c>
      <c r="G34" s="49">
        <f t="shared" si="7"/>
        <v>1.6351634260131571E-3</v>
      </c>
      <c r="H34" s="48">
        <v>0</v>
      </c>
      <c r="I34" s="186">
        <f t="shared" si="8"/>
        <v>1.6351634260131571E-3</v>
      </c>
      <c r="J34" s="50"/>
      <c r="K34" s="57"/>
      <c r="L34" s="57"/>
      <c r="M34" s="57"/>
      <c r="N34" s="57"/>
      <c r="O34" s="57"/>
      <c r="P34" s="57"/>
      <c r="Q34" s="171"/>
      <c r="R34" s="179">
        <v>0.74081458706288572</v>
      </c>
      <c r="S34" s="50"/>
      <c r="T34" s="50"/>
      <c r="U34" s="50"/>
      <c r="V34" s="50"/>
      <c r="W34" s="50"/>
      <c r="X34" s="50"/>
      <c r="Y34" s="50"/>
      <c r="Z34" s="51"/>
      <c r="AA34" s="95">
        <v>0.561990649548604</v>
      </c>
      <c r="AB34" s="96"/>
      <c r="AC34" s="191">
        <f t="shared" si="9"/>
        <v>1.3044404000375027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0</v>
      </c>
      <c r="G35" s="49">
        <f t="shared" si="7"/>
        <v>0</v>
      </c>
      <c r="H35" s="48">
        <v>1.5265042817627221E-4</v>
      </c>
      <c r="I35" s="186">
        <f t="shared" si="8"/>
        <v>1.5265042817627221E-4</v>
      </c>
      <c r="J35" s="50"/>
      <c r="K35" s="57"/>
      <c r="L35" s="50">
        <v>6.1115938041467182E-3</v>
      </c>
      <c r="M35" s="57">
        <v>3.7169523434201208</v>
      </c>
      <c r="N35" s="57">
        <v>2.2773141759527923E-2</v>
      </c>
      <c r="O35" s="57">
        <v>0</v>
      </c>
      <c r="P35" s="57"/>
      <c r="Q35" s="171">
        <f>SUM(K35:P35)</f>
        <v>3.7458370789837954</v>
      </c>
      <c r="R35" s="179">
        <v>0.44582558984680298</v>
      </c>
      <c r="S35" s="50"/>
      <c r="T35" s="50"/>
      <c r="U35" s="50"/>
      <c r="V35" s="50"/>
      <c r="W35" s="50"/>
      <c r="X35" s="50"/>
      <c r="Y35" s="50"/>
      <c r="Z35" s="51"/>
      <c r="AA35" s="95">
        <v>1.2537169390917251</v>
      </c>
      <c r="AB35" s="96"/>
      <c r="AC35" s="191">
        <f t="shared" si="9"/>
        <v>5.4455322583504993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1.6736055779251973</v>
      </c>
      <c r="F36" s="48">
        <v>0</v>
      </c>
      <c r="G36" s="49">
        <f t="shared" si="7"/>
        <v>1.6736055779251973</v>
      </c>
      <c r="H36" s="48">
        <v>0</v>
      </c>
      <c r="I36" s="186">
        <f>SUM(G36:H36)</f>
        <v>1.6736055779251973</v>
      </c>
      <c r="J36" s="50"/>
      <c r="K36" s="50">
        <v>3.0357789513292679</v>
      </c>
      <c r="L36" s="50">
        <v>0.1408942442964492</v>
      </c>
      <c r="M36" s="50">
        <v>7.6651002210969859</v>
      </c>
      <c r="N36" s="50">
        <v>0.9070918956504358</v>
      </c>
      <c r="O36" s="50">
        <v>0</v>
      </c>
      <c r="P36" s="50"/>
      <c r="Q36" s="171">
        <f>SUM(K36:P36)</f>
        <v>11.748865312373137</v>
      </c>
      <c r="R36" s="179">
        <v>0.15767408767656194</v>
      </c>
      <c r="S36" s="50"/>
      <c r="T36" s="50">
        <v>4.7354198150999256</v>
      </c>
      <c r="U36" s="50"/>
      <c r="V36" s="50"/>
      <c r="W36" s="50"/>
      <c r="X36" s="50">
        <v>5.026164000000001E-2</v>
      </c>
      <c r="Y36" s="50">
        <v>45.257417997714015</v>
      </c>
      <c r="Z36" s="94">
        <f>SUM(S36:Y36)</f>
        <v>50.043099452813941</v>
      </c>
      <c r="AA36" s="95">
        <v>6.1967888972928638</v>
      </c>
      <c r="AB36" s="96"/>
      <c r="AC36" s="191">
        <f t="shared" si="9"/>
        <v>69.820033328081706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3.6780548839185377E-2</v>
      </c>
      <c r="F37" s="63">
        <v>0.82046056249720056</v>
      </c>
      <c r="G37" s="62">
        <f t="shared" si="7"/>
        <v>0.85724111133638592</v>
      </c>
      <c r="H37" s="63">
        <v>0.14289606581580844</v>
      </c>
      <c r="I37" s="181">
        <f>SUM(G37:H37)</f>
        <v>1.0001371771521943</v>
      </c>
      <c r="J37" s="92"/>
      <c r="K37" s="92">
        <v>1.1855280726727415</v>
      </c>
      <c r="L37" s="92">
        <v>0.26695352929453003</v>
      </c>
      <c r="M37" s="92">
        <v>4.4580156233340249</v>
      </c>
      <c r="N37" s="92">
        <v>4.6985029596136119E-3</v>
      </c>
      <c r="O37" s="92">
        <v>0</v>
      </c>
      <c r="P37" s="92"/>
      <c r="Q37" s="168">
        <f>SUM(K37:P37)</f>
        <v>5.91519572826091</v>
      </c>
      <c r="R37" s="175">
        <v>8.7122846781184471</v>
      </c>
      <c r="S37" s="92"/>
      <c r="T37" s="92">
        <v>2.5575547170170996</v>
      </c>
      <c r="U37" s="92"/>
      <c r="V37" s="92"/>
      <c r="W37" s="92"/>
      <c r="X37" s="92">
        <v>0.28000000000000003</v>
      </c>
      <c r="Y37" s="92"/>
      <c r="Z37" s="51">
        <f>SUM(S37:Y37)</f>
        <v>2.8375547170170998</v>
      </c>
      <c r="AA37" s="52">
        <v>33.593568692288812</v>
      </c>
      <c r="AB37" s="93"/>
      <c r="AC37" s="187">
        <f t="shared" si="9"/>
        <v>52.058740992837464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8.641933832946808E-3</v>
      </c>
      <c r="F38" s="104">
        <v>6.0597232846369932E-3</v>
      </c>
      <c r="G38" s="62">
        <f t="shared" si="7"/>
        <v>1.47016571175838E-2</v>
      </c>
      <c r="H38" s="104">
        <v>0</v>
      </c>
      <c r="I38" s="181">
        <f t="shared" si="8"/>
        <v>1.47016571175838E-2</v>
      </c>
      <c r="J38" s="92"/>
      <c r="K38" s="92">
        <v>0.3779548710528457</v>
      </c>
      <c r="L38" s="92">
        <v>104.42159839199346</v>
      </c>
      <c r="M38" s="92">
        <v>83.702297037726552</v>
      </c>
      <c r="N38" s="92">
        <v>4.3590426922090009</v>
      </c>
      <c r="O38" s="92">
        <v>12.38496241699751</v>
      </c>
      <c r="P38" s="92"/>
      <c r="Q38" s="168">
        <f>SUM(K38:P38)</f>
        <v>205.24585540997936</v>
      </c>
      <c r="R38" s="175">
        <v>2.1621519999999998E-2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9"/>
        <v>205.50716148722293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1.1243484848401384E-2</v>
      </c>
      <c r="F39" s="63">
        <v>0.17800581427746995</v>
      </c>
      <c r="G39" s="62">
        <f t="shared" si="7"/>
        <v>0.18924929912587132</v>
      </c>
      <c r="H39" s="63">
        <v>0.15626824332404987</v>
      </c>
      <c r="I39" s="181">
        <f t="shared" si="8"/>
        <v>0.34551754244992117</v>
      </c>
      <c r="J39" s="50"/>
      <c r="K39" s="92">
        <v>2.857918411440211</v>
      </c>
      <c r="L39" s="92">
        <v>0</v>
      </c>
      <c r="M39" s="92">
        <v>0.10091871713431251</v>
      </c>
      <c r="N39" s="92">
        <v>0</v>
      </c>
      <c r="O39" s="92">
        <v>0</v>
      </c>
      <c r="P39" s="92"/>
      <c r="Q39" s="168">
        <f>SUM(K39:P39)</f>
        <v>2.9588371285745234</v>
      </c>
      <c r="R39" s="175">
        <v>6.5571374575506427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8.3884236673409838</v>
      </c>
      <c r="Z39" s="51">
        <f>SUM(S39:Y39)</f>
        <v>9.0273105996437195</v>
      </c>
      <c r="AA39" s="52">
        <v>44.446513443028195</v>
      </c>
      <c r="AB39" s="93"/>
      <c r="AC39" s="187">
        <f t="shared" si="9"/>
        <v>63.335316171247001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5.8201957927404822</v>
      </c>
      <c r="F40" s="82">
        <f>SUM(F$22,F$26,F$37,F$39)+F38</f>
        <v>14.55225324447963</v>
      </c>
      <c r="G40" s="83">
        <f>SUM(G$22,G$26,G$37,G$39)+G38</f>
        <v>20.372449037220115</v>
      </c>
      <c r="H40" s="82">
        <f>SUM(H$22,H$26,H$37,H$39)+H38</f>
        <v>4.5590959519572962</v>
      </c>
      <c r="I40" s="185">
        <f>SUM(I$22,I$26,I$37,I$39)+I38</f>
        <v>24.931544989177414</v>
      </c>
      <c r="J40" s="85">
        <f t="shared" ref="J40:AB40" si="10">SUM(J$22,J$26,J$37,J$39,J$38)</f>
        <v>0</v>
      </c>
      <c r="K40" s="85">
        <f t="shared" si="10"/>
        <v>7.525174757584332</v>
      </c>
      <c r="L40" s="85">
        <f t="shared" si="10"/>
        <v>106.48034492744975</v>
      </c>
      <c r="M40" s="85">
        <f t="shared" si="10"/>
        <v>120.30479270038683</v>
      </c>
      <c r="N40" s="85">
        <f t="shared" si="10"/>
        <v>7.6286822048529359</v>
      </c>
      <c r="O40" s="85">
        <f t="shared" si="10"/>
        <v>12.38496241699751</v>
      </c>
      <c r="P40" s="109">
        <f t="shared" si="10"/>
        <v>0</v>
      </c>
      <c r="Q40" s="172">
        <f>SUM(Q$22,Q$26,Q$37,Q$39,Q$38)</f>
        <v>254.32395700727133</v>
      </c>
      <c r="R40" s="178">
        <f t="shared" si="10"/>
        <v>85.079048295121396</v>
      </c>
      <c r="S40" s="85">
        <f t="shared" si="10"/>
        <v>0</v>
      </c>
      <c r="T40" s="85">
        <f t="shared" si="10"/>
        <v>8.3059005532541779</v>
      </c>
      <c r="U40" s="85">
        <f t="shared" si="10"/>
        <v>0.36399999999999999</v>
      </c>
      <c r="V40" s="85">
        <f t="shared" si="10"/>
        <v>0</v>
      </c>
      <c r="W40" s="85"/>
      <c r="X40" s="85">
        <f t="shared" si="10"/>
        <v>0.33026164000000002</v>
      </c>
      <c r="Y40" s="109">
        <f>SUM(Y$22,Y$26,Y$37,Y$39,Y$38)</f>
        <v>53.645841665055002</v>
      </c>
      <c r="Z40" s="110">
        <f t="shared" si="10"/>
        <v>62.646003858309179</v>
      </c>
      <c r="AA40" s="87">
        <f t="shared" si="10"/>
        <v>143.50646069780555</v>
      </c>
      <c r="AB40" s="111">
        <f t="shared" si="10"/>
        <v>0</v>
      </c>
      <c r="AC40" s="190">
        <f>SUM(AC$22,AC$26,AC$37,AC$39,AC$38)</f>
        <v>570.4870148476848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1.9133936236752191</v>
      </c>
      <c r="H42" s="82">
        <f>H$20-H$40</f>
        <v>1.8722266235053908E-3</v>
      </c>
      <c r="I42" s="185">
        <f>I$20-I$40</f>
        <v>1.9152658502987059</v>
      </c>
      <c r="J42" s="85">
        <f t="shared" ref="J42:R42" si="11">J$20-J$40</f>
        <v>0.67075465508625598</v>
      </c>
      <c r="K42" s="85">
        <f t="shared" si="11"/>
        <v>-8.5668550745203298E-2</v>
      </c>
      <c r="L42" s="85">
        <f t="shared" si="11"/>
        <v>0.1678702057355963</v>
      </c>
      <c r="M42" s="85">
        <f t="shared" si="11"/>
        <v>-1.2981355377928452</v>
      </c>
      <c r="N42" s="85">
        <f t="shared" si="11"/>
        <v>6.8571870813965319E-2</v>
      </c>
      <c r="O42" s="85">
        <f t="shared" si="11"/>
        <v>0.72856153283873226</v>
      </c>
      <c r="P42" s="85">
        <f t="shared" si="11"/>
        <v>0</v>
      </c>
      <c r="Q42" s="170">
        <f t="shared" si="11"/>
        <v>0.25195417593650404</v>
      </c>
      <c r="R42" s="178">
        <f t="shared" si="11"/>
        <v>-4.960348143349421</v>
      </c>
      <c r="S42" s="85"/>
      <c r="T42" s="85">
        <f>T$20-T$40</f>
        <v>4.0856207306205761E-14</v>
      </c>
      <c r="U42" s="85">
        <f>U$20-U$40</f>
        <v>0</v>
      </c>
      <c r="V42" s="85">
        <f>V$20-V$40</f>
        <v>0</v>
      </c>
      <c r="W42" s="85"/>
      <c r="X42" s="85">
        <f t="shared" ref="X42:AC42" si="12">X$20-X$40</f>
        <v>0</v>
      </c>
      <c r="Y42" s="85">
        <f t="shared" si="12"/>
        <v>0</v>
      </c>
      <c r="Z42" s="116">
        <f t="shared" si="12"/>
        <v>0</v>
      </c>
      <c r="AA42" s="117">
        <f>AA$20-AA$40</f>
        <v>-1.7920392302303583</v>
      </c>
      <c r="AB42" s="88">
        <f t="shared" si="12"/>
        <v>0</v>
      </c>
      <c r="AC42" s="190">
        <f t="shared" si="12"/>
        <v>-4.5851673473446226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C4:AC5"/>
    <mergeCell ref="A7:A18"/>
    <mergeCell ref="B14:B18"/>
    <mergeCell ref="A1:I1"/>
    <mergeCell ref="B2:C2"/>
    <mergeCell ref="B3:C3"/>
    <mergeCell ref="B4:C5"/>
    <mergeCell ref="E4:I4"/>
    <mergeCell ref="A22:A39"/>
    <mergeCell ref="B23:B25"/>
    <mergeCell ref="B27:B36"/>
    <mergeCell ref="J4:Q4"/>
    <mergeCell ref="S4:Z4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Q44" sqref="Q44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v>2015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44.439562779999996</v>
      </c>
      <c r="F7" s="48">
        <v>35.958649370000003</v>
      </c>
      <c r="G7" s="49">
        <v>80.398212150000006</v>
      </c>
      <c r="H7" s="48">
        <v>4.9441227500000009</v>
      </c>
      <c r="I7" s="181">
        <f>G7+H7</f>
        <v>85.342334900000012</v>
      </c>
      <c r="J7" s="50">
        <v>87.592246181513744</v>
      </c>
      <c r="K7" s="50">
        <v>9.5870646334640739</v>
      </c>
      <c r="L7" s="50"/>
      <c r="M7" s="50"/>
      <c r="N7" s="50"/>
      <c r="O7" s="50"/>
      <c r="P7" s="50"/>
      <c r="Q7" s="168">
        <f>SUM(J7:P7)</f>
        <v>97.179310814977811</v>
      </c>
      <c r="R7" s="175">
        <v>188.10884778203791</v>
      </c>
      <c r="S7" s="50">
        <v>88.298963579391511</v>
      </c>
      <c r="T7" s="50">
        <v>184.95353188199266</v>
      </c>
      <c r="U7" s="50">
        <v>0.49225148089600002</v>
      </c>
      <c r="V7" s="50">
        <v>8.5100166220927491</v>
      </c>
      <c r="W7" s="50">
        <v>0.12603693259999998</v>
      </c>
      <c r="X7" s="50">
        <v>3.4575183837645</v>
      </c>
      <c r="Y7" s="50">
        <v>59.259218078949488</v>
      </c>
      <c r="Z7" s="51">
        <f>SUM(S7:Y7)</f>
        <v>345.09753695968698</v>
      </c>
      <c r="AA7" s="52"/>
      <c r="AB7" s="53">
        <v>1.25861649486</v>
      </c>
      <c r="AC7" s="187">
        <f>SUM(I7,Q7,R7,Z7,AA7,AB7)</f>
        <v>716.98664695156276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0.91399068790109628</v>
      </c>
      <c r="F8" s="48">
        <v>8.619563818590402</v>
      </c>
      <c r="G8" s="49">
        <v>9.5335545064914982</v>
      </c>
      <c r="H8" s="48">
        <v>6.1022355177329471E-4</v>
      </c>
      <c r="I8" s="181">
        <f>G8+H8</f>
        <v>9.5341647300432708</v>
      </c>
      <c r="J8" s="50">
        <v>243.10293305391565</v>
      </c>
      <c r="K8" s="50">
        <v>0.37271439298682274</v>
      </c>
      <c r="L8" s="50">
        <v>48.547474886584141</v>
      </c>
      <c r="M8" s="50">
        <v>33.719375491753716</v>
      </c>
      <c r="N8" s="50">
        <v>0</v>
      </c>
      <c r="O8" s="50">
        <v>3.1900858117162305</v>
      </c>
      <c r="P8" s="50">
        <v>6.8148936017501605</v>
      </c>
      <c r="Q8" s="168">
        <f>SUM(J8:P8)</f>
        <v>335.74747723870678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345.28164196875002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42.118263165436659</v>
      </c>
      <c r="F9" s="48">
        <v>0.92976526631435019</v>
      </c>
      <c r="G9" s="49">
        <v>43.048028431751007</v>
      </c>
      <c r="H9" s="48">
        <v>0</v>
      </c>
      <c r="I9" s="181">
        <f>G9+H9</f>
        <v>43.048028431751007</v>
      </c>
      <c r="J9" s="50">
        <v>84.579456829200808</v>
      </c>
      <c r="K9" s="50">
        <v>1.8324959138593013</v>
      </c>
      <c r="L9" s="50">
        <v>0</v>
      </c>
      <c r="M9" s="50">
        <v>0.95688945285107985</v>
      </c>
      <c r="N9" s="50">
        <v>5.5582523199372105</v>
      </c>
      <c r="O9" s="50">
        <v>0</v>
      </c>
      <c r="P9" s="50">
        <v>0</v>
      </c>
      <c r="Q9" s="168">
        <f>SUM(J9:P9)</f>
        <v>92.92709451584841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135.9751229475994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-7.9767897300227038</v>
      </c>
      <c r="H10" s="48">
        <v>-4.1395632228404811E-2</v>
      </c>
      <c r="I10" s="181">
        <f>G10+H10</f>
        <v>-8.0181853622511081</v>
      </c>
      <c r="J10" s="50">
        <v>-14.614468582382228</v>
      </c>
      <c r="K10" s="50">
        <v>-0.12240408535936748</v>
      </c>
      <c r="L10" s="50">
        <v>7.8532687160589418</v>
      </c>
      <c r="M10" s="50">
        <v>0.78115395293291856</v>
      </c>
      <c r="N10" s="50">
        <v>1.7064828120886399</v>
      </c>
      <c r="O10" s="50">
        <v>-0.16610095257852209</v>
      </c>
      <c r="P10" s="50">
        <v>-1.20898384221648</v>
      </c>
      <c r="Q10" s="168">
        <f>SUM(J10:P10)</f>
        <v>-5.7710519814560968</v>
      </c>
      <c r="R10" s="175">
        <v>-2.1167802000000009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-15.906017543707206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1.8875999452E-4</v>
      </c>
      <c r="M11" s="50">
        <v>1.6280592833862397</v>
      </c>
      <c r="N11" s="50">
        <v>12.40836068354672</v>
      </c>
      <c r="O11" s="50">
        <v>40.356662228624941</v>
      </c>
      <c r="P11" s="50">
        <v>0</v>
      </c>
      <c r="Q11" s="168">
        <f>SUM(J11:P11)</f>
        <v>54.393270955552424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54.393270955552424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3.2352903024644348</v>
      </c>
      <c r="F12" s="61">
        <f t="shared" ref="F12:Z12" si="0">SUM(F$7:F$8)-SUM(F$9:F$11)</f>
        <v>43.648447922276056</v>
      </c>
      <c r="G12" s="62">
        <f t="shared" si="0"/>
        <v>54.860527954763199</v>
      </c>
      <c r="H12" s="63">
        <f t="shared" si="0"/>
        <v>4.9861286057801788</v>
      </c>
      <c r="I12" s="182">
        <f>SUM(I$7:I$8)-SUM(I$9:I$11)</f>
        <v>59.846656560543387</v>
      </c>
      <c r="J12" s="64">
        <f>SUM(J$7:J$8)-SUM(J$9:J$11)</f>
        <v>260.73019098861084</v>
      </c>
      <c r="K12" s="64">
        <f t="shared" si="0"/>
        <v>8.2496871979509621</v>
      </c>
      <c r="L12" s="64">
        <f t="shared" si="0"/>
        <v>40.694017410530677</v>
      </c>
      <c r="M12" s="64">
        <f t="shared" si="0"/>
        <v>30.353272802583479</v>
      </c>
      <c r="N12" s="64">
        <f t="shared" si="0"/>
        <v>-19.673095815572569</v>
      </c>
      <c r="O12" s="64">
        <f t="shared" si="0"/>
        <v>-37.000475464330187</v>
      </c>
      <c r="P12" s="64">
        <f t="shared" si="0"/>
        <v>8.02387744396664</v>
      </c>
      <c r="Q12" s="169">
        <f t="shared" si="0"/>
        <v>291.3774745637399</v>
      </c>
      <c r="R12" s="176">
        <f t="shared" si="0"/>
        <v>190.22562798203791</v>
      </c>
      <c r="S12" s="64">
        <f t="shared" si="0"/>
        <v>88.298963579391511</v>
      </c>
      <c r="T12" s="64">
        <f t="shared" si="0"/>
        <v>184.95353188199266</v>
      </c>
      <c r="U12" s="64">
        <f t="shared" si="0"/>
        <v>0.49225148089600002</v>
      </c>
      <c r="V12" s="64">
        <f t="shared" si="0"/>
        <v>8.5100166220927491</v>
      </c>
      <c r="W12" s="64">
        <f t="shared" si="0"/>
        <v>0.12603693259999998</v>
      </c>
      <c r="X12" s="64">
        <f t="shared" si="0"/>
        <v>3.4575183837645</v>
      </c>
      <c r="Y12" s="64">
        <f t="shared" si="0"/>
        <v>59.259218078949488</v>
      </c>
      <c r="Z12" s="65">
        <f t="shared" si="0"/>
        <v>345.09753695968698</v>
      </c>
      <c r="AA12" s="66"/>
      <c r="AB12" s="67">
        <f>SUM(AB$7:AB$8)-SUM(AB$9:AB$11)</f>
        <v>1.25861649486</v>
      </c>
      <c r="AC12" s="188">
        <f>SUM(AC$7:AC$8)-SUM(AC$9:AC$11)</f>
        <v>887.80591256086825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J13" si="1">SUM(E$14:E$18)</f>
        <v>-1.3105573774195618</v>
      </c>
      <c r="F13" s="70">
        <f t="shared" si="1"/>
        <v>-32.509492955614277</v>
      </c>
      <c r="G13" s="71">
        <f t="shared" si="1"/>
        <v>-33.820050333033841</v>
      </c>
      <c r="H13" s="70">
        <f t="shared" si="1"/>
        <v>-0.24145671585079267</v>
      </c>
      <c r="I13" s="183">
        <f t="shared" si="1"/>
        <v>-34.061507048884629</v>
      </c>
      <c r="J13" s="72">
        <f t="shared" si="1"/>
        <v>-257.80246518904562</v>
      </c>
      <c r="K13" s="72">
        <f t="shared" ref="K13:AC13" si="2">SUM(K$14:K$18)</f>
        <v>-9.6305677895601755E-3</v>
      </c>
      <c r="L13" s="72">
        <f t="shared" si="2"/>
        <v>68.227133746718437</v>
      </c>
      <c r="M13" s="72">
        <f t="shared" si="2"/>
        <v>93.159465491065902</v>
      </c>
      <c r="N13" s="72">
        <f t="shared" si="2"/>
        <v>26.424749051161044</v>
      </c>
      <c r="O13" s="72">
        <f t="shared" si="2"/>
        <v>49.744625345413994</v>
      </c>
      <c r="P13" s="72">
        <f t="shared" si="2"/>
        <v>4.7273521380600769</v>
      </c>
      <c r="Q13" s="168">
        <f t="shared" si="2"/>
        <v>-15.528769984415732</v>
      </c>
      <c r="R13" s="177">
        <f t="shared" si="2"/>
        <v>-63.108579245629933</v>
      </c>
      <c r="S13" s="72">
        <f t="shared" si="2"/>
        <v>-88.298963579391511</v>
      </c>
      <c r="T13" s="72">
        <f t="shared" si="2"/>
        <v>-176.5864884146761</v>
      </c>
      <c r="U13" s="72">
        <f t="shared" si="2"/>
        <v>-0.12825148089600003</v>
      </c>
      <c r="V13" s="72">
        <f t="shared" si="2"/>
        <v>-8.5100166220927491</v>
      </c>
      <c r="W13" s="72">
        <f t="shared" si="2"/>
        <v>-0.12603693260000001</v>
      </c>
      <c r="X13" s="72">
        <f t="shared" si="2"/>
        <v>-3.1272567437644998</v>
      </c>
      <c r="Y13" s="72">
        <f t="shared" si="2"/>
        <v>-4.8596680302120001</v>
      </c>
      <c r="Z13" s="51">
        <f t="shared" si="2"/>
        <v>-281.63668180363283</v>
      </c>
      <c r="AA13" s="73">
        <f t="shared" si="2"/>
        <v>143.84828072305856</v>
      </c>
      <c r="AB13" s="74">
        <f t="shared" si="2"/>
        <v>-1.25861649486</v>
      </c>
      <c r="AC13" s="189">
        <f t="shared" si="2"/>
        <v>-251.74587385436453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-11.994559842545062</v>
      </c>
      <c r="G14" s="49">
        <f>F14+E14</f>
        <v>-11.994559842545062</v>
      </c>
      <c r="H14" s="48">
        <v>0</v>
      </c>
      <c r="I14" s="181">
        <f>SUM(G14:H14)</f>
        <v>-11.994559842545062</v>
      </c>
      <c r="J14" s="50"/>
      <c r="K14" s="50"/>
      <c r="L14" s="50"/>
      <c r="M14" s="50">
        <v>-1.5414131229822227E-2</v>
      </c>
      <c r="N14" s="50">
        <v>0</v>
      </c>
      <c r="O14" s="50"/>
      <c r="P14" s="50"/>
      <c r="Q14" s="168">
        <f>SUM(J14:P14)</f>
        <v>-1.5414131229822227E-2</v>
      </c>
      <c r="R14" s="175">
        <v>-41.044615866529995</v>
      </c>
      <c r="S14" s="50">
        <v>-88.298963579391511</v>
      </c>
      <c r="T14" s="50">
        <v>-174.88248175131611</v>
      </c>
      <c r="U14" s="50">
        <v>-0.12825148089600003</v>
      </c>
      <c r="V14" s="50">
        <v>-8.5100166220927491</v>
      </c>
      <c r="W14" s="50"/>
      <c r="X14" s="50">
        <v>-2.2480943039644998</v>
      </c>
      <c r="Y14" s="50"/>
      <c r="Z14" s="51">
        <f>SUM(S14:Y14)</f>
        <v>-274.06780773766081</v>
      </c>
      <c r="AA14" s="52">
        <v>149.88009989137151</v>
      </c>
      <c r="AB14" s="58"/>
      <c r="AC14" s="191">
        <f t="shared" ref="AC14:AC19" si="3">SUM(I14,Q14,R14,Z14,AA14,AB14)</f>
        <v>-177.24229768659416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-7.74127869271907</v>
      </c>
      <c r="G15" s="49">
        <f>F15+E15</f>
        <v>-7.74127869271907</v>
      </c>
      <c r="H15" s="48">
        <v>-0.21021326999999998</v>
      </c>
      <c r="I15" s="181">
        <f>SUM(G15:H15)</f>
        <v>-7.9514919627190697</v>
      </c>
      <c r="J15" s="50"/>
      <c r="K15" s="50"/>
      <c r="L15" s="50"/>
      <c r="M15" s="50"/>
      <c r="N15" s="50"/>
      <c r="O15" s="50"/>
      <c r="P15" s="50"/>
      <c r="Q15" s="168"/>
      <c r="R15" s="175">
        <v>-15.43186798429679</v>
      </c>
      <c r="S15" s="50"/>
      <c r="T15" s="50">
        <v>-1.70400666336</v>
      </c>
      <c r="U15" s="50"/>
      <c r="V15" s="50"/>
      <c r="W15" s="50"/>
      <c r="X15" s="50">
        <v>-0.87916243979999997</v>
      </c>
      <c r="Y15" s="50">
        <v>-4.8596680302120001</v>
      </c>
      <c r="Z15" s="51">
        <f>SUM(S15:Y15)</f>
        <v>-7.4428371333720005</v>
      </c>
      <c r="AA15" s="52">
        <v>9.1964092053689992</v>
      </c>
      <c r="AB15" s="53">
        <v>-1.25861649486</v>
      </c>
      <c r="AC15" s="191">
        <f t="shared" si="3"/>
        <v>-22.888404369878863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-257.80246518904562</v>
      </c>
      <c r="K16" s="50"/>
      <c r="L16" s="50">
        <v>68.049875516182226</v>
      </c>
      <c r="M16" s="50">
        <v>92.919138949730353</v>
      </c>
      <c r="N16" s="50">
        <v>26.416424647874003</v>
      </c>
      <c r="O16" s="50">
        <v>49.762504415264544</v>
      </c>
      <c r="P16" s="50">
        <v>13.170160633878798</v>
      </c>
      <c r="Q16" s="168">
        <f>SUM(J16:P16)</f>
        <v>-7.484361026115689</v>
      </c>
      <c r="R16" s="175">
        <v>0</v>
      </c>
      <c r="S16" s="50"/>
      <c r="T16" s="50"/>
      <c r="U16" s="50"/>
      <c r="V16" s="50"/>
      <c r="W16" s="50">
        <v>-0.12603693260000001</v>
      </c>
      <c r="X16" s="50"/>
      <c r="Y16" s="50"/>
      <c r="Z16" s="51">
        <f>SUM(S16:Y16)</f>
        <v>-0.12603693260000001</v>
      </c>
      <c r="AA16" s="52"/>
      <c r="AB16" s="58"/>
      <c r="AC16" s="191">
        <f t="shared" si="3"/>
        <v>-7.6103979587156889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-11.839690794541768</v>
      </c>
      <c r="G17" s="49">
        <f>F17+E17</f>
        <v>-11.839690794541768</v>
      </c>
      <c r="H17" s="48">
        <v>0</v>
      </c>
      <c r="I17" s="181">
        <f>SUM(G17:H17)</f>
        <v>-11.839690794541768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3"/>
        <v>-11.839690794541768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-1.3105573774195618</v>
      </c>
      <c r="F18" s="76">
        <v>-0.93396362580837433</v>
      </c>
      <c r="G18" s="75">
        <v>-2.2445210032279359</v>
      </c>
      <c r="H18" s="48">
        <v>-3.1243445850792691E-2</v>
      </c>
      <c r="I18" s="181">
        <f>SUM(G18:H18)</f>
        <v>-2.2757644490787285</v>
      </c>
      <c r="J18" s="77">
        <v>0</v>
      </c>
      <c r="K18" s="50">
        <v>-9.6305677895601755E-3</v>
      </c>
      <c r="L18" s="50">
        <v>0.17725823053621001</v>
      </c>
      <c r="M18" s="50">
        <v>0.25574067256536004</v>
      </c>
      <c r="N18" s="50">
        <v>8.3244032870400022E-3</v>
      </c>
      <c r="O18" s="50">
        <v>-1.7879069850549972E-2</v>
      </c>
      <c r="P18" s="50">
        <v>-8.4428084958187206</v>
      </c>
      <c r="Q18" s="168">
        <f>SUM(J18:P18)</f>
        <v>-8.0289948270702212</v>
      </c>
      <c r="R18" s="175">
        <v>-6.6320953948031534</v>
      </c>
      <c r="S18" s="50"/>
      <c r="T18" s="50"/>
      <c r="U18" s="50"/>
      <c r="V18" s="50"/>
      <c r="W18" s="50"/>
      <c r="X18" s="50"/>
      <c r="Y18" s="50"/>
      <c r="Z18" s="51"/>
      <c r="AA18" s="52">
        <v>-15.228228373681965</v>
      </c>
      <c r="AB18" s="58"/>
      <c r="AC18" s="191">
        <f t="shared" si="3"/>
        <v>-32.165083044634066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-12.751229582026721</v>
      </c>
      <c r="Q19" s="170">
        <f>SUM(J19:P19)</f>
        <v>-12.751229582026721</v>
      </c>
      <c r="R19" s="178">
        <v>-50.182058253826838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3"/>
        <v>-62.933287835853562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4">SUM(E$12,E$13,E$19)</f>
        <v>1.924732925044873</v>
      </c>
      <c r="F20" s="82">
        <f t="shared" si="4"/>
        <v>11.138954966661778</v>
      </c>
      <c r="G20" s="83">
        <f t="shared" si="4"/>
        <v>21.040477621729359</v>
      </c>
      <c r="H20" s="82">
        <f t="shared" si="4"/>
        <v>4.7446718899293865</v>
      </c>
      <c r="I20" s="185">
        <f t="shared" si="4"/>
        <v>25.785149511658759</v>
      </c>
      <c r="J20" s="85">
        <f>SUM(J$12,J$13,J$19)</f>
        <v>2.9277257995652235</v>
      </c>
      <c r="K20" s="85">
        <f t="shared" si="4"/>
        <v>8.2400566301614013</v>
      </c>
      <c r="L20" s="85">
        <f t="shared" si="4"/>
        <v>108.92115115724911</v>
      </c>
      <c r="M20" s="85">
        <f t="shared" si="4"/>
        <v>123.51273829364938</v>
      </c>
      <c r="N20" s="85">
        <f t="shared" si="4"/>
        <v>6.7516532355884742</v>
      </c>
      <c r="O20" s="85">
        <f>SUM(O$12,O$13,O$19)</f>
        <v>12.744149881083807</v>
      </c>
      <c r="P20" s="85">
        <f t="shared" si="4"/>
        <v>0</v>
      </c>
      <c r="Q20" s="170">
        <f t="shared" si="4"/>
        <v>263.09747499729741</v>
      </c>
      <c r="R20" s="178">
        <f t="shared" si="4"/>
        <v>76.934990482581142</v>
      </c>
      <c r="S20" s="85"/>
      <c r="T20" s="85">
        <f t="shared" ref="T20:AB20" si="5">SUM(T$12,T$13,T$19)</f>
        <v>8.367043467316563</v>
      </c>
      <c r="U20" s="85">
        <f t="shared" si="5"/>
        <v>0.36399999999999999</v>
      </c>
      <c r="V20" s="85">
        <f t="shared" si="5"/>
        <v>0</v>
      </c>
      <c r="W20" s="85">
        <f t="shared" si="5"/>
        <v>0</v>
      </c>
      <c r="X20" s="85">
        <f t="shared" si="5"/>
        <v>0.33026164000000025</v>
      </c>
      <c r="Y20" s="85">
        <f t="shared" si="5"/>
        <v>54.399550048737488</v>
      </c>
      <c r="Z20" s="86">
        <f t="shared" si="5"/>
        <v>63.460855156054151</v>
      </c>
      <c r="AA20" s="87">
        <f t="shared" si="5"/>
        <v>143.84828072305856</v>
      </c>
      <c r="AB20" s="88">
        <f t="shared" si="5"/>
        <v>0</v>
      </c>
      <c r="AC20" s="190">
        <f>SUM(AC$12,AC$13,AC$19)</f>
        <v>573.1267508706502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1.708884063601758E-2</v>
      </c>
      <c r="F22" s="63">
        <v>2.0456720836647717</v>
      </c>
      <c r="G22" s="62">
        <f>SUM(E22:F22)</f>
        <v>2.0627609243007892</v>
      </c>
      <c r="H22" s="63">
        <v>2.022891074128472E-2</v>
      </c>
      <c r="I22" s="181">
        <f>SUM(G22:H22)</f>
        <v>2.0829898350420737</v>
      </c>
      <c r="J22" s="92"/>
      <c r="K22" s="92">
        <f>SUM(K23:K25)</f>
        <v>7.5919157479019242E-2</v>
      </c>
      <c r="L22" s="92">
        <f>SUM(L23:L25)</f>
        <v>1.4341945427155569</v>
      </c>
      <c r="M22" s="92">
        <f>SUM(M23:M25)</f>
        <v>16.540737175782674</v>
      </c>
      <c r="N22" s="92">
        <f>SUM(N23:N25)</f>
        <v>1.6123998547225706</v>
      </c>
      <c r="O22" s="92">
        <f>SUM(O23:O25)</f>
        <v>0</v>
      </c>
      <c r="P22" s="92"/>
      <c r="Q22" s="168">
        <f>SUM(J22:P22)</f>
        <v>19.663250730699822</v>
      </c>
      <c r="R22" s="175">
        <f>SUM(R23:R25)</f>
        <v>1.6470706557505694</v>
      </c>
      <c r="S22" s="50"/>
      <c r="T22" s="92">
        <v>0.69774949983441659</v>
      </c>
      <c r="U22" s="92"/>
      <c r="V22" s="92"/>
      <c r="W22" s="92"/>
      <c r="X22" s="92"/>
      <c r="Y22" s="92"/>
      <c r="Z22" s="51">
        <f>SUM(S22:Y22)</f>
        <v>0.69774949983441659</v>
      </c>
      <c r="AA22" s="52">
        <f>SUM(AA23:AA25)</f>
        <v>10.001797212387334</v>
      </c>
      <c r="AB22" s="93"/>
      <c r="AC22" s="187">
        <f>SUM(I22,Q22,R22,Z22,AA22,AB22)</f>
        <v>34.092857933714214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1.708884063601758E-2</v>
      </c>
      <c r="F23" s="48">
        <v>2.0345978394892077</v>
      </c>
      <c r="G23" s="49">
        <f t="shared" ref="G23:G39" si="6">SUM(E23:F23)</f>
        <v>2.0516866801252251</v>
      </c>
      <c r="H23" s="48">
        <v>2.022891074128472E-2</v>
      </c>
      <c r="I23" s="186">
        <f t="shared" ref="I23:I39" si="7">SUM(G23:H23)</f>
        <v>2.0719155908665097</v>
      </c>
      <c r="J23" s="50"/>
      <c r="K23" s="50">
        <v>7.5919157479019242E-2</v>
      </c>
      <c r="L23" s="50">
        <v>1.3170218100446582</v>
      </c>
      <c r="M23" s="57">
        <v>12.041358786538112</v>
      </c>
      <c r="N23" s="57">
        <v>0</v>
      </c>
      <c r="O23" s="57">
        <v>0</v>
      </c>
      <c r="P23" s="57"/>
      <c r="Q23" s="171">
        <f>SUM(J23:P23)</f>
        <v>13.43429975406179</v>
      </c>
      <c r="R23" s="179">
        <v>1.6469822901505695</v>
      </c>
      <c r="S23" s="50"/>
      <c r="T23" s="50">
        <v>0.69774949983441659</v>
      </c>
      <c r="U23" s="50"/>
      <c r="V23" s="50"/>
      <c r="W23" s="50"/>
      <c r="X23" s="50"/>
      <c r="Y23" s="50"/>
      <c r="Z23" s="94">
        <f>SUM(S23:Y23)</f>
        <v>0.69774949983441659</v>
      </c>
      <c r="AA23" s="95">
        <v>9.2988113736996603</v>
      </c>
      <c r="AB23" s="96"/>
      <c r="AC23" s="191">
        <f>SUM(I23,Q23,R23,Z23,AA23,AB23)</f>
        <v>27.149758508612944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1.1074244175563725E-2</v>
      </c>
      <c r="G24" s="49">
        <f t="shared" si="6"/>
        <v>1.1074244175563725E-2</v>
      </c>
      <c r="H24" s="48">
        <v>0</v>
      </c>
      <c r="I24" s="186">
        <f t="shared" si="7"/>
        <v>1.1074244175563725E-2</v>
      </c>
      <c r="J24" s="50"/>
      <c r="K24" s="50"/>
      <c r="L24" s="57">
        <v>5.1758354743239275E-3</v>
      </c>
      <c r="M24" s="57">
        <v>3.0716875095860976</v>
      </c>
      <c r="N24" s="57">
        <v>0</v>
      </c>
      <c r="O24" s="57">
        <v>0</v>
      </c>
      <c r="P24" s="57"/>
      <c r="Q24" s="171">
        <f>SUM(J24:P24)</f>
        <v>3.0768633450604215</v>
      </c>
      <c r="R24" s="179">
        <v>8.83656E-5</v>
      </c>
      <c r="S24" s="50"/>
      <c r="T24" s="50"/>
      <c r="U24" s="50"/>
      <c r="V24" s="50"/>
      <c r="W24" s="50"/>
      <c r="X24" s="50"/>
      <c r="Y24" s="50"/>
      <c r="Z24" s="94"/>
      <c r="AA24" s="95">
        <v>0.54049083126998299</v>
      </c>
      <c r="AB24" s="96"/>
      <c r="AC24" s="191">
        <f>SUM(I24,Q24,R24,Z24,AA24,AB24)</f>
        <v>3.6285167861059682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6"/>
        <v>0</v>
      </c>
      <c r="H25" s="48">
        <v>0</v>
      </c>
      <c r="I25" s="186">
        <f t="shared" si="7"/>
        <v>0</v>
      </c>
      <c r="J25" s="50"/>
      <c r="K25" s="57"/>
      <c r="L25" s="50">
        <v>0.11199689719657473</v>
      </c>
      <c r="M25" s="57">
        <v>1.4276908796584626</v>
      </c>
      <c r="N25" s="57">
        <v>1.6123998547225706</v>
      </c>
      <c r="O25" s="57">
        <v>0</v>
      </c>
      <c r="P25" s="57"/>
      <c r="Q25" s="171">
        <f>SUM(J25:P25)</f>
        <v>3.1520876315776079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0.16249500741769091</v>
      </c>
      <c r="AB25" s="96"/>
      <c r="AC25" s="191">
        <f>SUM(I25,Q25,R25,Z25,AA25,AB25)</f>
        <v>3.3145826389952986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3.8064018355212439</v>
      </c>
      <c r="F26" s="63">
        <v>14.472136567321307</v>
      </c>
      <c r="G26" s="62">
        <f t="shared" si="6"/>
        <v>18.27853840284255</v>
      </c>
      <c r="H26" s="63">
        <v>4.1961518056704392</v>
      </c>
      <c r="I26" s="181">
        <f>SUM(G26:H26)</f>
        <v>22.474690208512989</v>
      </c>
      <c r="J26" s="50"/>
      <c r="K26" s="100">
        <f>SUM(K27:K36)</f>
        <v>3.0906813550732397</v>
      </c>
      <c r="L26" s="100">
        <f>SUM(L27:L36)</f>
        <v>0.41309743261853804</v>
      </c>
      <c r="M26" s="100">
        <f>SUM(M27:M36)</f>
        <v>13.816809456994847</v>
      </c>
      <c r="N26" s="100">
        <f>SUM(N27:N36)</f>
        <v>1.2181330237466514</v>
      </c>
      <c r="O26" s="100">
        <f>SUM(O27:O36)</f>
        <v>0</v>
      </c>
      <c r="P26" s="100"/>
      <c r="Q26" s="168">
        <f>SUM(Q27:Q36)</f>
        <v>18.538721268433275</v>
      </c>
      <c r="R26" s="175">
        <f>SUM(R27:R36)</f>
        <v>61.610150546440785</v>
      </c>
      <c r="S26" s="50"/>
      <c r="T26" s="92">
        <f>SUM(T27:T36)</f>
        <v>4.848069620498844</v>
      </c>
      <c r="U26" s="101"/>
      <c r="V26" s="101"/>
      <c r="W26" s="101"/>
      <c r="X26" s="92">
        <f>SUM(X27:X36)</f>
        <v>5.026164000000001E-2</v>
      </c>
      <c r="Y26" s="92">
        <f>SUM(Y27:Y36)</f>
        <v>45.919618135876981</v>
      </c>
      <c r="Z26" s="51">
        <f>SUM(S26:Y26)</f>
        <v>50.817949396375823</v>
      </c>
      <c r="AA26" s="52">
        <f>SUM(AA27:AA36)</f>
        <v>55.763487298369569</v>
      </c>
      <c r="AB26" s="93"/>
      <c r="AC26" s="187">
        <f t="shared" ref="AC26:AC39" si="8">SUM(I26,Q26,R26,Z26,AA26,AB26)</f>
        <v>209.20499871813246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</v>
      </c>
      <c r="G27" s="49">
        <f t="shared" si="6"/>
        <v>0</v>
      </c>
      <c r="H27" s="48">
        <v>0</v>
      </c>
      <c r="I27" s="186">
        <f t="shared" si="7"/>
        <v>0</v>
      </c>
      <c r="J27" s="50"/>
      <c r="K27" s="100"/>
      <c r="L27" s="50">
        <v>7.806721302737145E-4</v>
      </c>
      <c r="M27" s="57">
        <v>2.9046462618696323</v>
      </c>
      <c r="N27" s="57">
        <v>0</v>
      </c>
      <c r="O27" s="57">
        <v>0</v>
      </c>
      <c r="P27" s="50"/>
      <c r="Q27" s="171">
        <f>SUM(K27:P27)</f>
        <v>2.9054269339999061</v>
      </c>
      <c r="R27" s="179">
        <v>7.0816957459808955E-2</v>
      </c>
      <c r="S27" s="50"/>
      <c r="T27" s="50"/>
      <c r="U27" s="50"/>
      <c r="V27" s="50"/>
      <c r="W27" s="50"/>
      <c r="X27" s="50"/>
      <c r="Y27" s="50"/>
      <c r="Z27" s="51"/>
      <c r="AA27" s="95">
        <v>1.455510059659487</v>
      </c>
      <c r="AB27" s="96"/>
      <c r="AC27" s="191">
        <f t="shared" si="8"/>
        <v>4.4317539511192017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0.14815733665421116</v>
      </c>
      <c r="F28" s="48">
        <v>12.8543330086215</v>
      </c>
      <c r="G28" s="49">
        <f t="shared" si="6"/>
        <v>13.002490345275712</v>
      </c>
      <c r="H28" s="48">
        <v>4.1840828042634675</v>
      </c>
      <c r="I28" s="186">
        <f t="shared" si="7"/>
        <v>17.186573149539178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17.035899059626423</v>
      </c>
      <c r="S28" s="50"/>
      <c r="T28" s="102"/>
      <c r="U28" s="102"/>
      <c r="V28" s="102"/>
      <c r="W28" s="102"/>
      <c r="X28" s="50"/>
      <c r="Y28" s="50"/>
      <c r="Z28" s="51"/>
      <c r="AA28" s="95">
        <v>8.8042808566134099</v>
      </c>
      <c r="AB28" s="96"/>
      <c r="AC28" s="191">
        <f t="shared" si="8"/>
        <v>43.026753065779012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2.2873101904075342E-2</v>
      </c>
      <c r="F29" s="48">
        <v>8.0904101065965545E-2</v>
      </c>
      <c r="G29" s="49">
        <f t="shared" si="6"/>
        <v>0.10377720297004089</v>
      </c>
      <c r="H29" s="48">
        <v>0</v>
      </c>
      <c r="I29" s="186">
        <f t="shared" si="7"/>
        <v>0.10377720297004089</v>
      </c>
      <c r="J29" s="50"/>
      <c r="K29" s="57"/>
      <c r="L29" s="57"/>
      <c r="M29" s="57"/>
      <c r="N29" s="57"/>
      <c r="O29" s="57"/>
      <c r="P29" s="57"/>
      <c r="Q29" s="171"/>
      <c r="R29" s="179">
        <v>0.50210416748355324</v>
      </c>
      <c r="S29" s="50"/>
      <c r="T29" s="102"/>
      <c r="U29" s="102"/>
      <c r="V29" s="102"/>
      <c r="W29" s="102"/>
      <c r="X29" s="50"/>
      <c r="Y29" s="50"/>
      <c r="Z29" s="51"/>
      <c r="AA29" s="95">
        <v>0.37351439539132208</v>
      </c>
      <c r="AB29" s="96"/>
      <c r="AC29" s="191">
        <f t="shared" si="8"/>
        <v>0.97939576584491617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2.2074170789702724E-2</v>
      </c>
      <c r="F30" s="48">
        <v>0.3925251924897587</v>
      </c>
      <c r="G30" s="49">
        <f t="shared" si="6"/>
        <v>0.41459936327946145</v>
      </c>
      <c r="H30" s="48">
        <v>9.5499985852520626E-3</v>
      </c>
      <c r="I30" s="186">
        <f t="shared" si="7"/>
        <v>0.42414936186471353</v>
      </c>
      <c r="J30" s="50"/>
      <c r="K30" s="57"/>
      <c r="L30" s="57"/>
      <c r="M30" s="57"/>
      <c r="N30" s="57"/>
      <c r="O30" s="57"/>
      <c r="P30" s="57"/>
      <c r="Q30" s="171"/>
      <c r="R30" s="179">
        <v>5.0310751440116421</v>
      </c>
      <c r="S30" s="50"/>
      <c r="T30" s="102"/>
      <c r="U30" s="102"/>
      <c r="V30" s="102"/>
      <c r="W30" s="102"/>
      <c r="X30" s="50"/>
      <c r="Y30" s="50"/>
      <c r="Z30" s="51"/>
      <c r="AA30" s="95">
        <v>9.8188873871683988</v>
      </c>
      <c r="AB30" s="96"/>
      <c r="AC30" s="191">
        <f t="shared" si="8"/>
        <v>15.274111893044754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2.1205999485122027E-3</v>
      </c>
      <c r="G31" s="49">
        <f t="shared" si="6"/>
        <v>2.1205999485122027E-3</v>
      </c>
      <c r="H31" s="48">
        <v>0</v>
      </c>
      <c r="I31" s="186">
        <f t="shared" si="7"/>
        <v>2.1205999485122027E-3</v>
      </c>
      <c r="J31" s="50"/>
      <c r="K31" s="57"/>
      <c r="L31" s="57"/>
      <c r="M31" s="57"/>
      <c r="N31" s="57"/>
      <c r="O31" s="57"/>
      <c r="P31" s="57"/>
      <c r="Q31" s="171"/>
      <c r="R31" s="179">
        <v>34.0513586375831</v>
      </c>
      <c r="S31" s="50"/>
      <c r="T31" s="50"/>
      <c r="U31" s="50"/>
      <c r="V31" s="50"/>
      <c r="W31" s="50"/>
      <c r="X31" s="50"/>
      <c r="Y31" s="50"/>
      <c r="Z31" s="51"/>
      <c r="AA31" s="95">
        <v>2.837442082198554</v>
      </c>
      <c r="AB31" s="96"/>
      <c r="AC31" s="191">
        <f t="shared" si="8"/>
        <v>36.890921319730168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3.438672189401117</v>
      </c>
      <c r="F32" s="48">
        <v>1.0694892406996541</v>
      </c>
      <c r="G32" s="49">
        <f t="shared" si="6"/>
        <v>4.5081614301007713</v>
      </c>
      <c r="H32" s="48">
        <v>2.5190028217201609E-3</v>
      </c>
      <c r="I32" s="186">
        <f t="shared" si="7"/>
        <v>4.5106804329224914</v>
      </c>
      <c r="J32" s="50"/>
      <c r="K32" s="57"/>
      <c r="L32" s="57"/>
      <c r="M32" s="57"/>
      <c r="N32" s="57"/>
      <c r="O32" s="57"/>
      <c r="P32" s="57"/>
      <c r="Q32" s="171"/>
      <c r="R32" s="179">
        <v>1.6700024370824558</v>
      </c>
      <c r="S32" s="50"/>
      <c r="T32" s="50"/>
      <c r="U32" s="50"/>
      <c r="V32" s="50"/>
      <c r="W32" s="50"/>
      <c r="X32" s="50"/>
      <c r="Y32" s="50"/>
      <c r="Z32" s="51"/>
      <c r="AA32" s="95">
        <v>1.1621920429326069</v>
      </c>
      <c r="AB32" s="96"/>
      <c r="AC32" s="191">
        <f t="shared" si="8"/>
        <v>7.3428749129375541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7.0815186159407489E-2</v>
      </c>
      <c r="G33" s="49">
        <f t="shared" si="6"/>
        <v>7.0815186159407489E-2</v>
      </c>
      <c r="H33" s="48">
        <v>0</v>
      </c>
      <c r="I33" s="186">
        <f t="shared" si="7"/>
        <v>7.0815186159407489E-2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2.3818869146221067</v>
      </c>
      <c r="S33" s="50"/>
      <c r="T33" s="50"/>
      <c r="U33" s="50"/>
      <c r="V33" s="50"/>
      <c r="W33" s="50"/>
      <c r="X33" s="50"/>
      <c r="Y33" s="50"/>
      <c r="Z33" s="51"/>
      <c r="AA33" s="95">
        <v>23.48743224770892</v>
      </c>
      <c r="AB33" s="96"/>
      <c r="AC33" s="191">
        <f t="shared" si="8"/>
        <v>25.940134348490435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1.9492383365112165E-3</v>
      </c>
      <c r="G34" s="49">
        <f t="shared" si="6"/>
        <v>1.9492383365112165E-3</v>
      </c>
      <c r="H34" s="48">
        <v>0</v>
      </c>
      <c r="I34" s="186">
        <f t="shared" si="7"/>
        <v>1.9492383365112165E-3</v>
      </c>
      <c r="J34" s="50"/>
      <c r="K34" s="57"/>
      <c r="L34" s="57"/>
      <c r="M34" s="57"/>
      <c r="N34" s="57"/>
      <c r="O34" s="57"/>
      <c r="P34" s="57"/>
      <c r="Q34" s="171"/>
      <c r="R34" s="179">
        <v>0.26553864788603143</v>
      </c>
      <c r="S34" s="50"/>
      <c r="T34" s="50"/>
      <c r="U34" s="50"/>
      <c r="V34" s="50"/>
      <c r="W34" s="50"/>
      <c r="X34" s="50"/>
      <c r="Y34" s="50"/>
      <c r="Z34" s="51"/>
      <c r="AA34" s="95">
        <v>0.67363625938048499</v>
      </c>
      <c r="AB34" s="96"/>
      <c r="AC34" s="191">
        <f t="shared" si="8"/>
        <v>0.94112414560302771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0</v>
      </c>
      <c r="G35" s="49">
        <f t="shared" si="6"/>
        <v>0</v>
      </c>
      <c r="H35" s="48">
        <v>0</v>
      </c>
      <c r="I35" s="186">
        <f t="shared" si="7"/>
        <v>0</v>
      </c>
      <c r="J35" s="50"/>
      <c r="K35" s="57"/>
      <c r="L35" s="50">
        <v>7.1673046626573381E-3</v>
      </c>
      <c r="M35" s="57">
        <v>3.7220202043313981</v>
      </c>
      <c r="N35" s="57">
        <v>2.1529827179770235E-2</v>
      </c>
      <c r="O35" s="57">
        <v>0</v>
      </c>
      <c r="P35" s="57"/>
      <c r="Q35" s="171">
        <f>SUM(K35:P35)</f>
        <v>3.7507173361738255</v>
      </c>
      <c r="R35" s="179">
        <v>0.44336622860178704</v>
      </c>
      <c r="S35" s="50"/>
      <c r="T35" s="50"/>
      <c r="U35" s="50"/>
      <c r="V35" s="50"/>
      <c r="W35" s="50"/>
      <c r="X35" s="50"/>
      <c r="Y35" s="50"/>
      <c r="Z35" s="51"/>
      <c r="AA35" s="95">
        <v>1.3718354989147301</v>
      </c>
      <c r="AB35" s="96"/>
      <c r="AC35" s="191">
        <f t="shared" si="8"/>
        <v>5.5659190636903428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0.17462503677213781</v>
      </c>
      <c r="F36" s="48">
        <v>0</v>
      </c>
      <c r="G36" s="49">
        <f t="shared" si="6"/>
        <v>0.17462503677213781</v>
      </c>
      <c r="H36" s="48">
        <v>0</v>
      </c>
      <c r="I36" s="186">
        <f>SUM(G36:H36)</f>
        <v>0.17462503677213781</v>
      </c>
      <c r="J36" s="50"/>
      <c r="K36" s="50">
        <v>3.0906813550732397</v>
      </c>
      <c r="L36" s="50">
        <v>0.40514945582560696</v>
      </c>
      <c r="M36" s="50">
        <v>7.1901429907938157</v>
      </c>
      <c r="N36" s="50">
        <v>1.1966031965668813</v>
      </c>
      <c r="O36" s="50">
        <v>0</v>
      </c>
      <c r="P36" s="50"/>
      <c r="Q36" s="171">
        <f>SUM(K36:P36)</f>
        <v>11.882576998259543</v>
      </c>
      <c r="R36" s="179">
        <v>0.15810235208387532</v>
      </c>
      <c r="S36" s="50"/>
      <c r="T36" s="50">
        <v>4.848069620498844</v>
      </c>
      <c r="U36" s="50"/>
      <c r="V36" s="50"/>
      <c r="W36" s="50"/>
      <c r="X36" s="50">
        <v>5.026164000000001E-2</v>
      </c>
      <c r="Y36" s="50">
        <v>45.919618135876981</v>
      </c>
      <c r="Z36" s="94">
        <f>SUM(S36:Y36)</f>
        <v>50.817949396375823</v>
      </c>
      <c r="AA36" s="95">
        <v>5.7787564684016566</v>
      </c>
      <c r="AB36" s="96"/>
      <c r="AC36" s="191">
        <f t="shared" si="8"/>
        <v>68.812010251893028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3.9118034562985252E-2</v>
      </c>
      <c r="F37" s="63">
        <v>0.56739971753676499</v>
      </c>
      <c r="G37" s="62">
        <f t="shared" si="6"/>
        <v>0.60651775209975023</v>
      </c>
      <c r="H37" s="63">
        <v>0.38437981526199838</v>
      </c>
      <c r="I37" s="181">
        <f>SUM(G37:H37)</f>
        <v>0.99089756736174861</v>
      </c>
      <c r="J37" s="92"/>
      <c r="K37" s="92">
        <v>1.3211420180135471</v>
      </c>
      <c r="L37" s="92">
        <v>0.3171189835695355</v>
      </c>
      <c r="M37" s="92">
        <v>4.6206028817332854</v>
      </c>
      <c r="N37" s="92">
        <v>8.9962931253467528E-3</v>
      </c>
      <c r="O37" s="92">
        <v>0</v>
      </c>
      <c r="P37" s="92"/>
      <c r="Q37" s="168">
        <f>SUM(K37:P37)</f>
        <v>6.2678601764417143</v>
      </c>
      <c r="R37" s="175">
        <v>8.8440976931023716</v>
      </c>
      <c r="S37" s="92"/>
      <c r="T37" s="92">
        <v>2.546337414680599</v>
      </c>
      <c r="U37" s="92"/>
      <c r="V37" s="92"/>
      <c r="W37" s="92"/>
      <c r="X37" s="92">
        <v>0.28000000000000003</v>
      </c>
      <c r="Y37" s="92"/>
      <c r="Z37" s="51">
        <f>SUM(S37:Y37)</f>
        <v>2.8263374146805988</v>
      </c>
      <c r="AA37" s="52">
        <v>34.243500260184355</v>
      </c>
      <c r="AB37" s="93"/>
      <c r="AC37" s="187">
        <f t="shared" si="8"/>
        <v>53.172693111770784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6.4506289975270687E-3</v>
      </c>
      <c r="F38" s="104">
        <v>4.9694867480285961E-3</v>
      </c>
      <c r="G38" s="62">
        <f t="shared" si="6"/>
        <v>1.1420115745555664E-2</v>
      </c>
      <c r="H38" s="104">
        <v>0</v>
      </c>
      <c r="I38" s="181">
        <f t="shared" si="7"/>
        <v>1.1420115745555664E-2</v>
      </c>
      <c r="J38" s="92"/>
      <c r="K38" s="92">
        <v>0.36226566155371248</v>
      </c>
      <c r="L38" s="92">
        <v>107.44485086974372</v>
      </c>
      <c r="M38" s="92">
        <v>87.507145647820309</v>
      </c>
      <c r="N38" s="92">
        <v>5.8600261216429228</v>
      </c>
      <c r="O38" s="92">
        <v>12.412372940920505</v>
      </c>
      <c r="P38" s="92"/>
      <c r="Q38" s="168">
        <f>SUM(K38:P38)</f>
        <v>213.58666124168118</v>
      </c>
      <c r="R38" s="175">
        <v>2.065794E-2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8"/>
        <v>213.84372219755275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9.3800430835600038E-3</v>
      </c>
      <c r="F39" s="63">
        <v>0.17461748262900484</v>
      </c>
      <c r="G39" s="62">
        <f t="shared" si="6"/>
        <v>0.18399752571256484</v>
      </c>
      <c r="H39" s="63">
        <v>0.205767381657955</v>
      </c>
      <c r="I39" s="181">
        <f t="shared" si="7"/>
        <v>0.38976490737051983</v>
      </c>
      <c r="J39" s="50"/>
      <c r="K39" s="92">
        <v>3.0266819035614816</v>
      </c>
      <c r="L39" s="92">
        <v>0</v>
      </c>
      <c r="M39" s="92">
        <v>0.10541287190414816</v>
      </c>
      <c r="N39" s="92">
        <v>0</v>
      </c>
      <c r="O39" s="92">
        <v>0</v>
      </c>
      <c r="P39" s="92"/>
      <c r="Q39" s="168">
        <f>SUM(K39:P39)</f>
        <v>3.1320947754656299</v>
      </c>
      <c r="R39" s="175">
        <v>6.7829169860133849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8.4799319128604971</v>
      </c>
      <c r="Z39" s="51">
        <f>SUM(S39:Y39)</f>
        <v>9.1188188451632328</v>
      </c>
      <c r="AA39" s="52">
        <v>45.286595859773698</v>
      </c>
      <c r="AB39" s="93"/>
      <c r="AC39" s="187">
        <f t="shared" si="8"/>
        <v>64.710191373786472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3.8784393828013335</v>
      </c>
      <c r="F40" s="82">
        <f>SUM(F$22,F$26,F$37,F$39)+F38</f>
        <v>17.26479533789988</v>
      </c>
      <c r="G40" s="83">
        <f>SUM(G$22,G$26,G$37,G$39)+G38</f>
        <v>21.143234720701212</v>
      </c>
      <c r="H40" s="82">
        <f>SUM(H$22,H$26,H$37,H$39)+H38</f>
        <v>4.8065279133316769</v>
      </c>
      <c r="I40" s="185">
        <f>SUM(I$22,I$26,I$37,I$39)+I38</f>
        <v>25.949762634032886</v>
      </c>
      <c r="J40" s="85">
        <f t="shared" ref="J40:AB40" si="9">SUM(J$22,J$26,J$37,J$39,J$38)</f>
        <v>0</v>
      </c>
      <c r="K40" s="85">
        <f t="shared" si="9"/>
        <v>7.876690095681</v>
      </c>
      <c r="L40" s="85">
        <f t="shared" si="9"/>
        <v>109.60926182864735</v>
      </c>
      <c r="M40" s="85">
        <f t="shared" si="9"/>
        <v>122.59070803423526</v>
      </c>
      <c r="N40" s="85">
        <f t="shared" si="9"/>
        <v>8.6995552932374913</v>
      </c>
      <c r="O40" s="85">
        <f t="shared" si="9"/>
        <v>12.412372940920505</v>
      </c>
      <c r="P40" s="109">
        <f t="shared" si="9"/>
        <v>0</v>
      </c>
      <c r="Q40" s="172">
        <f>SUM(Q$22,Q$26,Q$37,Q$39,Q$38)</f>
        <v>261.18858819272162</v>
      </c>
      <c r="R40" s="178">
        <f t="shared" si="9"/>
        <v>78.904893821307127</v>
      </c>
      <c r="S40" s="85">
        <f t="shared" si="9"/>
        <v>0</v>
      </c>
      <c r="T40" s="85">
        <f t="shared" si="9"/>
        <v>8.3670434673165968</v>
      </c>
      <c r="U40" s="85">
        <f t="shared" si="9"/>
        <v>0.36399999999999999</v>
      </c>
      <c r="V40" s="85">
        <f t="shared" si="9"/>
        <v>0</v>
      </c>
      <c r="W40" s="85"/>
      <c r="X40" s="85">
        <f t="shared" si="9"/>
        <v>0.33026164000000002</v>
      </c>
      <c r="Y40" s="109">
        <f>SUM(Y$22,Y$26,Y$37,Y$39,Y$38)</f>
        <v>54.399550048737481</v>
      </c>
      <c r="Z40" s="110">
        <f t="shared" si="9"/>
        <v>63.460855156054073</v>
      </c>
      <c r="AA40" s="87">
        <f t="shared" si="9"/>
        <v>145.52036353084094</v>
      </c>
      <c r="AB40" s="111">
        <f t="shared" si="9"/>
        <v>0</v>
      </c>
      <c r="AC40" s="190">
        <f>SUM(AC$22,AC$26,AC$37,AC$39,AC$38)</f>
        <v>575.02446333495664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-0.10275709897185337</v>
      </c>
      <c r="H42" s="82">
        <f>H$20-H$40</f>
        <v>-6.1856023402290461E-2</v>
      </c>
      <c r="I42" s="185">
        <f>I$20-I$40</f>
        <v>-0.16461312237412784</v>
      </c>
      <c r="J42" s="85">
        <f t="shared" ref="J42:R42" si="10">J$20-J$40</f>
        <v>2.9277257995652235</v>
      </c>
      <c r="K42" s="85">
        <f t="shared" si="10"/>
        <v>0.36336653448040135</v>
      </c>
      <c r="L42" s="85">
        <f t="shared" si="10"/>
        <v>-0.68811067139823479</v>
      </c>
      <c r="M42" s="85">
        <f t="shared" si="10"/>
        <v>0.92203025941411454</v>
      </c>
      <c r="N42" s="85">
        <f t="shared" si="10"/>
        <v>-1.9479020576490171</v>
      </c>
      <c r="O42" s="85">
        <f t="shared" si="10"/>
        <v>0.3317769401633015</v>
      </c>
      <c r="P42" s="85">
        <f t="shared" si="10"/>
        <v>0</v>
      </c>
      <c r="Q42" s="170">
        <f t="shared" si="10"/>
        <v>1.9088868045757863</v>
      </c>
      <c r="R42" s="178">
        <f t="shared" si="10"/>
        <v>-1.9699033387259846</v>
      </c>
      <c r="S42" s="85"/>
      <c r="T42" s="85">
        <f>T$20-T$40</f>
        <v>-3.3750779948604759E-14</v>
      </c>
      <c r="U42" s="85">
        <f>U$20-U$40</f>
        <v>0</v>
      </c>
      <c r="V42" s="85">
        <f>V$20-V$40</f>
        <v>0</v>
      </c>
      <c r="W42" s="85"/>
      <c r="X42" s="85">
        <f t="shared" ref="X42:AC42" si="11">X$20-X$40</f>
        <v>0</v>
      </c>
      <c r="Y42" s="85">
        <f t="shared" si="11"/>
        <v>0</v>
      </c>
      <c r="Z42" s="116">
        <f t="shared" si="11"/>
        <v>7.815970093361102E-14</v>
      </c>
      <c r="AA42" s="117">
        <f>AA$20-AA$40</f>
        <v>-1.6720828077823739</v>
      </c>
      <c r="AB42" s="88">
        <f t="shared" si="11"/>
        <v>0</v>
      </c>
      <c r="AC42" s="190">
        <f t="shared" si="11"/>
        <v>-1.8977124643064371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S4:Z4"/>
    <mergeCell ref="AC4:AC5"/>
    <mergeCell ref="A7:A18"/>
    <mergeCell ref="B14:B18"/>
    <mergeCell ref="A22:A39"/>
    <mergeCell ref="B23:B25"/>
    <mergeCell ref="B27:B36"/>
    <mergeCell ref="J4:Q4"/>
    <mergeCell ref="A1:I1"/>
    <mergeCell ref="B2:C2"/>
    <mergeCell ref="B3:C3"/>
    <mergeCell ref="B4:C5"/>
    <mergeCell ref="E4:I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Y26" sqref="Y26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3.1406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v>2016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38.360750029999998</v>
      </c>
      <c r="F7" s="48">
        <v>28.782989989999997</v>
      </c>
      <c r="G7" s="49">
        <v>67.143740019999996</v>
      </c>
      <c r="H7" s="48">
        <v>4.7806630500000002</v>
      </c>
      <c r="I7" s="181">
        <f>G7+H7</f>
        <v>71.924403069999997</v>
      </c>
      <c r="J7" s="50">
        <v>74.159287751726822</v>
      </c>
      <c r="K7" s="50">
        <v>8.3337518872992025</v>
      </c>
      <c r="L7" s="50"/>
      <c r="M7" s="50"/>
      <c r="N7" s="50"/>
      <c r="O7" s="50"/>
      <c r="P7" s="50"/>
      <c r="Q7" s="168">
        <f>SUM(J7:P7)</f>
        <v>82.493039639026023</v>
      </c>
      <c r="R7" s="175">
        <v>195.87185592172398</v>
      </c>
      <c r="S7" s="50">
        <v>93.311706632245631</v>
      </c>
      <c r="T7" s="50">
        <v>181.24554653220474</v>
      </c>
      <c r="U7" s="50">
        <v>0.56450662239999994</v>
      </c>
      <c r="V7" s="50">
        <v>8.3896525546032592</v>
      </c>
      <c r="W7" s="50">
        <v>0.1297618163</v>
      </c>
      <c r="X7" s="50">
        <v>3.6537426107106299</v>
      </c>
      <c r="Y7" s="50">
        <v>58.736751136463113</v>
      </c>
      <c r="Z7" s="51">
        <f>SUM(S7:Y7)</f>
        <v>346.03166790492736</v>
      </c>
      <c r="AA7" s="52"/>
      <c r="AB7" s="53">
        <v>1.3090136040000002</v>
      </c>
      <c r="AC7" s="187">
        <f>SUM(I7,Q7,R7,Z7,AA7,AB7)</f>
        <v>697.6299801396774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2.0297918861424251</v>
      </c>
      <c r="F8" s="48">
        <v>8.0381808530460663</v>
      </c>
      <c r="G8" s="49">
        <v>10.067972739188493</v>
      </c>
      <c r="H8" s="48">
        <v>2.1380766591595187E-3</v>
      </c>
      <c r="I8" s="181">
        <f>G8+H8</f>
        <v>10.070110815847652</v>
      </c>
      <c r="J8" s="50">
        <v>245.18628705280986</v>
      </c>
      <c r="K8" s="50">
        <v>1.1983657314385063</v>
      </c>
      <c r="L8" s="50">
        <v>44.164109807049385</v>
      </c>
      <c r="M8" s="50">
        <v>47.509922276932713</v>
      </c>
      <c r="N8" s="50">
        <v>0</v>
      </c>
      <c r="O8" s="50">
        <v>9.8448611988431018</v>
      </c>
      <c r="P8" s="50">
        <v>5.8958159999999999</v>
      </c>
      <c r="Q8" s="168">
        <f>SUM(J8:P8)</f>
        <v>353.79936206707356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363.86947288292123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37.841341212273221</v>
      </c>
      <c r="F9" s="48">
        <v>0</v>
      </c>
      <c r="G9" s="49">
        <v>37.841341212273221</v>
      </c>
      <c r="H9" s="48">
        <v>0</v>
      </c>
      <c r="I9" s="181">
        <f>G9+H9</f>
        <v>37.841341212273221</v>
      </c>
      <c r="J9" s="50">
        <v>66.267644037563798</v>
      </c>
      <c r="K9" s="50">
        <v>1.2157207957985852</v>
      </c>
      <c r="L9" s="50">
        <v>0</v>
      </c>
      <c r="M9" s="50">
        <v>0</v>
      </c>
      <c r="N9" s="50">
        <v>5.0966766868149005</v>
      </c>
      <c r="O9" s="50">
        <v>0</v>
      </c>
      <c r="P9" s="50">
        <v>0</v>
      </c>
      <c r="Q9" s="168">
        <f>SUM(J9:P9)</f>
        <v>72.580041520177289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110.42138273245051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-6.7611366157512887</v>
      </c>
      <c r="H10" s="48">
        <v>9.5684634319678927E-2</v>
      </c>
      <c r="I10" s="181">
        <f>G10+H10</f>
        <v>-6.6654519814316098</v>
      </c>
      <c r="J10" s="50">
        <v>-1.5608601200407679</v>
      </c>
      <c r="K10" s="50">
        <v>2.0258042208236571E-3</v>
      </c>
      <c r="L10" s="50">
        <v>2.0312057950102811</v>
      </c>
      <c r="M10" s="50">
        <v>2.2292400342560672</v>
      </c>
      <c r="N10" s="50">
        <v>4.5972831345627201</v>
      </c>
      <c r="O10" s="50">
        <v>-0.61229722763065242</v>
      </c>
      <c r="P10" s="50">
        <v>2.0475249365365453</v>
      </c>
      <c r="Q10" s="168">
        <f>SUM(J10:P10)</f>
        <v>8.7341223569150177</v>
      </c>
      <c r="R10" s="175">
        <v>0.96633711705984204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3.03500749254325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2.3594999315000001E-4</v>
      </c>
      <c r="M11" s="50">
        <v>1.8815469367218802</v>
      </c>
      <c r="N11" s="50">
        <v>11.259859074346279</v>
      </c>
      <c r="O11" s="50">
        <v>48.558841232973307</v>
      </c>
      <c r="P11" s="50">
        <v>0</v>
      </c>
      <c r="Q11" s="168">
        <f>SUM(J11:P11)</f>
        <v>61.700483194034618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61.700483194034618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2.5492007038692037</v>
      </c>
      <c r="F12" s="61">
        <f t="shared" ref="F12:Z12" si="0">SUM(F$7:F$8)-SUM(F$9:F$11)</f>
        <v>36.821170843046062</v>
      </c>
      <c r="G12" s="62">
        <f t="shared" si="0"/>
        <v>46.131508162666556</v>
      </c>
      <c r="H12" s="63">
        <f t="shared" si="0"/>
        <v>4.6871164923394808</v>
      </c>
      <c r="I12" s="182">
        <f>SUM(I$7:I$8)-SUM(I$9:I$11)</f>
        <v>50.81862465500604</v>
      </c>
      <c r="J12" s="64">
        <f>SUM(J$7:J$8)-SUM(J$9:J$11)</f>
        <v>254.63879088701367</v>
      </c>
      <c r="K12" s="64">
        <f t="shared" si="0"/>
        <v>8.3143710187183011</v>
      </c>
      <c r="L12" s="64">
        <f t="shared" si="0"/>
        <v>42.132668062045951</v>
      </c>
      <c r="M12" s="64">
        <f t="shared" si="0"/>
        <v>43.399135305954765</v>
      </c>
      <c r="N12" s="64">
        <f t="shared" si="0"/>
        <v>-20.953818895723899</v>
      </c>
      <c r="O12" s="64">
        <f t="shared" si="0"/>
        <v>-38.101682806499554</v>
      </c>
      <c r="P12" s="64">
        <f t="shared" si="0"/>
        <v>3.8482910634634546</v>
      </c>
      <c r="Q12" s="169">
        <f t="shared" si="0"/>
        <v>293.27775463497261</v>
      </c>
      <c r="R12" s="176">
        <f t="shared" si="0"/>
        <v>194.90551880466413</v>
      </c>
      <c r="S12" s="64">
        <f t="shared" si="0"/>
        <v>93.311706632245631</v>
      </c>
      <c r="T12" s="64">
        <f t="shared" si="0"/>
        <v>181.24554653220474</v>
      </c>
      <c r="U12" s="64">
        <f t="shared" si="0"/>
        <v>0.56450662239999994</v>
      </c>
      <c r="V12" s="64">
        <f t="shared" si="0"/>
        <v>8.3896525546032592</v>
      </c>
      <c r="W12" s="64">
        <f t="shared" si="0"/>
        <v>0.1297618163</v>
      </c>
      <c r="X12" s="64">
        <f t="shared" si="0"/>
        <v>3.6537426107106299</v>
      </c>
      <c r="Y12" s="64">
        <f t="shared" si="0"/>
        <v>58.736751136463113</v>
      </c>
      <c r="Z12" s="65">
        <f t="shared" si="0"/>
        <v>346.03166790492736</v>
      </c>
      <c r="AA12" s="66"/>
      <c r="AB12" s="67">
        <f>SUM(AB$7:AB$8)-SUM(AB$9:AB$11)</f>
        <v>1.3090136040000002</v>
      </c>
      <c r="AC12" s="188">
        <f>SUM(AC$7:AC$8)-SUM(AC$9:AC$11)</f>
        <v>886.34257960357013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AC13" si="1">SUM(E$14:E$18)</f>
        <v>-1.4087992794274919</v>
      </c>
      <c r="F13" s="70">
        <f t="shared" si="1"/>
        <v>-24.882149293184519</v>
      </c>
      <c r="G13" s="71">
        <f t="shared" si="1"/>
        <v>-26.29094857261201</v>
      </c>
      <c r="H13" s="70">
        <f t="shared" si="1"/>
        <v>-0.19814175814222051</v>
      </c>
      <c r="I13" s="183">
        <f t="shared" si="1"/>
        <v>-26.489090330754227</v>
      </c>
      <c r="J13" s="72">
        <f t="shared" si="1"/>
        <v>-252.47207820813443</v>
      </c>
      <c r="K13" s="72">
        <f t="shared" si="1"/>
        <v>-1.6969149592441354E-4</v>
      </c>
      <c r="L13" s="72">
        <f t="shared" si="1"/>
        <v>69.831460429727542</v>
      </c>
      <c r="M13" s="72">
        <f t="shared" si="1"/>
        <v>83.715984934204812</v>
      </c>
      <c r="N13" s="72">
        <f t="shared" si="1"/>
        <v>26.820413975833389</v>
      </c>
      <c r="O13" s="72">
        <f t="shared" si="1"/>
        <v>53.640318090380937</v>
      </c>
      <c r="P13" s="72">
        <f t="shared" si="1"/>
        <v>6.5611055291184552</v>
      </c>
      <c r="Q13" s="168">
        <f t="shared" si="1"/>
        <v>-11.902964940365216</v>
      </c>
      <c r="R13" s="177">
        <f t="shared" si="1"/>
        <v>-54.85441227323804</v>
      </c>
      <c r="S13" s="72">
        <f t="shared" si="1"/>
        <v>-93.311706632245631</v>
      </c>
      <c r="T13" s="72">
        <f t="shared" si="1"/>
        <v>-172.9573571599235</v>
      </c>
      <c r="U13" s="72">
        <f t="shared" si="1"/>
        <v>-0.2005066224</v>
      </c>
      <c r="V13" s="72">
        <f t="shared" si="1"/>
        <v>-8.3896525546032592</v>
      </c>
      <c r="W13" s="72">
        <f t="shared" si="1"/>
        <v>-0.1297618163</v>
      </c>
      <c r="X13" s="72">
        <f t="shared" si="1"/>
        <v>-3.3234809707106301</v>
      </c>
      <c r="Y13" s="72">
        <f t="shared" si="1"/>
        <v>-4.6468508234400003</v>
      </c>
      <c r="Z13" s="51">
        <f t="shared" si="1"/>
        <v>-282.95931657962296</v>
      </c>
      <c r="AA13" s="73">
        <f t="shared" si="1"/>
        <v>142.09785883639375</v>
      </c>
      <c r="AB13" s="74">
        <f t="shared" si="1"/>
        <v>-1.3090136040000002</v>
      </c>
      <c r="AC13" s="189">
        <f t="shared" si="1"/>
        <v>-235.41693889158671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-4.844613025000001</v>
      </c>
      <c r="G14" s="49">
        <f>F14+E14</f>
        <v>-4.844613025000001</v>
      </c>
      <c r="H14" s="48">
        <v>0</v>
      </c>
      <c r="I14" s="181">
        <f>SUM(G14:H14)</f>
        <v>-4.844613025000001</v>
      </c>
      <c r="J14" s="50"/>
      <c r="K14" s="50"/>
      <c r="L14" s="50"/>
      <c r="M14" s="50">
        <v>-4.0520332830217012E-2</v>
      </c>
      <c r="N14" s="50">
        <v>0</v>
      </c>
      <c r="O14" s="50"/>
      <c r="P14" s="50"/>
      <c r="Q14" s="168">
        <f>SUM(J14:P14)</f>
        <v>-4.0520332830217012E-2</v>
      </c>
      <c r="R14" s="175">
        <v>-36.552043988110654</v>
      </c>
      <c r="S14" s="50">
        <v>-93.311706632245631</v>
      </c>
      <c r="T14" s="50">
        <v>-171.25335049656351</v>
      </c>
      <c r="U14" s="50">
        <v>-0.2005066224</v>
      </c>
      <c r="V14" s="50">
        <v>-8.3896525546032592</v>
      </c>
      <c r="W14" s="50"/>
      <c r="X14" s="50">
        <v>-2.3142477259106302</v>
      </c>
      <c r="Y14" s="50"/>
      <c r="Z14" s="51">
        <f>SUM(S14:Y14)</f>
        <v>-275.46946403172296</v>
      </c>
      <c r="AA14" s="52">
        <v>149.42676268186992</v>
      </c>
      <c r="AB14" s="58"/>
      <c r="AC14" s="191">
        <f t="shared" ref="AC14:AC19" si="2">SUM(I14,Q14,R14,Z14,AA14,AB14)</f>
        <v>-167.47987869579393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-7.2330820218000005</v>
      </c>
      <c r="G15" s="49">
        <f>F15+E15</f>
        <v>-7.2330820218000005</v>
      </c>
      <c r="H15" s="48">
        <v>-0.15727395</v>
      </c>
      <c r="I15" s="181">
        <f>SUM(G15:H15)</f>
        <v>-7.3903559718</v>
      </c>
      <c r="J15" s="50"/>
      <c r="K15" s="50"/>
      <c r="L15" s="50"/>
      <c r="M15" s="50"/>
      <c r="N15" s="50"/>
      <c r="O15" s="50"/>
      <c r="P15" s="50"/>
      <c r="Q15" s="168"/>
      <c r="R15" s="175">
        <v>-12.58477583864668</v>
      </c>
      <c r="S15" s="50"/>
      <c r="T15" s="50">
        <v>-1.70400666336</v>
      </c>
      <c r="U15" s="50"/>
      <c r="V15" s="50"/>
      <c r="W15" s="50"/>
      <c r="X15" s="50">
        <v>-1.0092332447999999</v>
      </c>
      <c r="Y15" s="50">
        <v>-4.6468508234400003</v>
      </c>
      <c r="Z15" s="51">
        <f>SUM(S15:Y15)</f>
        <v>-7.3600907315999997</v>
      </c>
      <c r="AA15" s="52">
        <v>7.6899048858406802</v>
      </c>
      <c r="AB15" s="53">
        <v>-1.3090136040000002</v>
      </c>
      <c r="AC15" s="191">
        <f t="shared" si="2"/>
        <v>-20.954331260206001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-252.47207820813443</v>
      </c>
      <c r="K16" s="50"/>
      <c r="L16" s="50">
        <v>69.788875696005277</v>
      </c>
      <c r="M16" s="50">
        <v>83.867914768945468</v>
      </c>
      <c r="N16" s="50">
        <v>26.808521469428769</v>
      </c>
      <c r="O16" s="50">
        <v>53.590245495149269</v>
      </c>
      <c r="P16" s="50">
        <v>13.800574706690615</v>
      </c>
      <c r="Q16" s="168">
        <f>SUM(J16:P16)</f>
        <v>-4.6159460719150367</v>
      </c>
      <c r="R16" s="175">
        <v>0</v>
      </c>
      <c r="S16" s="50"/>
      <c r="T16" s="50"/>
      <c r="U16" s="50"/>
      <c r="V16" s="50"/>
      <c r="W16" s="50">
        <v>-0.1297618163</v>
      </c>
      <c r="X16" s="50"/>
      <c r="Y16" s="50"/>
      <c r="Z16" s="51">
        <f>SUM(S16:Y16)</f>
        <v>-0.1297618163</v>
      </c>
      <c r="AA16" s="52"/>
      <c r="AB16" s="58"/>
      <c r="AC16" s="191">
        <f t="shared" si="2"/>
        <v>-4.745707888215037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-11.702980283199999</v>
      </c>
      <c r="G17" s="49">
        <f>F17+E17</f>
        <v>-11.702980283199999</v>
      </c>
      <c r="H17" s="48">
        <v>0</v>
      </c>
      <c r="I17" s="181">
        <f>SUM(G17:H17)</f>
        <v>-11.702980283199999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2"/>
        <v>-11.702980283199999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-1.4087992794274919</v>
      </c>
      <c r="F18" s="76">
        <v>-1.1014739631845156</v>
      </c>
      <c r="G18" s="75">
        <v>-2.5102732426120076</v>
      </c>
      <c r="H18" s="48">
        <v>-4.0867808142220512E-2</v>
      </c>
      <c r="I18" s="181">
        <f>SUM(G18:H18)</f>
        <v>-2.5511410507542283</v>
      </c>
      <c r="J18" s="77">
        <v>0</v>
      </c>
      <c r="K18" s="50">
        <v>-1.6969149592441354E-4</v>
      </c>
      <c r="L18" s="50">
        <v>4.2584733722270014E-2</v>
      </c>
      <c r="M18" s="50">
        <v>-0.11140950191044</v>
      </c>
      <c r="N18" s="50">
        <v>1.189250640462E-2</v>
      </c>
      <c r="O18" s="50">
        <v>5.007259523167E-2</v>
      </c>
      <c r="P18" s="50">
        <v>-7.2394691775721594</v>
      </c>
      <c r="Q18" s="168">
        <f>SUM(J18:P18)</f>
        <v>-7.2464985356199634</v>
      </c>
      <c r="R18" s="175">
        <v>-5.7175924464807046</v>
      </c>
      <c r="S18" s="50"/>
      <c r="T18" s="50"/>
      <c r="U18" s="50"/>
      <c r="V18" s="50"/>
      <c r="W18" s="50"/>
      <c r="X18" s="50"/>
      <c r="Y18" s="50"/>
      <c r="Z18" s="51"/>
      <c r="AA18" s="52">
        <v>-15.018808731316859</v>
      </c>
      <c r="AB18" s="58"/>
      <c r="AC18" s="191">
        <f t="shared" si="2"/>
        <v>-30.534040764171756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-10.409396592581912</v>
      </c>
      <c r="Q19" s="170">
        <f>SUM(J19:P19)</f>
        <v>-10.409396592581912</v>
      </c>
      <c r="R19" s="178">
        <v>-58.151220966927397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2"/>
        <v>-68.560617559509311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3">SUM(E$12,E$13,E$19)</f>
        <v>1.1404014244417118</v>
      </c>
      <c r="F20" s="82">
        <f t="shared" si="3"/>
        <v>11.939021549861543</v>
      </c>
      <c r="G20" s="83">
        <f t="shared" si="3"/>
        <v>19.840559590054546</v>
      </c>
      <c r="H20" s="82">
        <f t="shared" si="3"/>
        <v>4.4889747341972601</v>
      </c>
      <c r="I20" s="185">
        <f t="shared" si="3"/>
        <v>24.329534324251814</v>
      </c>
      <c r="J20" s="85">
        <f>SUM(J$12,J$13,J$19)</f>
        <v>2.1667126788792359</v>
      </c>
      <c r="K20" s="85">
        <f t="shared" si="3"/>
        <v>8.314201327222376</v>
      </c>
      <c r="L20" s="85">
        <f t="shared" si="3"/>
        <v>111.96412849177349</v>
      </c>
      <c r="M20" s="85">
        <f t="shared" si="3"/>
        <v>127.11512024015957</v>
      </c>
      <c r="N20" s="85">
        <f t="shared" si="3"/>
        <v>5.8665950801094908</v>
      </c>
      <c r="O20" s="85">
        <f>SUM(O$12,O$13,O$19)</f>
        <v>15.538635283881383</v>
      </c>
      <c r="P20" s="85">
        <f t="shared" si="3"/>
        <v>0</v>
      </c>
      <c r="Q20" s="170">
        <f t="shared" si="3"/>
        <v>270.96539310202547</v>
      </c>
      <c r="R20" s="178">
        <f t="shared" si="3"/>
        <v>81.899885564498689</v>
      </c>
      <c r="S20" s="85"/>
      <c r="T20" s="85">
        <f t="shared" ref="T20:AB20" si="4">SUM(T$12,T$13,T$19)</f>
        <v>8.2881893722812379</v>
      </c>
      <c r="U20" s="85">
        <f t="shared" si="4"/>
        <v>0.36399999999999993</v>
      </c>
      <c r="V20" s="85">
        <f t="shared" si="4"/>
        <v>0</v>
      </c>
      <c r="W20" s="85">
        <f t="shared" si="4"/>
        <v>0</v>
      </c>
      <c r="X20" s="85">
        <f t="shared" si="4"/>
        <v>0.3302616399999998</v>
      </c>
      <c r="Y20" s="85">
        <f t="shared" si="4"/>
        <v>54.089900313023115</v>
      </c>
      <c r="Z20" s="86">
        <f t="shared" si="4"/>
        <v>63.072351325304396</v>
      </c>
      <c r="AA20" s="87">
        <f t="shared" si="4"/>
        <v>142.09785883639375</v>
      </c>
      <c r="AB20" s="88">
        <f t="shared" si="4"/>
        <v>0</v>
      </c>
      <c r="AC20" s="190">
        <f>SUM(AC$12,AC$13,AC$19)</f>
        <v>582.36502315247412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3.9320948541501019E-2</v>
      </c>
      <c r="F22" s="63">
        <v>1.1014314999927353</v>
      </c>
      <c r="G22" s="62">
        <f>SUM(E22:F22)</f>
        <v>1.1407524485342362</v>
      </c>
      <c r="H22" s="63">
        <v>2.327449163256505E-2</v>
      </c>
      <c r="I22" s="181">
        <f>SUM(G22:H22)</f>
        <v>1.1640269401668013</v>
      </c>
      <c r="J22" s="92"/>
      <c r="K22" s="92">
        <f>SUM(K23:K25)</f>
        <v>8.4767482934118898E-2</v>
      </c>
      <c r="L22" s="92">
        <f>SUM(L23:L25)</f>
        <v>1.5326806710327683</v>
      </c>
      <c r="M22" s="92">
        <f>SUM(M23:M25)</f>
        <v>15.971562809917588</v>
      </c>
      <c r="N22" s="92">
        <f>SUM(N23:N25)</f>
        <v>1.382668050485294</v>
      </c>
      <c r="O22" s="92">
        <f>SUM(O23:O25)</f>
        <v>0</v>
      </c>
      <c r="P22" s="92"/>
      <c r="Q22" s="168">
        <f>SUM(J22:P22)</f>
        <v>18.971679014369769</v>
      </c>
      <c r="R22" s="175">
        <f>SUM(R23:R25)</f>
        <v>1.2847341990553849</v>
      </c>
      <c r="S22" s="50"/>
      <c r="T22" s="92">
        <v>0.65745991083441668</v>
      </c>
      <c r="U22" s="92"/>
      <c r="V22" s="92"/>
      <c r="W22" s="92"/>
      <c r="X22" s="92"/>
      <c r="Y22" s="92"/>
      <c r="Z22" s="51">
        <f>SUM(S22:Y22)</f>
        <v>0.65745991083441668</v>
      </c>
      <c r="AA22" s="52">
        <f>SUM(AA23:AA25)</f>
        <v>9.2356841788693291</v>
      </c>
      <c r="AB22" s="93"/>
      <c r="AC22" s="187">
        <f>SUM(I22,Q22,R22,Z22,AA22,AB22)</f>
        <v>31.313584243295701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3.9320948541501019E-2</v>
      </c>
      <c r="F23" s="48">
        <v>1.092684082485998</v>
      </c>
      <c r="G23" s="49">
        <f t="shared" ref="G23:G39" si="5">SUM(E23:F23)</f>
        <v>1.1320050310274989</v>
      </c>
      <c r="H23" s="48">
        <v>2.327449163256505E-2</v>
      </c>
      <c r="I23" s="186">
        <f t="shared" ref="I23:I39" si="6">SUM(G23:H23)</f>
        <v>1.1552795226600641</v>
      </c>
      <c r="J23" s="50"/>
      <c r="K23" s="50">
        <v>8.4767482934118898E-2</v>
      </c>
      <c r="L23" s="50">
        <v>1.4235868068776378</v>
      </c>
      <c r="M23" s="57">
        <v>11.289004577276149</v>
      </c>
      <c r="N23" s="57">
        <v>0</v>
      </c>
      <c r="O23" s="57">
        <v>0</v>
      </c>
      <c r="P23" s="57"/>
      <c r="Q23" s="171">
        <f>SUM(J23:P23)</f>
        <v>12.797358867087906</v>
      </c>
      <c r="R23" s="179">
        <v>1.2841695102553849</v>
      </c>
      <c r="S23" s="50"/>
      <c r="T23" s="50">
        <v>0.65745991083441668</v>
      </c>
      <c r="U23" s="50"/>
      <c r="V23" s="50"/>
      <c r="W23" s="50"/>
      <c r="X23" s="50"/>
      <c r="Y23" s="50"/>
      <c r="Z23" s="94">
        <f>SUM(S23:Y23)</f>
        <v>0.65745991083441668</v>
      </c>
      <c r="AA23" s="95">
        <v>8.8037570468339297</v>
      </c>
      <c r="AB23" s="96"/>
      <c r="AC23" s="191">
        <f>SUM(I23,Q23,R23,Z23,AA23,AB23)</f>
        <v>24.698024857671705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8.7474175067372237E-3</v>
      </c>
      <c r="G24" s="49">
        <f t="shared" si="5"/>
        <v>8.7474175067372237E-3</v>
      </c>
      <c r="H24" s="48">
        <v>0</v>
      </c>
      <c r="I24" s="186">
        <f t="shared" si="6"/>
        <v>8.7474175067372237E-3</v>
      </c>
      <c r="J24" s="50"/>
      <c r="K24" s="50"/>
      <c r="L24" s="57">
        <v>1.0059773322176353E-2</v>
      </c>
      <c r="M24" s="57">
        <v>3.3153684583623582</v>
      </c>
      <c r="N24" s="57">
        <v>0</v>
      </c>
      <c r="O24" s="57">
        <v>0</v>
      </c>
      <c r="P24" s="57"/>
      <c r="Q24" s="171">
        <f>SUM(J24:P24)</f>
        <v>3.3254282316845347</v>
      </c>
      <c r="R24" s="179">
        <v>5.6468879999999988E-4</v>
      </c>
      <c r="S24" s="50"/>
      <c r="T24" s="50"/>
      <c r="U24" s="50"/>
      <c r="V24" s="50"/>
      <c r="W24" s="50"/>
      <c r="X24" s="50"/>
      <c r="Y24" s="50"/>
      <c r="Z24" s="94"/>
      <c r="AA24" s="95">
        <v>0.32828696030537069</v>
      </c>
      <c r="AB24" s="96"/>
      <c r="AC24" s="191">
        <f>SUM(I24,Q24,R24,Z24,AA24,AB24)</f>
        <v>3.6630272982966425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5"/>
        <v>0</v>
      </c>
      <c r="H25" s="48">
        <v>0</v>
      </c>
      <c r="I25" s="186">
        <f t="shared" si="6"/>
        <v>0</v>
      </c>
      <c r="J25" s="50"/>
      <c r="K25" s="57"/>
      <c r="L25" s="50">
        <v>9.9034090832954183E-2</v>
      </c>
      <c r="M25" s="57">
        <v>1.3671897742790811</v>
      </c>
      <c r="N25" s="57">
        <v>1.382668050485294</v>
      </c>
      <c r="O25" s="57">
        <v>0</v>
      </c>
      <c r="P25" s="57"/>
      <c r="Q25" s="171">
        <f>SUM(J25:P25)</f>
        <v>2.8488919155973291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0.10364017173002829</v>
      </c>
      <c r="AB25" s="96"/>
      <c r="AC25" s="191">
        <f>SUM(I25,Q25,R25,Z25,AA25,AB25)</f>
        <v>2.9525320873273575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3.5054854824512862</v>
      </c>
      <c r="F26" s="63">
        <v>13.168047505125749</v>
      </c>
      <c r="G26" s="62">
        <f t="shared" si="5"/>
        <v>16.673532987577033</v>
      </c>
      <c r="H26" s="63">
        <v>3.8771239860726436</v>
      </c>
      <c r="I26" s="181">
        <f>SUM(G26:H26)</f>
        <v>20.550656973649676</v>
      </c>
      <c r="J26" s="50"/>
      <c r="K26" s="100">
        <f>SUM(K27:K36)</f>
        <v>3.3109325414433268</v>
      </c>
      <c r="L26" s="100">
        <f>SUM(L27:L36)</f>
        <v>0.40578021076214643</v>
      </c>
      <c r="M26" s="100">
        <f>SUM(M27:M36)</f>
        <v>15.179841782054902</v>
      </c>
      <c r="N26" s="100">
        <f>SUM(N27:N36)</f>
        <v>1.0165458169150174</v>
      </c>
      <c r="O26" s="100">
        <f>SUM(O27:O36)</f>
        <v>0</v>
      </c>
      <c r="P26" s="100"/>
      <c r="Q26" s="168">
        <f>SUM(Q27:Q36)</f>
        <v>19.913100351175395</v>
      </c>
      <c r="R26" s="175">
        <f>SUM(R27:R36)</f>
        <v>63.217824441423268</v>
      </c>
      <c r="S26" s="50"/>
      <c r="T26" s="92">
        <f>SUM(T27:T36)</f>
        <v>4.8207224168000007</v>
      </c>
      <c r="U26" s="101"/>
      <c r="V26" s="101"/>
      <c r="W26" s="101"/>
      <c r="X26" s="92">
        <f>SUM(X27:X36)</f>
        <v>5.026164000000001E-2</v>
      </c>
      <c r="Y26" s="92">
        <f>SUM(Y27:Y36)</f>
        <v>45.508264600465544</v>
      </c>
      <c r="Z26" s="51">
        <f>SUM(S26:Y26)</f>
        <v>50.379248657265549</v>
      </c>
      <c r="AA26" s="52">
        <f>SUM(AA27:AA36)</f>
        <v>55.157843895663753</v>
      </c>
      <c r="AB26" s="93"/>
      <c r="AC26" s="187">
        <f t="shared" ref="AC26:AC39" si="7">SUM(I26,Q26,R26,Z26,AA26,AB26)</f>
        <v>209.21867431917764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</v>
      </c>
      <c r="G27" s="49">
        <f t="shared" si="5"/>
        <v>0</v>
      </c>
      <c r="H27" s="48">
        <v>0</v>
      </c>
      <c r="I27" s="186">
        <f t="shared" si="6"/>
        <v>0</v>
      </c>
      <c r="J27" s="50"/>
      <c r="K27" s="100"/>
      <c r="L27" s="50">
        <v>2.8200680802348103E-3</v>
      </c>
      <c r="M27" s="57">
        <v>2.7373508180225805</v>
      </c>
      <c r="N27" s="57">
        <v>0</v>
      </c>
      <c r="O27" s="57">
        <v>0</v>
      </c>
      <c r="P27" s="50"/>
      <c r="Q27" s="171">
        <f>SUM(K27:P27)</f>
        <v>2.7401708861028151</v>
      </c>
      <c r="R27" s="179">
        <v>0.12033557132995644</v>
      </c>
      <c r="S27" s="50"/>
      <c r="T27" s="50"/>
      <c r="U27" s="50"/>
      <c r="V27" s="50"/>
      <c r="W27" s="50"/>
      <c r="X27" s="50"/>
      <c r="Y27" s="50"/>
      <c r="Z27" s="51"/>
      <c r="AA27" s="95">
        <v>1.3028556085062739</v>
      </c>
      <c r="AB27" s="96"/>
      <c r="AC27" s="191">
        <f t="shared" si="7"/>
        <v>4.1633620659390456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0.17409341698063968</v>
      </c>
      <c r="F28" s="48">
        <v>11.951179818278327</v>
      </c>
      <c r="G28" s="49">
        <f t="shared" si="5"/>
        <v>12.125273235258966</v>
      </c>
      <c r="H28" s="48">
        <v>3.8571940572140493</v>
      </c>
      <c r="I28" s="186">
        <f t="shared" si="6"/>
        <v>15.982467292473014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14.118604978075174</v>
      </c>
      <c r="S28" s="50"/>
      <c r="T28" s="102"/>
      <c r="U28" s="102"/>
      <c r="V28" s="102"/>
      <c r="W28" s="102"/>
      <c r="X28" s="50"/>
      <c r="Y28" s="50"/>
      <c r="Z28" s="51"/>
      <c r="AA28" s="95">
        <v>8.9878417700713698</v>
      </c>
      <c r="AB28" s="96"/>
      <c r="AC28" s="191">
        <f t="shared" si="7"/>
        <v>39.088914040619557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5.6815750602011668E-2</v>
      </c>
      <c r="G29" s="49">
        <f t="shared" si="5"/>
        <v>5.6815750602011668E-2</v>
      </c>
      <c r="H29" s="48">
        <v>0</v>
      </c>
      <c r="I29" s="186">
        <f t="shared" si="6"/>
        <v>5.6815750602011668E-2</v>
      </c>
      <c r="J29" s="50"/>
      <c r="K29" s="57"/>
      <c r="L29" s="57"/>
      <c r="M29" s="57"/>
      <c r="N29" s="57"/>
      <c r="O29" s="57"/>
      <c r="P29" s="57"/>
      <c r="Q29" s="171"/>
      <c r="R29" s="179">
        <v>0.49634681965159688</v>
      </c>
      <c r="S29" s="50"/>
      <c r="T29" s="102"/>
      <c r="U29" s="102"/>
      <c r="V29" s="102"/>
      <c r="W29" s="102"/>
      <c r="X29" s="50"/>
      <c r="Y29" s="50"/>
      <c r="Z29" s="51"/>
      <c r="AA29" s="95">
        <v>0.35015027852686059</v>
      </c>
      <c r="AB29" s="96"/>
      <c r="AC29" s="191">
        <f t="shared" si="7"/>
        <v>0.90331284878046914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2.5421083025905934E-2</v>
      </c>
      <c r="F30" s="48">
        <v>0.52597032498641072</v>
      </c>
      <c r="G30" s="49">
        <f t="shared" si="5"/>
        <v>0.55139140801231667</v>
      </c>
      <c r="H30" s="48">
        <v>1.9929928858594084E-2</v>
      </c>
      <c r="I30" s="186">
        <f t="shared" si="6"/>
        <v>0.5713213368709108</v>
      </c>
      <c r="J30" s="50"/>
      <c r="K30" s="57"/>
      <c r="L30" s="57"/>
      <c r="M30" s="57"/>
      <c r="N30" s="57"/>
      <c r="O30" s="57"/>
      <c r="P30" s="57"/>
      <c r="Q30" s="171"/>
      <c r="R30" s="179">
        <v>4.5212501921521842</v>
      </c>
      <c r="S30" s="50"/>
      <c r="T30" s="102"/>
      <c r="U30" s="102"/>
      <c r="V30" s="102"/>
      <c r="W30" s="102"/>
      <c r="X30" s="50"/>
      <c r="Y30" s="50"/>
      <c r="Z30" s="51"/>
      <c r="AA30" s="95">
        <v>9.8372049057432314</v>
      </c>
      <c r="AB30" s="96"/>
      <c r="AC30" s="191">
        <f t="shared" si="7"/>
        <v>14.929776434766326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1.5286749040900002E-3</v>
      </c>
      <c r="G31" s="49">
        <f t="shared" si="5"/>
        <v>1.5286749040900002E-3</v>
      </c>
      <c r="H31" s="48">
        <v>0</v>
      </c>
      <c r="I31" s="186">
        <f t="shared" si="6"/>
        <v>1.5286749040900002E-3</v>
      </c>
      <c r="J31" s="50"/>
      <c r="K31" s="57"/>
      <c r="L31" s="57"/>
      <c r="M31" s="57"/>
      <c r="N31" s="57"/>
      <c r="O31" s="57"/>
      <c r="P31" s="57"/>
      <c r="Q31" s="171"/>
      <c r="R31" s="179">
        <v>39.162192207111154</v>
      </c>
      <c r="S31" s="50"/>
      <c r="T31" s="50"/>
      <c r="U31" s="50"/>
      <c r="V31" s="50"/>
      <c r="W31" s="50"/>
      <c r="X31" s="50"/>
      <c r="Y31" s="50"/>
      <c r="Z31" s="51"/>
      <c r="AA31" s="95">
        <v>2.8960308617237116</v>
      </c>
      <c r="AB31" s="96"/>
      <c r="AC31" s="191">
        <f t="shared" si="7"/>
        <v>42.05975174373895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2.3059249836990938</v>
      </c>
      <c r="F32" s="48">
        <v>0.62011122116328665</v>
      </c>
      <c r="G32" s="49">
        <f t="shared" si="5"/>
        <v>2.9260362048623803</v>
      </c>
      <c r="H32" s="48">
        <v>0</v>
      </c>
      <c r="I32" s="186">
        <f t="shared" si="6"/>
        <v>2.9260362048623803</v>
      </c>
      <c r="J32" s="50"/>
      <c r="K32" s="57"/>
      <c r="L32" s="57"/>
      <c r="M32" s="57"/>
      <c r="N32" s="57"/>
      <c r="O32" s="57"/>
      <c r="P32" s="57"/>
      <c r="Q32" s="171"/>
      <c r="R32" s="179">
        <v>1.5170224446396774</v>
      </c>
      <c r="S32" s="50"/>
      <c r="T32" s="50"/>
      <c r="U32" s="50"/>
      <c r="V32" s="50"/>
      <c r="W32" s="50"/>
      <c r="X32" s="50"/>
      <c r="Y32" s="50"/>
      <c r="Z32" s="51"/>
      <c r="AA32" s="95">
        <v>1.038479265298377</v>
      </c>
      <c r="AB32" s="96"/>
      <c r="AC32" s="191">
        <f t="shared" si="7"/>
        <v>5.4815379148004348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1.1019198266982085E-2</v>
      </c>
      <c r="G33" s="49">
        <f t="shared" si="5"/>
        <v>1.1019198266982085E-2</v>
      </c>
      <c r="H33" s="48">
        <v>0</v>
      </c>
      <c r="I33" s="186">
        <f t="shared" si="6"/>
        <v>1.1019198266982085E-2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2.406604489624371</v>
      </c>
      <c r="S33" s="50"/>
      <c r="T33" s="50"/>
      <c r="U33" s="50"/>
      <c r="V33" s="50"/>
      <c r="W33" s="50"/>
      <c r="X33" s="50"/>
      <c r="Y33" s="50"/>
      <c r="Z33" s="51"/>
      <c r="AA33" s="95">
        <v>23.232170516099028</v>
      </c>
      <c r="AB33" s="96"/>
      <c r="AC33" s="191">
        <f t="shared" si="7"/>
        <v>25.649794203990382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1.4225169246393058E-3</v>
      </c>
      <c r="G34" s="49">
        <f t="shared" si="5"/>
        <v>1.4225169246393058E-3</v>
      </c>
      <c r="H34" s="48">
        <v>0</v>
      </c>
      <c r="I34" s="186">
        <f t="shared" si="6"/>
        <v>1.4225169246393058E-3</v>
      </c>
      <c r="J34" s="50"/>
      <c r="K34" s="57"/>
      <c r="L34" s="57"/>
      <c r="M34" s="57"/>
      <c r="N34" s="57"/>
      <c r="O34" s="57"/>
      <c r="P34" s="57"/>
      <c r="Q34" s="171"/>
      <c r="R34" s="179">
        <v>0.26629655214041609</v>
      </c>
      <c r="S34" s="50"/>
      <c r="T34" s="50"/>
      <c r="U34" s="50"/>
      <c r="V34" s="50"/>
      <c r="W34" s="50"/>
      <c r="X34" s="50"/>
      <c r="Y34" s="50"/>
      <c r="Z34" s="51"/>
      <c r="AA34" s="95">
        <v>0.61667839360128696</v>
      </c>
      <c r="AB34" s="96"/>
      <c r="AC34" s="191">
        <f t="shared" si="7"/>
        <v>0.88439746266634234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0</v>
      </c>
      <c r="G35" s="49">
        <f t="shared" si="5"/>
        <v>0</v>
      </c>
      <c r="H35" s="48">
        <v>0</v>
      </c>
      <c r="I35" s="186">
        <f t="shared" si="6"/>
        <v>0</v>
      </c>
      <c r="J35" s="50"/>
      <c r="K35" s="57"/>
      <c r="L35" s="50">
        <v>3.8727989311370517E-2</v>
      </c>
      <c r="M35" s="57">
        <v>4.5213609395613767</v>
      </c>
      <c r="N35" s="57">
        <v>2.5381130562219262E-2</v>
      </c>
      <c r="O35" s="57">
        <v>0</v>
      </c>
      <c r="P35" s="57"/>
      <c r="Q35" s="171">
        <f>SUM(K35:P35)</f>
        <v>4.5854700594349662</v>
      </c>
      <c r="R35" s="179">
        <v>0.48884609766088083</v>
      </c>
      <c r="S35" s="50"/>
      <c r="T35" s="50"/>
      <c r="U35" s="50"/>
      <c r="V35" s="50"/>
      <c r="W35" s="50"/>
      <c r="X35" s="50"/>
      <c r="Y35" s="50"/>
      <c r="Z35" s="51"/>
      <c r="AA35" s="95">
        <v>1.4295588005073889</v>
      </c>
      <c r="AB35" s="96"/>
      <c r="AC35" s="191">
        <f t="shared" si="7"/>
        <v>6.5038749576032355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1.0000459987456465</v>
      </c>
      <c r="F36" s="48">
        <v>0</v>
      </c>
      <c r="G36" s="49">
        <f t="shared" si="5"/>
        <v>1.0000459987456465</v>
      </c>
      <c r="H36" s="48">
        <v>0</v>
      </c>
      <c r="I36" s="186">
        <f>SUM(G36:H36)</f>
        <v>1.0000459987456465</v>
      </c>
      <c r="J36" s="50"/>
      <c r="K36" s="50">
        <v>3.3109325414433268</v>
      </c>
      <c r="L36" s="50">
        <v>0.3642321533705411</v>
      </c>
      <c r="M36" s="50">
        <v>7.9211300244709451</v>
      </c>
      <c r="N36" s="50">
        <v>0.99116468635279809</v>
      </c>
      <c r="O36" s="50">
        <v>0</v>
      </c>
      <c r="P36" s="50"/>
      <c r="Q36" s="171">
        <f>SUM(K36:P36)</f>
        <v>12.587459405637611</v>
      </c>
      <c r="R36" s="179">
        <v>0.12032508903785591</v>
      </c>
      <c r="S36" s="50"/>
      <c r="T36" s="50">
        <v>4.8207224168000007</v>
      </c>
      <c r="U36" s="50"/>
      <c r="V36" s="50"/>
      <c r="W36" s="50"/>
      <c r="X36" s="50">
        <v>5.026164000000001E-2</v>
      </c>
      <c r="Y36" s="50">
        <v>45.508264600465544</v>
      </c>
      <c r="Z36" s="94">
        <f>SUM(S36:Y36)</f>
        <v>50.379248657265549</v>
      </c>
      <c r="AA36" s="95">
        <v>5.4668734955862277</v>
      </c>
      <c r="AB36" s="96"/>
      <c r="AC36" s="191">
        <f t="shared" si="7"/>
        <v>69.55395264627289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3.6218209687446629E-2</v>
      </c>
      <c r="F37" s="63">
        <v>0.49189361358273787</v>
      </c>
      <c r="G37" s="62">
        <f t="shared" si="5"/>
        <v>0.52811182327018447</v>
      </c>
      <c r="H37" s="63">
        <v>0.54823339936077431</v>
      </c>
      <c r="I37" s="181">
        <f>SUM(G37:H37)</f>
        <v>1.0763452226309589</v>
      </c>
      <c r="J37" s="92"/>
      <c r="K37" s="92">
        <v>1.4839049230463552</v>
      </c>
      <c r="L37" s="92">
        <v>0.44917601614530872</v>
      </c>
      <c r="M37" s="92">
        <v>4.8194136746206695</v>
      </c>
      <c r="N37" s="92">
        <v>4.1889532266486111E-2</v>
      </c>
      <c r="O37" s="92">
        <v>0</v>
      </c>
      <c r="P37" s="92"/>
      <c r="Q37" s="168">
        <f>SUM(K37:P37)</f>
        <v>6.7943841460788192</v>
      </c>
      <c r="R37" s="175">
        <v>7.9395342157246169</v>
      </c>
      <c r="S37" s="92"/>
      <c r="T37" s="92">
        <v>2.5351201123440994</v>
      </c>
      <c r="U37" s="92"/>
      <c r="V37" s="92"/>
      <c r="W37" s="92"/>
      <c r="X37" s="92">
        <v>0.28000000000000003</v>
      </c>
      <c r="Y37" s="92"/>
      <c r="Z37" s="51">
        <f>SUM(S37:Y37)</f>
        <v>2.8151201123440996</v>
      </c>
      <c r="AA37" s="52">
        <v>34.10896726490251</v>
      </c>
      <c r="AB37" s="93"/>
      <c r="AC37" s="187">
        <f t="shared" si="7"/>
        <v>52.734350961681002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1.6400698726390926E-3</v>
      </c>
      <c r="F38" s="104">
        <v>3.3970553424222228E-4</v>
      </c>
      <c r="G38" s="62">
        <f t="shared" si="5"/>
        <v>1.9797754068813147E-3</v>
      </c>
      <c r="H38" s="104">
        <v>0</v>
      </c>
      <c r="I38" s="181">
        <f t="shared" si="6"/>
        <v>1.9797754068813147E-3</v>
      </c>
      <c r="J38" s="92"/>
      <c r="K38" s="92">
        <v>0.31286327169838724</v>
      </c>
      <c r="L38" s="92">
        <v>110.01389795376895</v>
      </c>
      <c r="M38" s="92">
        <v>89.72384160225478</v>
      </c>
      <c r="N38" s="92">
        <v>4.1101307801336882</v>
      </c>
      <c r="O38" s="92">
        <v>13.574471889963716</v>
      </c>
      <c r="P38" s="92"/>
      <c r="Q38" s="168">
        <f>SUM(K38:P38)</f>
        <v>217.73520549781952</v>
      </c>
      <c r="R38" s="175">
        <v>1.3367440000000001E-2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7"/>
        <v>217.97553561335241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7.0523004523480974E-3</v>
      </c>
      <c r="F39" s="63">
        <v>0.17530928726487685</v>
      </c>
      <c r="G39" s="62">
        <f t="shared" si="5"/>
        <v>0.18236158771722494</v>
      </c>
      <c r="H39" s="63">
        <v>0.15988231817672144</v>
      </c>
      <c r="I39" s="181">
        <f t="shared" si="6"/>
        <v>0.34224390589394638</v>
      </c>
      <c r="J39" s="50"/>
      <c r="K39" s="92">
        <v>3.2206334921281905</v>
      </c>
      <c r="L39" s="92">
        <v>4.4159716979546321E-2</v>
      </c>
      <c r="M39" s="92">
        <v>0.11957487820518506</v>
      </c>
      <c r="N39" s="92">
        <v>0</v>
      </c>
      <c r="O39" s="92">
        <v>0</v>
      </c>
      <c r="P39" s="92"/>
      <c r="Q39" s="168">
        <f>SUM(K39:P39)</f>
        <v>3.384368087312922</v>
      </c>
      <c r="R39" s="175">
        <v>6.3597548922800442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8.5816357125575635</v>
      </c>
      <c r="Z39" s="51">
        <f>SUM(S39:Y39)</f>
        <v>9.2205226448602993</v>
      </c>
      <c r="AA39" s="52">
        <v>44.4813577013174</v>
      </c>
      <c r="AB39" s="93"/>
      <c r="AC39" s="187">
        <f t="shared" si="7"/>
        <v>63.788247231664613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3.589717011005221</v>
      </c>
      <c r="F40" s="82">
        <f>SUM(F$22,F$26,F$37,F$39)+F38</f>
        <v>14.937021611500342</v>
      </c>
      <c r="G40" s="83">
        <f>SUM(G$22,G$26,G$37,G$39)+G38</f>
        <v>18.526738622505558</v>
      </c>
      <c r="H40" s="82">
        <f>SUM(H$22,H$26,H$37,H$39)+H38</f>
        <v>4.6085141952427042</v>
      </c>
      <c r="I40" s="185">
        <f>SUM(I$22,I$26,I$37,I$39)+I38</f>
        <v>23.135252817748267</v>
      </c>
      <c r="J40" s="85">
        <f t="shared" ref="J40:AB40" si="8">SUM(J$22,J$26,J$37,J$39,J$38)</f>
        <v>0</v>
      </c>
      <c r="K40" s="85">
        <f t="shared" si="8"/>
        <v>8.413101711250377</v>
      </c>
      <c r="L40" s="85">
        <f t="shared" si="8"/>
        <v>112.44569456868872</v>
      </c>
      <c r="M40" s="85">
        <f t="shared" si="8"/>
        <v>125.81423474705312</v>
      </c>
      <c r="N40" s="85">
        <f t="shared" si="8"/>
        <v>6.5512341798004856</v>
      </c>
      <c r="O40" s="85">
        <f t="shared" si="8"/>
        <v>13.574471889963716</v>
      </c>
      <c r="P40" s="109">
        <f t="shared" si="8"/>
        <v>0</v>
      </c>
      <c r="Q40" s="172">
        <f>SUM(Q$22,Q$26,Q$37,Q$39,Q$38)</f>
        <v>266.79873709675644</v>
      </c>
      <c r="R40" s="178">
        <f t="shared" si="8"/>
        <v>78.815215188483307</v>
      </c>
      <c r="S40" s="85">
        <f t="shared" si="8"/>
        <v>0</v>
      </c>
      <c r="T40" s="85">
        <f t="shared" si="8"/>
        <v>8.2881893722812539</v>
      </c>
      <c r="U40" s="85">
        <f t="shared" si="8"/>
        <v>0.36399999999999999</v>
      </c>
      <c r="V40" s="85">
        <f t="shared" si="8"/>
        <v>0</v>
      </c>
      <c r="W40" s="85"/>
      <c r="X40" s="85">
        <f t="shared" si="8"/>
        <v>0.33026164000000002</v>
      </c>
      <c r="Y40" s="109">
        <f>SUM(Y$22,Y$26,Y$37,Y$39,Y$38)</f>
        <v>54.089900313023108</v>
      </c>
      <c r="Z40" s="110">
        <f t="shared" si="8"/>
        <v>63.072351325304368</v>
      </c>
      <c r="AA40" s="87">
        <f t="shared" si="8"/>
        <v>143.208835940879</v>
      </c>
      <c r="AB40" s="111">
        <f t="shared" si="8"/>
        <v>0</v>
      </c>
      <c r="AC40" s="190">
        <f>SUM(AC$22,AC$26,AC$37,AC$39,AC$38)</f>
        <v>575.0303923691713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1.3138209675489882</v>
      </c>
      <c r="H42" s="82">
        <f>H$20-H$40</f>
        <v>-0.11953946104544411</v>
      </c>
      <c r="I42" s="185">
        <f>I$20-I$40</f>
        <v>1.1942815065035468</v>
      </c>
      <c r="J42" s="85">
        <f t="shared" ref="J42:R42" si="9">J$20-J$40</f>
        <v>2.1667126788792359</v>
      </c>
      <c r="K42" s="85">
        <f t="shared" si="9"/>
        <v>-9.8900384028000943E-2</v>
      </c>
      <c r="L42" s="85">
        <f t="shared" si="9"/>
        <v>-0.48156607691522879</v>
      </c>
      <c r="M42" s="85">
        <f t="shared" si="9"/>
        <v>1.3008854931064491</v>
      </c>
      <c r="N42" s="85">
        <f t="shared" si="9"/>
        <v>-0.68463909969099479</v>
      </c>
      <c r="O42" s="85">
        <f t="shared" si="9"/>
        <v>1.9641633939176675</v>
      </c>
      <c r="P42" s="85">
        <f t="shared" si="9"/>
        <v>0</v>
      </c>
      <c r="Q42" s="170">
        <f t="shared" si="9"/>
        <v>4.1666560052690329</v>
      </c>
      <c r="R42" s="178">
        <f t="shared" si="9"/>
        <v>3.0846703760153815</v>
      </c>
      <c r="S42" s="85"/>
      <c r="T42" s="85">
        <f>T$20-T$40</f>
        <v>-1.5987211554602254E-14</v>
      </c>
      <c r="U42" s="85">
        <f>U$20-U$40</f>
        <v>0</v>
      </c>
      <c r="V42" s="85">
        <f>V$20-V$40</f>
        <v>0</v>
      </c>
      <c r="W42" s="85"/>
      <c r="X42" s="85">
        <f t="shared" ref="X42:AC42" si="10">X$20-X$40</f>
        <v>0</v>
      </c>
      <c r="Y42" s="85">
        <f t="shared" si="10"/>
        <v>0</v>
      </c>
      <c r="Z42" s="116">
        <f t="shared" si="10"/>
        <v>0</v>
      </c>
      <c r="AA42" s="117">
        <f>AA$20-AA$40</f>
        <v>-1.1109771044852437</v>
      </c>
      <c r="AB42" s="88">
        <f t="shared" si="10"/>
        <v>0</v>
      </c>
      <c r="AC42" s="190">
        <f t="shared" si="10"/>
        <v>7.3346307833028277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1:I1"/>
    <mergeCell ref="B2:C2"/>
    <mergeCell ref="B3:C3"/>
    <mergeCell ref="B4:C5"/>
    <mergeCell ref="E4:I4"/>
    <mergeCell ref="S4:Z4"/>
    <mergeCell ref="AC4:AC5"/>
    <mergeCell ref="A7:A18"/>
    <mergeCell ref="B14:B18"/>
    <mergeCell ref="A22:A39"/>
    <mergeCell ref="B23:B25"/>
    <mergeCell ref="B27:B36"/>
    <mergeCell ref="J4:Q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AG13" sqref="AG13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4.57031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v>2017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37.905824559999999</v>
      </c>
      <c r="F7" s="48">
        <v>29.488388990000001</v>
      </c>
      <c r="G7" s="49">
        <v>67.394213550000003</v>
      </c>
      <c r="H7" s="48">
        <v>5.4830691399999996</v>
      </c>
      <c r="I7" s="181">
        <f>G7+H7</f>
        <v>72.877282690000001</v>
      </c>
      <c r="J7" s="50">
        <v>65.714305449420849</v>
      </c>
      <c r="K7" s="50">
        <v>8.7191037566971001</v>
      </c>
      <c r="L7" s="50"/>
      <c r="M7" s="50"/>
      <c r="N7" s="50"/>
      <c r="O7" s="50"/>
      <c r="P7" s="50"/>
      <c r="Q7" s="168">
        <f>SUM(J7:P7)</f>
        <v>74.433409206117943</v>
      </c>
      <c r="R7" s="175">
        <v>194.2838935408661</v>
      </c>
      <c r="S7" s="50">
        <v>90.637209543827453</v>
      </c>
      <c r="T7" s="50">
        <v>182.41856677780572</v>
      </c>
      <c r="U7" s="50">
        <v>0.634651193344</v>
      </c>
      <c r="V7" s="50">
        <v>7.51029017158152</v>
      </c>
      <c r="W7" s="50">
        <v>0.10142262054999999</v>
      </c>
      <c r="X7" s="50">
        <v>3.6443377431033954</v>
      </c>
      <c r="Y7" s="50">
        <v>61.973371501962511</v>
      </c>
      <c r="Z7" s="51">
        <f>SUM(S7:Y7)</f>
        <v>346.91984955217458</v>
      </c>
      <c r="AA7" s="52"/>
      <c r="AB7" s="53">
        <v>1.19333676</v>
      </c>
      <c r="AC7" s="187">
        <f>SUM(I7,Q7,R7,Z7,AA7,AB7)</f>
        <v>689.70777174915861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2.0700075534593108</v>
      </c>
      <c r="F8" s="48">
        <v>8.283238684676018</v>
      </c>
      <c r="G8" s="49">
        <v>10.353246238135327</v>
      </c>
      <c r="H8" s="48">
        <v>3.0956660062378752E-3</v>
      </c>
      <c r="I8" s="181">
        <f>G8+H8</f>
        <v>10.356341904141566</v>
      </c>
      <c r="J8" s="50">
        <v>244.88314844929783</v>
      </c>
      <c r="K8" s="50">
        <v>0.70847495569546104</v>
      </c>
      <c r="L8" s="50">
        <v>47.412024891365036</v>
      </c>
      <c r="M8" s="50">
        <v>46.854823863592792</v>
      </c>
      <c r="N8" s="50">
        <v>0</v>
      </c>
      <c r="O8" s="50">
        <v>12.654169983565051</v>
      </c>
      <c r="P8" s="50">
        <v>5.6174362951521637</v>
      </c>
      <c r="Q8" s="168">
        <f>SUM(J8:P8)</f>
        <v>358.13007843866836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368.48642034280994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35.763704126622279</v>
      </c>
      <c r="F9" s="48">
        <v>0.92660582677029357</v>
      </c>
      <c r="G9" s="49">
        <v>36.690309953392571</v>
      </c>
      <c r="H9" s="48">
        <v>0</v>
      </c>
      <c r="I9" s="181">
        <f>G9+H9</f>
        <v>36.690309953392571</v>
      </c>
      <c r="J9" s="50">
        <v>61.741720462308521</v>
      </c>
      <c r="K9" s="50">
        <v>0.6435168667414759</v>
      </c>
      <c r="L9" s="50">
        <v>2.1533291331669715</v>
      </c>
      <c r="M9" s="50">
        <v>1.1599099420572869</v>
      </c>
      <c r="N9" s="50">
        <v>5.8186243081317155</v>
      </c>
      <c r="O9" s="50">
        <v>3.4379382894699585E-2</v>
      </c>
      <c r="P9" s="50">
        <v>0.41400399999999848</v>
      </c>
      <c r="Q9" s="168">
        <f>SUM(J9:P9)</f>
        <v>71.965484095300667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108.65579404869324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-4.8315533941059101</v>
      </c>
      <c r="H10" s="48">
        <v>-3.3262741087192557E-2</v>
      </c>
      <c r="I10" s="181">
        <f>G10+H10</f>
        <v>-4.8648161351931023</v>
      </c>
      <c r="J10" s="50">
        <v>-5.7996253733908318</v>
      </c>
      <c r="K10" s="50">
        <v>3.7217362492343142E-2</v>
      </c>
      <c r="L10" s="50">
        <v>-6.4820815762751991</v>
      </c>
      <c r="M10" s="50">
        <v>-3.1948117343633307</v>
      </c>
      <c r="N10" s="50">
        <v>1.464106504610152E-2</v>
      </c>
      <c r="O10" s="50">
        <v>1.0916202717517467</v>
      </c>
      <c r="P10" s="50">
        <v>-3.7311881006862571</v>
      </c>
      <c r="Q10" s="168">
        <f>SUM(J10:P10)</f>
        <v>-18.064228085425427</v>
      </c>
      <c r="R10" s="175">
        <v>-3.1217043054219835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-26.050748526040511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4.9407136662349199E-4</v>
      </c>
      <c r="M11" s="50">
        <v>1.7530382692096937</v>
      </c>
      <c r="N11" s="50">
        <v>10.657273609364498</v>
      </c>
      <c r="O11" s="50">
        <v>53.782118925360074</v>
      </c>
      <c r="P11" s="50">
        <v>0</v>
      </c>
      <c r="Q11" s="168">
        <f>SUM(J11:P11)</f>
        <v>66.192924875300889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66.192924875300889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4.2121279868370323</v>
      </c>
      <c r="F12" s="61">
        <f t="shared" ref="F12:Z12" si="0">SUM(F$7:F$8)-SUM(F$9:F$11)</f>
        <v>36.845021847905727</v>
      </c>
      <c r="G12" s="62">
        <f t="shared" si="0"/>
        <v>45.888703228848669</v>
      </c>
      <c r="H12" s="63">
        <f t="shared" si="0"/>
        <v>5.5194275470934295</v>
      </c>
      <c r="I12" s="182">
        <f>SUM(I$7:I$8)-SUM(I$9:I$11)</f>
        <v>51.408130775942091</v>
      </c>
      <c r="J12" s="64">
        <f>SUM(J$7:J$8)-SUM(J$9:J$11)</f>
        <v>254.65535880980102</v>
      </c>
      <c r="K12" s="64">
        <f t="shared" si="0"/>
        <v>8.7468444831587426</v>
      </c>
      <c r="L12" s="64">
        <f t="shared" si="0"/>
        <v>51.74028326310664</v>
      </c>
      <c r="M12" s="64">
        <f t="shared" si="0"/>
        <v>47.13668738668914</v>
      </c>
      <c r="N12" s="64">
        <f t="shared" si="0"/>
        <v>-16.490538982542315</v>
      </c>
      <c r="O12" s="64">
        <f t="shared" si="0"/>
        <v>-42.253948596441475</v>
      </c>
      <c r="P12" s="64">
        <f t="shared" si="0"/>
        <v>8.9346203958384223</v>
      </c>
      <c r="Q12" s="169">
        <f t="shared" si="0"/>
        <v>312.46930675961016</v>
      </c>
      <c r="R12" s="176">
        <f t="shared" si="0"/>
        <v>197.40559784628809</v>
      </c>
      <c r="S12" s="64">
        <f t="shared" si="0"/>
        <v>90.637209543827453</v>
      </c>
      <c r="T12" s="64">
        <f t="shared" si="0"/>
        <v>182.41856677780572</v>
      </c>
      <c r="U12" s="64">
        <f t="shared" si="0"/>
        <v>0.634651193344</v>
      </c>
      <c r="V12" s="64">
        <f t="shared" si="0"/>
        <v>7.51029017158152</v>
      </c>
      <c r="W12" s="64">
        <f t="shared" si="0"/>
        <v>0.10142262054999999</v>
      </c>
      <c r="X12" s="64">
        <f t="shared" si="0"/>
        <v>3.6443377431033954</v>
      </c>
      <c r="Y12" s="64">
        <f t="shared" si="0"/>
        <v>61.973371501962511</v>
      </c>
      <c r="Z12" s="65">
        <f t="shared" si="0"/>
        <v>346.91984955217458</v>
      </c>
      <c r="AA12" s="66"/>
      <c r="AB12" s="67">
        <f>SUM(AB$7:AB$8)-SUM(AB$9:AB$11)</f>
        <v>1.19333676</v>
      </c>
      <c r="AC12" s="188">
        <f>SUM(AC$7:AC$8)-SUM(AC$9:AC$11)</f>
        <v>909.39622169401491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AC13" si="1">SUM(E$14:E$18)</f>
        <v>-1.3378496373953666</v>
      </c>
      <c r="F13" s="70">
        <f t="shared" si="1"/>
        <v>-26.631658035730741</v>
      </c>
      <c r="G13" s="71">
        <f t="shared" si="1"/>
        <v>-27.96950767312611</v>
      </c>
      <c r="H13" s="70">
        <f t="shared" si="1"/>
        <v>-0.45743209160363407</v>
      </c>
      <c r="I13" s="183">
        <f t="shared" si="1"/>
        <v>-28.426939764729742</v>
      </c>
      <c r="J13" s="72">
        <f t="shared" si="1"/>
        <v>-254.19892089719997</v>
      </c>
      <c r="K13" s="72">
        <f t="shared" si="1"/>
        <v>-2.8601248412884381E-3</v>
      </c>
      <c r="L13" s="72">
        <f t="shared" si="1"/>
        <v>63.490091688368985</v>
      </c>
      <c r="M13" s="72">
        <f t="shared" si="1"/>
        <v>89.398701508159945</v>
      </c>
      <c r="N13" s="72">
        <f t="shared" si="1"/>
        <v>23.151954552595488</v>
      </c>
      <c r="O13" s="72">
        <f t="shared" si="1"/>
        <v>56.810141780174007</v>
      </c>
      <c r="P13" s="72">
        <f t="shared" si="1"/>
        <v>3.7836184923104348</v>
      </c>
      <c r="Q13" s="168">
        <f t="shared" si="1"/>
        <v>-17.567273000432404</v>
      </c>
      <c r="R13" s="177">
        <f t="shared" si="1"/>
        <v>-65.889980169920051</v>
      </c>
      <c r="S13" s="72">
        <f t="shared" si="1"/>
        <v>-90.637209543827453</v>
      </c>
      <c r="T13" s="72">
        <f t="shared" si="1"/>
        <v>-174.23408856691771</v>
      </c>
      <c r="U13" s="72">
        <f t="shared" si="1"/>
        <v>-0.27065119334400001</v>
      </c>
      <c r="V13" s="72">
        <f t="shared" si="1"/>
        <v>-7.51029017158152</v>
      </c>
      <c r="W13" s="72">
        <f t="shared" si="1"/>
        <v>-0.10142262055000001</v>
      </c>
      <c r="X13" s="72">
        <f t="shared" si="1"/>
        <v>-3.3140761031033952</v>
      </c>
      <c r="Y13" s="72">
        <f t="shared" si="1"/>
        <v>-4.153033922532444</v>
      </c>
      <c r="Z13" s="51">
        <f t="shared" si="1"/>
        <v>-280.22077212185656</v>
      </c>
      <c r="AA13" s="73">
        <f t="shared" si="1"/>
        <v>143.51704757754209</v>
      </c>
      <c r="AB13" s="74">
        <f t="shared" si="1"/>
        <v>-1.19333676</v>
      </c>
      <c r="AC13" s="189">
        <f t="shared" si="1"/>
        <v>-249.78125423939665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-5.6810587555256502</v>
      </c>
      <c r="G14" s="49">
        <f>F14+E14</f>
        <v>-5.6810587555256502</v>
      </c>
      <c r="H14" s="48">
        <v>0</v>
      </c>
      <c r="I14" s="181">
        <f>SUM(G14:H14)</f>
        <v>-5.6810587555256502</v>
      </c>
      <c r="J14" s="50"/>
      <c r="K14" s="50"/>
      <c r="L14" s="50"/>
      <c r="M14" s="50">
        <v>-6.3402100127250574E-2</v>
      </c>
      <c r="N14" s="50">
        <v>0</v>
      </c>
      <c r="O14" s="50"/>
      <c r="P14" s="50"/>
      <c r="Q14" s="168">
        <f>SUM(J14:P14)</f>
        <v>-6.3402100127250574E-2</v>
      </c>
      <c r="R14" s="175">
        <v>-45.693977888901401</v>
      </c>
      <c r="S14" s="50">
        <v>-90.637209543827453</v>
      </c>
      <c r="T14" s="50">
        <v>-172.53008190355771</v>
      </c>
      <c r="U14" s="50">
        <v>-0.27065119334400001</v>
      </c>
      <c r="V14" s="50">
        <v>-7.51029017158152</v>
      </c>
      <c r="W14" s="50"/>
      <c r="X14" s="50">
        <v>-2.4311738589323801</v>
      </c>
      <c r="Y14" s="50"/>
      <c r="Z14" s="51">
        <f>SUM(S14:Y14)</f>
        <v>-273.37940667124309</v>
      </c>
      <c r="AA14" s="52">
        <v>150.6820509056696</v>
      </c>
      <c r="AB14" s="58"/>
      <c r="AC14" s="191">
        <f t="shared" ref="AC14:AC19" si="2">SUM(I14,Q14,R14,Z14,AA14,AB14)</f>
        <v>-174.13579451012777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-7.6563235254439999</v>
      </c>
      <c r="G15" s="49">
        <f>F15+E15</f>
        <v>-7.6563235254439999</v>
      </c>
      <c r="H15" s="48">
        <v>-0.25675560882336446</v>
      </c>
      <c r="I15" s="181">
        <f>SUM(G15:H15)</f>
        <v>-7.9130791342673641</v>
      </c>
      <c r="J15" s="50"/>
      <c r="K15" s="50"/>
      <c r="L15" s="50"/>
      <c r="M15" s="50"/>
      <c r="N15" s="50"/>
      <c r="O15" s="50"/>
      <c r="P15" s="50"/>
      <c r="Q15" s="168"/>
      <c r="R15" s="175">
        <v>-13.88174506587718</v>
      </c>
      <c r="S15" s="50"/>
      <c r="T15" s="50">
        <v>-1.70400666336</v>
      </c>
      <c r="U15" s="50"/>
      <c r="V15" s="50"/>
      <c r="W15" s="50"/>
      <c r="X15" s="50">
        <v>-0.88290224417101504</v>
      </c>
      <c r="Y15" s="50">
        <v>-4.153033922532444</v>
      </c>
      <c r="Z15" s="51">
        <f>SUM(S15:Y15)</f>
        <v>-6.739942830063459</v>
      </c>
      <c r="AA15" s="52">
        <v>8.1358439441567398</v>
      </c>
      <c r="AB15" s="53">
        <v>-1.19333676</v>
      </c>
      <c r="AC15" s="191">
        <f t="shared" si="2"/>
        <v>-21.592259846051263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-254.19892089719997</v>
      </c>
      <c r="K16" s="50"/>
      <c r="L16" s="50">
        <v>62.743791496372268</v>
      </c>
      <c r="M16" s="50">
        <v>89.325611227690615</v>
      </c>
      <c r="N16" s="50">
        <v>23.135960090085696</v>
      </c>
      <c r="O16" s="50">
        <v>56.688845343100056</v>
      </c>
      <c r="P16" s="50">
        <v>10.388171492447675</v>
      </c>
      <c r="Q16" s="168">
        <f>SUM(J16:P16)</f>
        <v>-11.916541247503666</v>
      </c>
      <c r="R16" s="175">
        <v>0</v>
      </c>
      <c r="S16" s="50"/>
      <c r="T16" s="50"/>
      <c r="U16" s="50"/>
      <c r="V16" s="50"/>
      <c r="W16" s="50">
        <v>-0.10142262055000001</v>
      </c>
      <c r="X16" s="50"/>
      <c r="Y16" s="50"/>
      <c r="Z16" s="51">
        <f>SUM(S16:Y16)</f>
        <v>-0.10142262055000001</v>
      </c>
      <c r="AA16" s="52"/>
      <c r="AB16" s="58"/>
      <c r="AC16" s="191">
        <f t="shared" si="2"/>
        <v>-12.017963868053666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-11.758513567898344</v>
      </c>
      <c r="G17" s="49">
        <f>F17+E17</f>
        <v>-11.758513567898344</v>
      </c>
      <c r="H17" s="48">
        <v>0</v>
      </c>
      <c r="I17" s="181">
        <f>SUM(G17:H17)</f>
        <v>-11.758513567898344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2"/>
        <v>-11.758513567898344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-1.3378496373953666</v>
      </c>
      <c r="F18" s="76">
        <v>-1.5357621868627485</v>
      </c>
      <c r="G18" s="75">
        <v>-2.873611824258115</v>
      </c>
      <c r="H18" s="48">
        <v>-0.20067648278026962</v>
      </c>
      <c r="I18" s="181">
        <f>SUM(G18:H18)</f>
        <v>-3.0742883070383846</v>
      </c>
      <c r="J18" s="77">
        <v>0</v>
      </c>
      <c r="K18" s="50">
        <v>-2.8601248412884381E-3</v>
      </c>
      <c r="L18" s="50">
        <v>0.74630019199671416</v>
      </c>
      <c r="M18" s="50">
        <v>0.13649238059658569</v>
      </c>
      <c r="N18" s="50">
        <v>1.5994462509790409E-2</v>
      </c>
      <c r="O18" s="50">
        <v>0.12129643707395014</v>
      </c>
      <c r="P18" s="50">
        <v>-6.6045530001372406</v>
      </c>
      <c r="Q18" s="168">
        <f>SUM(J18:P18)</f>
        <v>-5.5873296528014889</v>
      </c>
      <c r="R18" s="175">
        <v>-6.3142572151414722</v>
      </c>
      <c r="S18" s="50"/>
      <c r="T18" s="50"/>
      <c r="U18" s="50"/>
      <c r="V18" s="50"/>
      <c r="W18" s="50"/>
      <c r="X18" s="50"/>
      <c r="Y18" s="50"/>
      <c r="Z18" s="51"/>
      <c r="AA18" s="52">
        <v>-15.300847272284244</v>
      </c>
      <c r="AB18" s="58"/>
      <c r="AC18" s="191">
        <f t="shared" si="2"/>
        <v>-30.276722447265591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-12.718238888148857</v>
      </c>
      <c r="Q19" s="170">
        <f>SUM(J19:P19)</f>
        <v>-12.718238888148857</v>
      </c>
      <c r="R19" s="178">
        <v>-53.315619379074093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2"/>
        <v>-66.033858267222953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3">SUM(E$12,E$13,E$19)</f>
        <v>2.8742783494416657</v>
      </c>
      <c r="F20" s="82">
        <f t="shared" si="3"/>
        <v>10.213363812174986</v>
      </c>
      <c r="G20" s="83">
        <f t="shared" si="3"/>
        <v>17.91919555572256</v>
      </c>
      <c r="H20" s="82">
        <f t="shared" si="3"/>
        <v>5.0619954554897957</v>
      </c>
      <c r="I20" s="185">
        <f t="shared" si="3"/>
        <v>22.981191011212349</v>
      </c>
      <c r="J20" s="85">
        <f>SUM(J$12,J$13,J$19)</f>
        <v>0.45643791260104649</v>
      </c>
      <c r="K20" s="85">
        <f t="shared" si="3"/>
        <v>8.743984358317455</v>
      </c>
      <c r="L20" s="85">
        <f t="shared" si="3"/>
        <v>115.23037495147562</v>
      </c>
      <c r="M20" s="85">
        <f t="shared" si="3"/>
        <v>136.53538889484909</v>
      </c>
      <c r="N20" s="85">
        <f t="shared" si="3"/>
        <v>6.6614155700531725</v>
      </c>
      <c r="O20" s="85">
        <f>SUM(O$12,O$13,O$19)</f>
        <v>14.556193183732532</v>
      </c>
      <c r="P20" s="85">
        <f t="shared" si="3"/>
        <v>0</v>
      </c>
      <c r="Q20" s="170">
        <f t="shared" si="3"/>
        <v>282.18379487102891</v>
      </c>
      <c r="R20" s="178">
        <f t="shared" si="3"/>
        <v>78.199998297293945</v>
      </c>
      <c r="S20" s="85"/>
      <c r="T20" s="85">
        <f t="shared" ref="T20:AB20" si="4">SUM(T$12,T$13,T$19)</f>
        <v>8.1844782108880167</v>
      </c>
      <c r="U20" s="85">
        <f t="shared" si="4"/>
        <v>0.36399999999999999</v>
      </c>
      <c r="V20" s="85">
        <f t="shared" si="4"/>
        <v>0</v>
      </c>
      <c r="W20" s="85">
        <f t="shared" si="4"/>
        <v>0</v>
      </c>
      <c r="X20" s="85">
        <f t="shared" si="4"/>
        <v>0.33026164000000025</v>
      </c>
      <c r="Y20" s="85">
        <f t="shared" si="4"/>
        <v>57.820337579430067</v>
      </c>
      <c r="Z20" s="86">
        <f t="shared" si="4"/>
        <v>66.699077430318027</v>
      </c>
      <c r="AA20" s="87">
        <f t="shared" si="4"/>
        <v>143.51704757754209</v>
      </c>
      <c r="AB20" s="88">
        <f t="shared" si="4"/>
        <v>0</v>
      </c>
      <c r="AC20" s="190">
        <f>SUM(AC$12,AC$13,AC$19)</f>
        <v>593.58110918739533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4.1627590796030497E-2</v>
      </c>
      <c r="F22" s="63">
        <v>2.6500753337665901</v>
      </c>
      <c r="G22" s="62">
        <f>SUM(E22:F22)</f>
        <v>2.6917029245626205</v>
      </c>
      <c r="H22" s="63">
        <v>1.4896706324576587E-2</v>
      </c>
      <c r="I22" s="181">
        <f>SUM(G22:H22)</f>
        <v>2.7065996308871969</v>
      </c>
      <c r="J22" s="92"/>
      <c r="K22" s="92">
        <f>SUM(K23:K25)</f>
        <v>9.3615808389218555E-2</v>
      </c>
      <c r="L22" s="92">
        <f>SUM(L23:L25)</f>
        <v>1.2030737407075804</v>
      </c>
      <c r="M22" s="92">
        <f>SUM(M23:M25)</f>
        <v>14.577598352653565</v>
      </c>
      <c r="N22" s="92">
        <f>SUM(N23:N25)</f>
        <v>0.90314782284398076</v>
      </c>
      <c r="O22" s="92">
        <f>SUM(O23:O25)</f>
        <v>0</v>
      </c>
      <c r="P22" s="92"/>
      <c r="Q22" s="168">
        <f>SUM(J22:P22)</f>
        <v>16.777435724594344</v>
      </c>
      <c r="R22" s="175">
        <f>SUM(R23:R25)</f>
        <v>1.4496283072096023</v>
      </c>
      <c r="S22" s="50"/>
      <c r="T22" s="92">
        <v>0.68129318883441659</v>
      </c>
      <c r="U22" s="92"/>
      <c r="V22" s="92"/>
      <c r="W22" s="92"/>
      <c r="X22" s="92"/>
      <c r="Y22" s="92"/>
      <c r="Z22" s="51">
        <f>SUM(S22:Y22)</f>
        <v>0.68129318883441659</v>
      </c>
      <c r="AA22" s="52">
        <f>SUM(AA23:AA25)</f>
        <v>9.0848218639052032</v>
      </c>
      <c r="AB22" s="93"/>
      <c r="AC22" s="187">
        <f>SUM(I22,Q22,R22,Z22,AA22,AB22)</f>
        <v>30.699778715430767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4.1627590796030497E-2</v>
      </c>
      <c r="F23" s="48">
        <v>2.6497794421198861</v>
      </c>
      <c r="G23" s="49">
        <f t="shared" ref="G23:G39" si="5">SUM(E23:F23)</f>
        <v>2.6914070329159165</v>
      </c>
      <c r="H23" s="48">
        <v>1.4896706324576587E-2</v>
      </c>
      <c r="I23" s="186">
        <f t="shared" ref="I23:I39" si="6">SUM(G23:H23)</f>
        <v>2.7063037392404929</v>
      </c>
      <c r="J23" s="50"/>
      <c r="K23" s="50">
        <v>9.3615808389218555E-2</v>
      </c>
      <c r="L23" s="50">
        <v>1.1133190903584544</v>
      </c>
      <c r="M23" s="57">
        <v>9.7431500722054007</v>
      </c>
      <c r="N23" s="57">
        <v>0</v>
      </c>
      <c r="O23" s="57">
        <v>0</v>
      </c>
      <c r="P23" s="57"/>
      <c r="Q23" s="171">
        <f>SUM(J23:P23)</f>
        <v>10.950084970953073</v>
      </c>
      <c r="R23" s="179">
        <v>1.4488595664096025</v>
      </c>
      <c r="S23" s="50"/>
      <c r="T23" s="50">
        <v>0.68129318883441659</v>
      </c>
      <c r="U23" s="50"/>
      <c r="V23" s="50"/>
      <c r="W23" s="50"/>
      <c r="X23" s="50"/>
      <c r="Y23" s="50"/>
      <c r="Z23" s="94">
        <f>SUM(S23:Y23)</f>
        <v>0.68129318883441659</v>
      </c>
      <c r="AA23" s="95">
        <v>8.7699810343289695</v>
      </c>
      <c r="AB23" s="96"/>
      <c r="AC23" s="191">
        <f>SUM(I23,Q23,R23,Z23,AA23,AB23)</f>
        <v>24.556522499766555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2.9589164670371126E-4</v>
      </c>
      <c r="G24" s="49">
        <f t="shared" si="5"/>
        <v>2.9589164670371126E-4</v>
      </c>
      <c r="H24" s="48">
        <v>0</v>
      </c>
      <c r="I24" s="186">
        <f t="shared" si="6"/>
        <v>2.9589164670371126E-4</v>
      </c>
      <c r="J24" s="50"/>
      <c r="K24" s="50"/>
      <c r="L24" s="57">
        <v>1.2084453662173342E-2</v>
      </c>
      <c r="M24" s="57">
        <v>3.8710400452049525</v>
      </c>
      <c r="N24" s="57">
        <v>0</v>
      </c>
      <c r="O24" s="57">
        <v>0</v>
      </c>
      <c r="P24" s="57"/>
      <c r="Q24" s="171">
        <f>SUM(J24:P24)</f>
        <v>3.8831244988671259</v>
      </c>
      <c r="R24" s="179">
        <v>7.6874080000000002E-4</v>
      </c>
      <c r="S24" s="50"/>
      <c r="T24" s="50"/>
      <c r="U24" s="50"/>
      <c r="V24" s="50"/>
      <c r="W24" s="50"/>
      <c r="X24" s="50"/>
      <c r="Y24" s="50"/>
      <c r="Z24" s="94"/>
      <c r="AA24" s="95">
        <v>0.22652341588055253</v>
      </c>
      <c r="AB24" s="96"/>
      <c r="AC24" s="191">
        <f>SUM(I24,Q24,R24,Z24,AA24,AB24)</f>
        <v>4.1107125471943817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5"/>
        <v>0</v>
      </c>
      <c r="H25" s="48">
        <v>0</v>
      </c>
      <c r="I25" s="186">
        <f t="shared" si="6"/>
        <v>0</v>
      </c>
      <c r="J25" s="50"/>
      <c r="K25" s="57"/>
      <c r="L25" s="50">
        <v>7.7670196686952672E-2</v>
      </c>
      <c r="M25" s="57">
        <v>0.96340823524321317</v>
      </c>
      <c r="N25" s="57">
        <v>0.90314782284398076</v>
      </c>
      <c r="O25" s="57">
        <v>0</v>
      </c>
      <c r="P25" s="57"/>
      <c r="Q25" s="171">
        <f>SUM(J25:P25)</f>
        <v>1.9442262547741467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8.83174136956799E-2</v>
      </c>
      <c r="AB25" s="96"/>
      <c r="AC25" s="191">
        <f>SUM(I25,Q25,R25,Z25,AA25,AB25)</f>
        <v>2.0325436684698266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3.4700297022095978</v>
      </c>
      <c r="F26" s="63">
        <v>12.093561060021454</v>
      </c>
      <c r="G26" s="62">
        <f t="shared" si="5"/>
        <v>15.563590762231051</v>
      </c>
      <c r="H26" s="63">
        <v>4.333523715841614</v>
      </c>
      <c r="I26" s="181">
        <f>SUM(G26:H26)</f>
        <v>19.897114478072666</v>
      </c>
      <c r="J26" s="50"/>
      <c r="K26" s="100">
        <f>SUM(K27:K36)</f>
        <v>3.4026885814583832</v>
      </c>
      <c r="L26" s="100">
        <f>SUM(L27:L36)</f>
        <v>0.19682126550613011</v>
      </c>
      <c r="M26" s="100">
        <f>SUM(M27:M36)</f>
        <v>14.708556774710779</v>
      </c>
      <c r="N26" s="100">
        <f>SUM(N27:N36)</f>
        <v>1.3132616632390806</v>
      </c>
      <c r="O26" s="100">
        <f>SUM(O27:O36)</f>
        <v>0</v>
      </c>
      <c r="P26" s="100"/>
      <c r="Q26" s="168">
        <f>SUM(Q27:Q36)</f>
        <v>19.621328284914373</v>
      </c>
      <c r="R26" s="175">
        <f>SUM(R27:R36)</f>
        <v>64.120319312001556</v>
      </c>
      <c r="S26" s="50"/>
      <c r="T26" s="92">
        <f>SUM(T27:T36)</f>
        <v>4.7324764304000002</v>
      </c>
      <c r="U26" s="101"/>
      <c r="V26" s="101"/>
      <c r="W26" s="101"/>
      <c r="X26" s="92">
        <f>SUM(X27:X36)</f>
        <v>5.026164000000001E-2</v>
      </c>
      <c r="Y26" s="92">
        <f>SUM(Y27:Y36)</f>
        <v>49.12667664195866</v>
      </c>
      <c r="Z26" s="51">
        <f>SUM(S26:Y26)</f>
        <v>53.909414712358661</v>
      </c>
      <c r="AA26" s="52">
        <f>SUM(AA27:AA36)</f>
        <v>54.008427618005264</v>
      </c>
      <c r="AB26" s="93"/>
      <c r="AC26" s="187">
        <f t="shared" ref="AC26:AC39" si="7">SUM(I26,Q26,R26,Z26,AA26,AB26)</f>
        <v>211.55660440535252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</v>
      </c>
      <c r="G27" s="49">
        <f t="shared" si="5"/>
        <v>0</v>
      </c>
      <c r="H27" s="48">
        <v>0</v>
      </c>
      <c r="I27" s="186">
        <f t="shared" si="6"/>
        <v>0</v>
      </c>
      <c r="J27" s="50"/>
      <c r="K27" s="100"/>
      <c r="L27" s="50">
        <v>1.9609561139285704E-3</v>
      </c>
      <c r="M27" s="57">
        <v>2.6595755384137099</v>
      </c>
      <c r="N27" s="57">
        <v>0</v>
      </c>
      <c r="O27" s="57">
        <v>0</v>
      </c>
      <c r="P27" s="50"/>
      <c r="Q27" s="171">
        <f>SUM(K27:P27)</f>
        <v>2.6615364945276383</v>
      </c>
      <c r="R27" s="179">
        <v>0.14610185581447255</v>
      </c>
      <c r="S27" s="50"/>
      <c r="T27" s="50"/>
      <c r="U27" s="50"/>
      <c r="V27" s="50"/>
      <c r="W27" s="50"/>
      <c r="X27" s="50"/>
      <c r="Y27" s="50"/>
      <c r="Z27" s="51"/>
      <c r="AA27" s="95">
        <v>1.5026148344404719</v>
      </c>
      <c r="AB27" s="96"/>
      <c r="AC27" s="191">
        <f t="shared" si="7"/>
        <v>4.3102531847825825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6.8443623575226112E-2</v>
      </c>
      <c r="F28" s="48">
        <v>10.928064998773156</v>
      </c>
      <c r="G28" s="49">
        <f t="shared" si="5"/>
        <v>10.996508622348381</v>
      </c>
      <c r="H28" s="48">
        <v>4.0463502285960606</v>
      </c>
      <c r="I28" s="186">
        <f t="shared" si="6"/>
        <v>15.042858850944441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17.192551853744085</v>
      </c>
      <c r="S28" s="50"/>
      <c r="T28" s="102"/>
      <c r="U28" s="102"/>
      <c r="V28" s="102"/>
      <c r="W28" s="102"/>
      <c r="X28" s="50"/>
      <c r="Y28" s="50"/>
      <c r="Z28" s="51"/>
      <c r="AA28" s="95">
        <v>9.555146247499879</v>
      </c>
      <c r="AB28" s="96"/>
      <c r="AC28" s="191">
        <f t="shared" si="7"/>
        <v>41.790556952188403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</v>
      </c>
      <c r="F29" s="48">
        <v>1.7182850626436947E-2</v>
      </c>
      <c r="G29" s="49">
        <f t="shared" si="5"/>
        <v>1.7182850626436947E-2</v>
      </c>
      <c r="H29" s="48">
        <v>0</v>
      </c>
      <c r="I29" s="186">
        <f t="shared" si="6"/>
        <v>1.7182850626436947E-2</v>
      </c>
      <c r="J29" s="50"/>
      <c r="K29" s="57"/>
      <c r="L29" s="57"/>
      <c r="M29" s="57"/>
      <c r="N29" s="57"/>
      <c r="O29" s="57"/>
      <c r="P29" s="57"/>
      <c r="Q29" s="171"/>
      <c r="R29" s="179">
        <v>0.47796947394362121</v>
      </c>
      <c r="S29" s="50"/>
      <c r="T29" s="102"/>
      <c r="U29" s="102"/>
      <c r="V29" s="102"/>
      <c r="W29" s="102"/>
      <c r="X29" s="50"/>
      <c r="Y29" s="50"/>
      <c r="Z29" s="51"/>
      <c r="AA29" s="95">
        <v>0.33431872740958213</v>
      </c>
      <c r="AB29" s="96"/>
      <c r="AC29" s="191">
        <f t="shared" si="7"/>
        <v>0.82947105197964022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5.5079223220259581E-3</v>
      </c>
      <c r="F30" s="48">
        <v>0.54780111363667794</v>
      </c>
      <c r="G30" s="49">
        <f t="shared" si="5"/>
        <v>0.55330903595870384</v>
      </c>
      <c r="H30" s="48">
        <v>1.8706693426023595E-2</v>
      </c>
      <c r="I30" s="186">
        <f t="shared" si="6"/>
        <v>0.57201572938472744</v>
      </c>
      <c r="J30" s="50"/>
      <c r="K30" s="57"/>
      <c r="L30" s="57"/>
      <c r="M30" s="57"/>
      <c r="N30" s="57"/>
      <c r="O30" s="57"/>
      <c r="P30" s="57"/>
      <c r="Q30" s="171"/>
      <c r="R30" s="179">
        <v>5.6801536211444432</v>
      </c>
      <c r="S30" s="50"/>
      <c r="T30" s="102"/>
      <c r="U30" s="102"/>
      <c r="V30" s="102"/>
      <c r="W30" s="102"/>
      <c r="X30" s="50"/>
      <c r="Y30" s="50"/>
      <c r="Z30" s="51"/>
      <c r="AA30" s="95">
        <v>9.7062957738473497</v>
      </c>
      <c r="AB30" s="96"/>
      <c r="AC30" s="191">
        <f t="shared" si="7"/>
        <v>15.95846512437652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1.2258368220582326E-3</v>
      </c>
      <c r="G31" s="49">
        <f t="shared" si="5"/>
        <v>1.2258368220582326E-3</v>
      </c>
      <c r="H31" s="48">
        <v>0</v>
      </c>
      <c r="I31" s="186">
        <f t="shared" si="6"/>
        <v>1.2258368220582326E-3</v>
      </c>
      <c r="J31" s="50"/>
      <c r="K31" s="57"/>
      <c r="L31" s="57"/>
      <c r="M31" s="57"/>
      <c r="N31" s="57"/>
      <c r="O31" s="57"/>
      <c r="P31" s="57"/>
      <c r="Q31" s="171"/>
      <c r="R31" s="179">
        <v>35.107702160215112</v>
      </c>
      <c r="S31" s="50"/>
      <c r="T31" s="50"/>
      <c r="U31" s="50"/>
      <c r="V31" s="50"/>
      <c r="W31" s="50"/>
      <c r="X31" s="50"/>
      <c r="Y31" s="50"/>
      <c r="Z31" s="51"/>
      <c r="AA31" s="95">
        <v>3.131291016234274</v>
      </c>
      <c r="AB31" s="96"/>
      <c r="AC31" s="191">
        <f t="shared" si="7"/>
        <v>38.240219013271442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2.0700075534593108</v>
      </c>
      <c r="F32" s="48">
        <v>0.58193432859571326</v>
      </c>
      <c r="G32" s="49">
        <f t="shared" si="5"/>
        <v>2.651941882055024</v>
      </c>
      <c r="H32" s="48">
        <v>6.9214765676287301E-2</v>
      </c>
      <c r="I32" s="186">
        <f t="shared" si="6"/>
        <v>2.7211566477313114</v>
      </c>
      <c r="J32" s="50"/>
      <c r="K32" s="57"/>
      <c r="L32" s="57"/>
      <c r="M32" s="57"/>
      <c r="N32" s="57"/>
      <c r="O32" s="57"/>
      <c r="P32" s="57"/>
      <c r="Q32" s="171"/>
      <c r="R32" s="179">
        <v>2.1664267339991015</v>
      </c>
      <c r="S32" s="50"/>
      <c r="T32" s="50"/>
      <c r="U32" s="50"/>
      <c r="V32" s="50"/>
      <c r="W32" s="50"/>
      <c r="X32" s="50"/>
      <c r="Y32" s="50"/>
      <c r="Z32" s="51"/>
      <c r="AA32" s="95">
        <v>0.99155410409626099</v>
      </c>
      <c r="AB32" s="96"/>
      <c r="AC32" s="191">
        <f t="shared" si="7"/>
        <v>5.8791374858266741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8.3483714605689981E-3</v>
      </c>
      <c r="G33" s="49">
        <f t="shared" si="5"/>
        <v>8.3483714605689981E-3</v>
      </c>
      <c r="H33" s="48">
        <v>0.18940098041247375</v>
      </c>
      <c r="I33" s="186">
        <f t="shared" si="6"/>
        <v>0.19774935187304274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2.4609863018887945</v>
      </c>
      <c r="S33" s="50"/>
      <c r="T33" s="50"/>
      <c r="U33" s="50"/>
      <c r="V33" s="50"/>
      <c r="W33" s="50"/>
      <c r="X33" s="50"/>
      <c r="Y33" s="50"/>
      <c r="Z33" s="51"/>
      <c r="AA33" s="95">
        <v>22.88394140889179</v>
      </c>
      <c r="AB33" s="96"/>
      <c r="AC33" s="191">
        <f t="shared" si="7"/>
        <v>25.542677062653627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9.0035601068414999E-3</v>
      </c>
      <c r="G34" s="49">
        <f t="shared" si="5"/>
        <v>9.0035601068414999E-3</v>
      </c>
      <c r="H34" s="48">
        <v>9.8510477307683884E-3</v>
      </c>
      <c r="I34" s="186">
        <f t="shared" si="6"/>
        <v>1.8854607837609887E-2</v>
      </c>
      <c r="J34" s="50"/>
      <c r="K34" s="57"/>
      <c r="L34" s="57"/>
      <c r="M34" s="57"/>
      <c r="N34" s="57"/>
      <c r="O34" s="57"/>
      <c r="P34" s="57"/>
      <c r="Q34" s="171"/>
      <c r="R34" s="179">
        <v>0.25962259916971608</v>
      </c>
      <c r="S34" s="50"/>
      <c r="T34" s="50"/>
      <c r="U34" s="50"/>
      <c r="V34" s="50"/>
      <c r="W34" s="50"/>
      <c r="X34" s="50"/>
      <c r="Y34" s="50"/>
      <c r="Z34" s="51"/>
      <c r="AA34" s="95">
        <v>0.53467473973253998</v>
      </c>
      <c r="AB34" s="96"/>
      <c r="AC34" s="191">
        <f t="shared" si="7"/>
        <v>0.81315194673986602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0</v>
      </c>
      <c r="G35" s="49">
        <f t="shared" si="5"/>
        <v>0</v>
      </c>
      <c r="H35" s="48">
        <v>0</v>
      </c>
      <c r="I35" s="186">
        <f t="shared" si="6"/>
        <v>0</v>
      </c>
      <c r="J35" s="50"/>
      <c r="K35" s="57"/>
      <c r="L35" s="50">
        <v>4.051520539854192E-2</v>
      </c>
      <c r="M35" s="57">
        <v>5.7113729393383847</v>
      </c>
      <c r="N35" s="57">
        <v>1.1184643639119748E-2</v>
      </c>
      <c r="O35" s="57">
        <v>0</v>
      </c>
      <c r="P35" s="57"/>
      <c r="Q35" s="171">
        <f>SUM(K35:P35)</f>
        <v>5.7630727883760464</v>
      </c>
      <c r="R35" s="179">
        <v>0.50705937386606381</v>
      </c>
      <c r="S35" s="50"/>
      <c r="T35" s="50"/>
      <c r="U35" s="50"/>
      <c r="V35" s="50"/>
      <c r="W35" s="50"/>
      <c r="X35" s="50"/>
      <c r="Y35" s="50"/>
      <c r="Z35" s="51"/>
      <c r="AA35" s="95">
        <v>1.341532574334628</v>
      </c>
      <c r="AB35" s="96"/>
      <c r="AC35" s="191">
        <f t="shared" si="7"/>
        <v>7.6116647365767376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1.3260706028530347</v>
      </c>
      <c r="F36" s="48">
        <v>0</v>
      </c>
      <c r="G36" s="49">
        <f t="shared" si="5"/>
        <v>1.3260706028530347</v>
      </c>
      <c r="H36" s="48">
        <v>0</v>
      </c>
      <c r="I36" s="186">
        <f>SUM(G36:H36)</f>
        <v>1.3260706028530347</v>
      </c>
      <c r="J36" s="50"/>
      <c r="K36" s="50">
        <v>3.4026885814583832</v>
      </c>
      <c r="L36" s="50">
        <v>0.15434510399365961</v>
      </c>
      <c r="M36" s="50">
        <v>6.3376082969586838</v>
      </c>
      <c r="N36" s="50">
        <v>1.3020770195999609</v>
      </c>
      <c r="O36" s="50">
        <v>0</v>
      </c>
      <c r="P36" s="50"/>
      <c r="Q36" s="171">
        <f>SUM(K36:P36)</f>
        <v>11.196719002010688</v>
      </c>
      <c r="R36" s="179">
        <v>0.12174533821614909</v>
      </c>
      <c r="S36" s="50"/>
      <c r="T36" s="50">
        <v>4.7324764304000002</v>
      </c>
      <c r="U36" s="50"/>
      <c r="V36" s="50"/>
      <c r="W36" s="50"/>
      <c r="X36" s="50">
        <v>5.026164000000001E-2</v>
      </c>
      <c r="Y36" s="50">
        <v>49.12667664195866</v>
      </c>
      <c r="Z36" s="94">
        <f>SUM(S36:Y36)</f>
        <v>53.909414712358661</v>
      </c>
      <c r="AA36" s="95">
        <v>4.0270581915184893</v>
      </c>
      <c r="AB36" s="96"/>
      <c r="AC36" s="191">
        <f t="shared" si="7"/>
        <v>70.581007846957021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8.4995349537862509E-3</v>
      </c>
      <c r="F37" s="63">
        <v>0.33995625343318042</v>
      </c>
      <c r="G37" s="62">
        <f t="shared" si="5"/>
        <v>0.34845578838696667</v>
      </c>
      <c r="H37" s="63">
        <v>0.6455868684465409</v>
      </c>
      <c r="I37" s="181">
        <f>SUM(G37:H37)</f>
        <v>0.99404265683350757</v>
      </c>
      <c r="J37" s="92"/>
      <c r="K37" s="92">
        <v>1.65493399398144</v>
      </c>
      <c r="L37" s="92">
        <v>0.61807708430374142</v>
      </c>
      <c r="M37" s="92">
        <v>5.5508020729626812</v>
      </c>
      <c r="N37" s="92">
        <v>6.0677610361203199E-2</v>
      </c>
      <c r="O37" s="92">
        <v>0</v>
      </c>
      <c r="P37" s="92"/>
      <c r="Q37" s="168">
        <f>SUM(K37:P37)</f>
        <v>7.884490761609066</v>
      </c>
      <c r="R37" s="175">
        <v>7.9192761048665421</v>
      </c>
      <c r="S37" s="92"/>
      <c r="T37" s="92">
        <v>2.4958216593508991</v>
      </c>
      <c r="U37" s="92"/>
      <c r="V37" s="92"/>
      <c r="W37" s="92"/>
      <c r="X37" s="92">
        <v>0.28000000000000003</v>
      </c>
      <c r="Y37" s="92"/>
      <c r="Z37" s="51">
        <f>SUM(S37:Y37)</f>
        <v>2.7758216593508989</v>
      </c>
      <c r="AA37" s="52">
        <v>34.294722981838852</v>
      </c>
      <c r="AB37" s="93"/>
      <c r="AC37" s="187">
        <f t="shared" si="7"/>
        <v>53.868354164498868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</v>
      </c>
      <c r="G38" s="62">
        <f t="shared" si="5"/>
        <v>0</v>
      </c>
      <c r="H38" s="104">
        <v>0</v>
      </c>
      <c r="I38" s="181">
        <f t="shared" si="6"/>
        <v>0</v>
      </c>
      <c r="J38" s="92"/>
      <c r="K38" s="92">
        <v>0.24023866089015233</v>
      </c>
      <c r="L38" s="92">
        <v>112.5174767692483</v>
      </c>
      <c r="M38" s="92">
        <v>99.772734685656559</v>
      </c>
      <c r="N38" s="92">
        <v>4.3682215981171399</v>
      </c>
      <c r="O38" s="92">
        <v>14.494820351623488</v>
      </c>
      <c r="P38" s="92"/>
      <c r="Q38" s="168">
        <f>SUM(K38:P38)</f>
        <v>231.39349206553567</v>
      </c>
      <c r="R38" s="175">
        <v>9.0572899999999991E-3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7"/>
        <v>231.62753225566166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5.9552662669620764E-3</v>
      </c>
      <c r="F39" s="63">
        <v>0.18248060554570306</v>
      </c>
      <c r="G39" s="62">
        <f t="shared" si="5"/>
        <v>0.18843587181266513</v>
      </c>
      <c r="H39" s="63">
        <v>0.10710869144203052</v>
      </c>
      <c r="I39" s="181">
        <f t="shared" si="6"/>
        <v>0.29554456325469564</v>
      </c>
      <c r="J39" s="50"/>
      <c r="K39" s="92">
        <v>3.5151095214476715</v>
      </c>
      <c r="L39" s="92">
        <v>2.9716416405707036E-2</v>
      </c>
      <c r="M39" s="92">
        <v>0.12937775039551569</v>
      </c>
      <c r="N39" s="92">
        <v>0</v>
      </c>
      <c r="O39" s="92">
        <v>0</v>
      </c>
      <c r="P39" s="92"/>
      <c r="Q39" s="168">
        <f>SUM(K39:P39)</f>
        <v>3.6742036882488942</v>
      </c>
      <c r="R39" s="175">
        <v>6.7531133183364851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8.6936609374714084</v>
      </c>
      <c r="Z39" s="51">
        <f>SUM(S39:Y39)</f>
        <v>9.3325478697741442</v>
      </c>
      <c r="AA39" s="52">
        <v>44.899228590161002</v>
      </c>
      <c r="AB39" s="93"/>
      <c r="AC39" s="187">
        <f t="shared" si="7"/>
        <v>64.954638029775225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3.5261120942263764</v>
      </c>
      <c r="F40" s="82">
        <f>SUM(F$22,F$26,F$37,F$39)+F38</f>
        <v>15.266073252766928</v>
      </c>
      <c r="G40" s="83">
        <f>SUM(G$22,G$26,G$37,G$39)+G38</f>
        <v>18.792185346993303</v>
      </c>
      <c r="H40" s="82">
        <f>SUM(H$22,H$26,H$37,H$39)+H38</f>
        <v>5.1011159820547629</v>
      </c>
      <c r="I40" s="185">
        <f>SUM(I$22,I$26,I$37,I$39)+I38</f>
        <v>23.893301329048064</v>
      </c>
      <c r="J40" s="85">
        <f t="shared" ref="J40:AB40" si="8">SUM(J$22,J$26,J$37,J$39,J$38)</f>
        <v>0</v>
      </c>
      <c r="K40" s="85">
        <f t="shared" si="8"/>
        <v>8.9065865661668653</v>
      </c>
      <c r="L40" s="85">
        <f t="shared" si="8"/>
        <v>114.56516527617147</v>
      </c>
      <c r="M40" s="85">
        <f t="shared" si="8"/>
        <v>134.7390696363791</v>
      </c>
      <c r="N40" s="85">
        <f t="shared" si="8"/>
        <v>6.6453086945614039</v>
      </c>
      <c r="O40" s="85">
        <f t="shared" si="8"/>
        <v>14.494820351623488</v>
      </c>
      <c r="P40" s="109">
        <f t="shared" si="8"/>
        <v>0</v>
      </c>
      <c r="Q40" s="172">
        <f>SUM(Q$22,Q$26,Q$37,Q$39,Q$38)</f>
        <v>279.35095052490237</v>
      </c>
      <c r="R40" s="178">
        <f t="shared" si="8"/>
        <v>80.251394332414193</v>
      </c>
      <c r="S40" s="85">
        <f t="shared" si="8"/>
        <v>0</v>
      </c>
      <c r="T40" s="85">
        <f t="shared" si="8"/>
        <v>8.1844782108880523</v>
      </c>
      <c r="U40" s="85">
        <f t="shared" si="8"/>
        <v>0.36399999999999999</v>
      </c>
      <c r="V40" s="85">
        <f t="shared" si="8"/>
        <v>0</v>
      </c>
      <c r="W40" s="85"/>
      <c r="X40" s="85">
        <f t="shared" si="8"/>
        <v>0.33026164000000002</v>
      </c>
      <c r="Y40" s="109">
        <f>SUM(Y$22,Y$26,Y$37,Y$39,Y$38)</f>
        <v>57.820337579430067</v>
      </c>
      <c r="Z40" s="110">
        <f t="shared" si="8"/>
        <v>66.699077430318113</v>
      </c>
      <c r="AA40" s="87">
        <f t="shared" si="8"/>
        <v>142.51218395403635</v>
      </c>
      <c r="AB40" s="111">
        <f t="shared" si="8"/>
        <v>0</v>
      </c>
      <c r="AC40" s="190">
        <f>SUM(AC$22,AC$26,AC$37,AC$39,AC$38)</f>
        <v>592.70690757071907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-0.87298979127074361</v>
      </c>
      <c r="H42" s="82">
        <f>H$20-H$40</f>
        <v>-3.9120526564967228E-2</v>
      </c>
      <c r="I42" s="185">
        <f>I$20-I$40</f>
        <v>-0.91211031783571528</v>
      </c>
      <c r="J42" s="85">
        <f t="shared" ref="J42:R42" si="9">J$20-J$40</f>
        <v>0.45643791260104649</v>
      </c>
      <c r="K42" s="85">
        <f t="shared" si="9"/>
        <v>-0.16260220784941026</v>
      </c>
      <c r="L42" s="85">
        <f t="shared" si="9"/>
        <v>0.66520967530415476</v>
      </c>
      <c r="M42" s="85">
        <f t="shared" si="9"/>
        <v>1.7963192584699925</v>
      </c>
      <c r="N42" s="85">
        <f t="shared" si="9"/>
        <v>1.6106875491768591E-2</v>
      </c>
      <c r="O42" s="85">
        <f t="shared" si="9"/>
        <v>6.1372832109043429E-2</v>
      </c>
      <c r="P42" s="85">
        <f t="shared" si="9"/>
        <v>0</v>
      </c>
      <c r="Q42" s="170">
        <f t="shared" si="9"/>
        <v>2.8328443461265351</v>
      </c>
      <c r="R42" s="178">
        <f t="shared" si="9"/>
        <v>-2.0513960351202485</v>
      </c>
      <c r="S42" s="85"/>
      <c r="T42" s="85">
        <f>T$20-T$40</f>
        <v>-3.5527136788005009E-14</v>
      </c>
      <c r="U42" s="85">
        <f>U$20-U$40</f>
        <v>0</v>
      </c>
      <c r="V42" s="85">
        <f>V$20-V$40</f>
        <v>0</v>
      </c>
      <c r="W42" s="85"/>
      <c r="X42" s="85">
        <f t="shared" ref="X42:AC42" si="10">X$20-X$40</f>
        <v>0</v>
      </c>
      <c r="Y42" s="85">
        <f t="shared" si="10"/>
        <v>0</v>
      </c>
      <c r="Z42" s="116">
        <f t="shared" si="10"/>
        <v>0</v>
      </c>
      <c r="AA42" s="117">
        <f>AA$20-AA$40</f>
        <v>1.0048636235057415</v>
      </c>
      <c r="AB42" s="88">
        <f t="shared" si="10"/>
        <v>0</v>
      </c>
      <c r="AC42" s="190">
        <f t="shared" si="10"/>
        <v>0.87420161667625962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A1:I1"/>
    <mergeCell ref="B2:C2"/>
    <mergeCell ref="B3:C3"/>
    <mergeCell ref="B4:C5"/>
    <mergeCell ref="E4:I4"/>
    <mergeCell ref="S4:Z4"/>
    <mergeCell ref="AC4:AC5"/>
    <mergeCell ref="A7:A18"/>
    <mergeCell ref="B14:B18"/>
    <mergeCell ref="A22:A39"/>
    <mergeCell ref="B23:B25"/>
    <mergeCell ref="B27:B36"/>
    <mergeCell ref="J4:Q4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44"/>
  <sheetViews>
    <sheetView zoomScale="50" zoomScaleNormal="50" workbookViewId="0">
      <selection activeCell="AC4" sqref="AC4:AC5"/>
    </sheetView>
  </sheetViews>
  <sheetFormatPr defaultColWidth="8.85546875" defaultRowHeight="12.75" outlineLevelRow="1" outlineLevelCol="2" x14ac:dyDescent="0.2"/>
  <cols>
    <col min="1" max="2" width="4.85546875" style="6" customWidth="1"/>
    <col min="3" max="3" width="36.28515625" style="6" customWidth="1"/>
    <col min="4" max="4" width="7" style="6" hidden="1" customWidth="1"/>
    <col min="5" max="5" width="19.710937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5703125" style="6" customWidth="1" outlineLevel="1"/>
    <col min="11" max="11" width="14.85546875" style="6" customWidth="1" outlineLevel="1"/>
    <col min="12" max="12" width="15.28515625" style="6" customWidth="1" outlineLevel="1"/>
    <col min="13" max="13" width="14.140625" style="6" customWidth="1" outlineLevel="1"/>
    <col min="14" max="14" width="13.85546875" style="6" customWidth="1" outlineLevel="1"/>
    <col min="15" max="15" width="13.28515625" style="6" customWidth="1" outlineLevel="1"/>
    <col min="16" max="16" width="14.140625" style="6" bestFit="1" customWidth="1" outlineLevel="1"/>
    <col min="17" max="17" width="15.85546875" style="6" bestFit="1" customWidth="1"/>
    <col min="18" max="18" width="16.85546875" style="6" customWidth="1"/>
    <col min="19" max="19" width="14.85546875" style="6" customWidth="1" outlineLevel="1"/>
    <col min="20" max="20" width="16.42578125" style="6" customWidth="1" outlineLevel="1"/>
    <col min="21" max="21" width="12.7109375" style="6" customWidth="1" outlineLevel="1"/>
    <col min="22" max="22" width="11.5703125" style="6" customWidth="1" outlineLevel="1"/>
    <col min="23" max="23" width="26" style="6" customWidth="1" outlineLevel="1"/>
    <col min="24" max="24" width="12" style="6" customWidth="1" outlineLevel="1"/>
    <col min="25" max="25" width="14.5703125" style="6" customWidth="1" outlineLevel="1"/>
    <col min="26" max="26" width="17.85546875" style="6" customWidth="1"/>
    <col min="27" max="27" width="18" style="6" customWidth="1"/>
    <col min="28" max="28" width="17.5703125" style="6" customWidth="1"/>
    <col min="29" max="29" width="16.85546875" style="6" customWidth="1"/>
    <col min="30" max="31" width="8.85546875" style="6" customWidth="1"/>
    <col min="32" max="32" width="10.85546875" style="6" bestFit="1" customWidth="1"/>
    <col min="33" max="33" width="15.28515625" style="6" customWidth="1"/>
    <col min="34" max="34" width="13.5703125" style="6" customWidth="1"/>
    <col min="35" max="35" width="20.7109375" style="6" customWidth="1"/>
    <col min="36" max="36" width="22" style="6" customWidth="1"/>
    <col min="37" max="37" width="16.85546875" style="6" customWidth="1"/>
    <col min="38" max="38" width="15.5703125" style="6" customWidth="1"/>
    <col min="39" max="39" width="13.28515625" style="6" customWidth="1"/>
    <col min="40" max="40" width="17" style="6" customWidth="1"/>
    <col min="41" max="16384" width="8.85546875" style="6"/>
  </cols>
  <sheetData>
    <row r="1" spans="1:36" ht="36" customHeight="1" x14ac:dyDescent="0.2">
      <c r="A1" s="223" t="s">
        <v>0</v>
      </c>
      <c r="B1" s="223"/>
      <c r="C1" s="223"/>
      <c r="D1" s="223"/>
      <c r="E1" s="223"/>
      <c r="F1" s="223"/>
      <c r="G1" s="223"/>
      <c r="H1" s="223"/>
      <c r="I1" s="223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6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2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6" ht="24" thickBot="1" x14ac:dyDescent="0.25">
      <c r="A3" s="11"/>
      <c r="B3" s="229">
        <v>2018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6" ht="28.5" customHeight="1" thickBot="1" x14ac:dyDescent="0.25">
      <c r="A4" s="22"/>
      <c r="B4" s="231" t="s">
        <v>2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6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6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6" ht="23.1" customHeight="1" outlineLevel="1" x14ac:dyDescent="0.3">
      <c r="A7" s="238" t="s">
        <v>29</v>
      </c>
      <c r="B7" s="45"/>
      <c r="C7" s="46" t="s">
        <v>30</v>
      </c>
      <c r="D7" s="47"/>
      <c r="E7" s="48">
        <v>40.38345039</v>
      </c>
      <c r="F7" s="48">
        <v>37.460900500000008</v>
      </c>
      <c r="G7" s="49">
        <v>77.844350890000001</v>
      </c>
      <c r="H7" s="48">
        <v>5.52618674</v>
      </c>
      <c r="I7" s="181">
        <f>G7+H7</f>
        <v>83.370537630000001</v>
      </c>
      <c r="J7" s="50">
        <v>51.578366199462131</v>
      </c>
      <c r="K7" s="50">
        <v>8.4018281954983181</v>
      </c>
      <c r="L7" s="50"/>
      <c r="M7" s="50"/>
      <c r="N7" s="50"/>
      <c r="O7" s="50"/>
      <c r="P7" s="50"/>
      <c r="Q7" s="168">
        <f>SUM(J7:P7)</f>
        <v>59.980194394960449</v>
      </c>
      <c r="R7" s="175">
        <v>172.25330708510361</v>
      </c>
      <c r="S7" s="50">
        <v>94.633164254357851</v>
      </c>
      <c r="T7" s="50">
        <v>187.76193668538434</v>
      </c>
      <c r="U7" s="50">
        <v>0.71658687251200004</v>
      </c>
      <c r="V7" s="50">
        <v>7.4435542912551602</v>
      </c>
      <c r="W7" s="50">
        <v>0.13873359139999999</v>
      </c>
      <c r="X7" s="50">
        <v>3.6629999090681951</v>
      </c>
      <c r="Y7" s="50">
        <v>60.769459615736395</v>
      </c>
      <c r="Z7" s="51">
        <f>SUM(S7:Y7)</f>
        <v>355.12643521971393</v>
      </c>
      <c r="AA7" s="52"/>
      <c r="AB7" s="53">
        <v>1.2671539199999999</v>
      </c>
      <c r="AC7" s="187">
        <f>SUM(I7,Q7,R7,Z7,AA7,AB7)</f>
        <v>671.99762824977802</v>
      </c>
      <c r="AD7" s="54"/>
      <c r="AH7" s="55"/>
      <c r="AI7" s="55"/>
      <c r="AJ7" s="55"/>
    </row>
    <row r="8" spans="1:36" ht="23.1" customHeight="1" outlineLevel="1" x14ac:dyDescent="0.3">
      <c r="A8" s="239"/>
      <c r="B8" s="45" t="str">
        <f>"+"</f>
        <v>+</v>
      </c>
      <c r="C8" s="56" t="s">
        <v>31</v>
      </c>
      <c r="D8" s="47"/>
      <c r="E8" s="48">
        <v>2.1359811302851397</v>
      </c>
      <c r="F8" s="48">
        <v>11.179348724356661</v>
      </c>
      <c r="G8" s="49">
        <v>13.315329854641803</v>
      </c>
      <c r="H8" s="48">
        <v>2.5520180559290267E-3</v>
      </c>
      <c r="I8" s="181">
        <f>G8+H8</f>
        <v>13.317881872697733</v>
      </c>
      <c r="J8" s="50">
        <v>249.7298484722005</v>
      </c>
      <c r="K8" s="50">
        <v>0.62693644060761333</v>
      </c>
      <c r="L8" s="50">
        <v>49.801655352062632</v>
      </c>
      <c r="M8" s="50">
        <v>61.941339702887255</v>
      </c>
      <c r="N8" s="50">
        <v>3.5635912741796644E-2</v>
      </c>
      <c r="O8" s="50">
        <v>12.429764422977286</v>
      </c>
      <c r="P8" s="50">
        <v>6.0101429615512112</v>
      </c>
      <c r="Q8" s="168">
        <f>SUM(J8:P8)</f>
        <v>380.57532326502826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91">
        <f>SUM(I8,Q8,R8,Z8,AA8,AB8)</f>
        <v>393.893205137726</v>
      </c>
      <c r="AD8" s="54"/>
      <c r="AH8" s="55"/>
      <c r="AI8" s="55"/>
      <c r="AJ8" s="55"/>
    </row>
    <row r="9" spans="1:36" ht="23.1" customHeight="1" outlineLevel="1" x14ac:dyDescent="0.3">
      <c r="A9" s="239"/>
      <c r="B9" s="45" t="str">
        <f>"-"</f>
        <v>-</v>
      </c>
      <c r="C9" s="56" t="s">
        <v>32</v>
      </c>
      <c r="D9" s="47"/>
      <c r="E9" s="48">
        <v>37.935026681184546</v>
      </c>
      <c r="F9" s="48">
        <v>0.5892722883599969</v>
      </c>
      <c r="G9" s="49">
        <v>38.524298969544539</v>
      </c>
      <c r="H9" s="48">
        <v>0</v>
      </c>
      <c r="I9" s="181">
        <f>G9+H9</f>
        <v>38.524298969544539</v>
      </c>
      <c r="J9" s="50">
        <v>49.020653346510407</v>
      </c>
      <c r="K9" s="50">
        <v>0.32296354943890127</v>
      </c>
      <c r="L9" s="50">
        <v>0.70646897018905896</v>
      </c>
      <c r="M9" s="50">
        <v>0</v>
      </c>
      <c r="N9" s="50">
        <v>8.3856980172705651</v>
      </c>
      <c r="O9" s="50">
        <v>0</v>
      </c>
      <c r="P9" s="50">
        <v>0</v>
      </c>
      <c r="Q9" s="168">
        <f>SUM(J9:P9)</f>
        <v>58.435783883408931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91">
        <f>SUM(I9,Q9,R9,Z9,AA9,AB9)</f>
        <v>96.960082852953462</v>
      </c>
      <c r="AD9" s="54"/>
      <c r="AH9" s="55"/>
      <c r="AI9" s="55"/>
      <c r="AJ9" s="55"/>
    </row>
    <row r="10" spans="1:36" ht="23.1" customHeight="1" outlineLevel="1" x14ac:dyDescent="0.3">
      <c r="A10" s="239"/>
      <c r="B10" s="45" t="str">
        <f>"-"</f>
        <v>-</v>
      </c>
      <c r="C10" s="46" t="s">
        <v>33</v>
      </c>
      <c r="D10" s="47"/>
      <c r="E10" s="48">
        <v>0</v>
      </c>
      <c r="F10" s="48">
        <v>0</v>
      </c>
      <c r="G10" s="49">
        <v>4.704387588822029</v>
      </c>
      <c r="H10" s="48">
        <v>2.1714043422065288E-2</v>
      </c>
      <c r="I10" s="181">
        <f>G10+H10</f>
        <v>4.7261016322440943</v>
      </c>
      <c r="J10" s="50">
        <v>0.97636386097342642</v>
      </c>
      <c r="K10" s="50">
        <v>-3.0138521904831628E-2</v>
      </c>
      <c r="L10" s="50">
        <v>-1.6974332267252978E-2</v>
      </c>
      <c r="M10" s="50">
        <v>0.86139697692835993</v>
      </c>
      <c r="N10" s="50">
        <v>1.3511931365915331</v>
      </c>
      <c r="O10" s="50">
        <v>0.48436038911002677</v>
      </c>
      <c r="P10" s="50">
        <v>0.79207303888383274</v>
      </c>
      <c r="Q10" s="168">
        <f>SUM(J10:P10)</f>
        <v>4.418274548315094</v>
      </c>
      <c r="R10" s="175">
        <v>-1.3219903124634693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91">
        <f>SUM(I10,Q10,R10,Z10,AA10,AB10)</f>
        <v>7.8223858680957186</v>
      </c>
      <c r="AD10" s="54"/>
      <c r="AH10" s="55"/>
      <c r="AI10" s="55"/>
      <c r="AJ10" s="55"/>
    </row>
    <row r="11" spans="1:36" ht="23.1" customHeight="1" outlineLevel="1" x14ac:dyDescent="0.3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1.4050840949106E-4</v>
      </c>
      <c r="M11" s="50">
        <v>1.5388703104564652</v>
      </c>
      <c r="N11" s="50">
        <v>11.747333161241063</v>
      </c>
      <c r="O11" s="50">
        <v>57.145128994219554</v>
      </c>
      <c r="P11" s="50">
        <v>0</v>
      </c>
      <c r="Q11" s="168">
        <f>SUM(J11:P11)</f>
        <v>70.431472974326567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91">
        <f>SUM(I11,Q11,R11,Z11,AA11,AB11)</f>
        <v>70.431472974326567</v>
      </c>
      <c r="AD11" s="54"/>
      <c r="AH11" s="55"/>
      <c r="AI11" s="55"/>
      <c r="AJ11" s="55"/>
    </row>
    <row r="12" spans="1:36" ht="42.75" customHeight="1" thickBot="1" x14ac:dyDescent="0.35">
      <c r="A12" s="239"/>
      <c r="B12" s="59" t="s">
        <v>35</v>
      </c>
      <c r="C12" s="152"/>
      <c r="D12" s="47"/>
      <c r="E12" s="61">
        <f>SUM(E$7:E$8)-SUM(E$9:E$11)</f>
        <v>4.5844048391005927</v>
      </c>
      <c r="F12" s="61">
        <f t="shared" ref="F12:Z12" si="0">SUM(F$7:F$8)-SUM(F$9:F$11)</f>
        <v>48.050976935996665</v>
      </c>
      <c r="G12" s="62">
        <f t="shared" si="0"/>
        <v>47.930994186275235</v>
      </c>
      <c r="H12" s="63">
        <f t="shared" si="0"/>
        <v>5.5070247146338636</v>
      </c>
      <c r="I12" s="182">
        <f>SUM(I$7:I$8)-SUM(I$9:I$11)</f>
        <v>53.438018900909107</v>
      </c>
      <c r="J12" s="64">
        <f>SUM(J$7:J$8)-SUM(J$9:J$11)</f>
        <v>251.3111974641788</v>
      </c>
      <c r="K12" s="64">
        <f t="shared" si="0"/>
        <v>8.7359396085718615</v>
      </c>
      <c r="L12" s="64">
        <f t="shared" si="0"/>
        <v>49.112020205731334</v>
      </c>
      <c r="M12" s="64">
        <f t="shared" si="0"/>
        <v>59.541072415502427</v>
      </c>
      <c r="N12" s="64">
        <f t="shared" si="0"/>
        <v>-21.448588402361366</v>
      </c>
      <c r="O12" s="64">
        <f t="shared" si="0"/>
        <v>-45.199724960352299</v>
      </c>
      <c r="P12" s="64">
        <f t="shared" si="0"/>
        <v>5.2180699226673788</v>
      </c>
      <c r="Q12" s="169">
        <f t="shared" si="0"/>
        <v>307.2699862539381</v>
      </c>
      <c r="R12" s="176">
        <f t="shared" si="0"/>
        <v>173.57529739756708</v>
      </c>
      <c r="S12" s="64">
        <f t="shared" si="0"/>
        <v>94.633164254357851</v>
      </c>
      <c r="T12" s="64">
        <f t="shared" si="0"/>
        <v>187.76193668538434</v>
      </c>
      <c r="U12" s="64">
        <f t="shared" si="0"/>
        <v>0.71658687251200004</v>
      </c>
      <c r="V12" s="64">
        <f t="shared" si="0"/>
        <v>7.4435542912551602</v>
      </c>
      <c r="W12" s="64">
        <f t="shared" si="0"/>
        <v>0.13873359139999999</v>
      </c>
      <c r="X12" s="64">
        <f t="shared" si="0"/>
        <v>3.6629999090681951</v>
      </c>
      <c r="Y12" s="64">
        <f t="shared" si="0"/>
        <v>60.769459615736395</v>
      </c>
      <c r="Z12" s="65">
        <f t="shared" si="0"/>
        <v>355.12643521971393</v>
      </c>
      <c r="AA12" s="66"/>
      <c r="AB12" s="67">
        <f>SUM(AB$7:AB$8)-SUM(AB$9:AB$11)</f>
        <v>1.2671539199999999</v>
      </c>
      <c r="AC12" s="188">
        <f>SUM(AC$7:AC$8)-SUM(AC$9:AC$11)</f>
        <v>890.67689169212827</v>
      </c>
      <c r="AD12" s="54"/>
      <c r="AG12" s="55"/>
      <c r="AH12" s="55"/>
      <c r="AI12" s="55"/>
      <c r="AJ12" s="55"/>
    </row>
    <row r="13" spans="1:36" ht="42.75" customHeight="1" x14ac:dyDescent="0.3">
      <c r="A13" s="239"/>
      <c r="B13" s="68" t="s">
        <v>36</v>
      </c>
      <c r="C13" s="69"/>
      <c r="D13" s="47"/>
      <c r="E13" s="70">
        <f t="shared" ref="E13:AC13" si="1">SUM(E$14:E$18)</f>
        <v>-0.29984190124564469</v>
      </c>
      <c r="F13" s="70">
        <f t="shared" si="1"/>
        <v>-29.038721066929419</v>
      </c>
      <c r="G13" s="71">
        <f t="shared" si="1"/>
        <v>-29.338562968175061</v>
      </c>
      <c r="H13" s="70">
        <f t="shared" si="1"/>
        <v>-0.34797429524599544</v>
      </c>
      <c r="I13" s="183">
        <f t="shared" si="1"/>
        <v>-29.686537263421062</v>
      </c>
      <c r="J13" s="72">
        <f t="shared" si="1"/>
        <v>-248.67739514268533</v>
      </c>
      <c r="K13" s="72">
        <f t="shared" si="1"/>
        <v>-3.0156890243795021E-2</v>
      </c>
      <c r="L13" s="72">
        <f t="shared" si="1"/>
        <v>66.50234419503002</v>
      </c>
      <c r="M13" s="72">
        <f t="shared" si="1"/>
        <v>79.689009008861035</v>
      </c>
      <c r="N13" s="72">
        <f t="shared" si="1"/>
        <v>27.257994663839007</v>
      </c>
      <c r="O13" s="72">
        <f t="shared" si="1"/>
        <v>62.303863905196486</v>
      </c>
      <c r="P13" s="72">
        <f t="shared" si="1"/>
        <v>4.5677860123594947</v>
      </c>
      <c r="Q13" s="168">
        <f t="shared" si="1"/>
        <v>-8.3865542476430601</v>
      </c>
      <c r="R13" s="177">
        <f t="shared" si="1"/>
        <v>-54.576675445719758</v>
      </c>
      <c r="S13" s="72">
        <f t="shared" si="1"/>
        <v>-94.633164254357851</v>
      </c>
      <c r="T13" s="72">
        <f t="shared" si="1"/>
        <v>-179.73127035069632</v>
      </c>
      <c r="U13" s="72">
        <f t="shared" si="1"/>
        <v>-0.35258687251200005</v>
      </c>
      <c r="V13" s="72">
        <f t="shared" si="1"/>
        <v>-7.4435542912551602</v>
      </c>
      <c r="W13" s="72">
        <f t="shared" si="1"/>
        <v>-0.13873359140000002</v>
      </c>
      <c r="X13" s="72">
        <f t="shared" si="1"/>
        <v>-3.3327382690681948</v>
      </c>
      <c r="Y13" s="72">
        <f t="shared" si="1"/>
        <v>-4.1604567734</v>
      </c>
      <c r="Z13" s="51">
        <f t="shared" si="1"/>
        <v>-289.79250440268959</v>
      </c>
      <c r="AA13" s="73">
        <f t="shared" si="1"/>
        <v>144.24330000369309</v>
      </c>
      <c r="AB13" s="74">
        <f t="shared" si="1"/>
        <v>-1.2671539199999999</v>
      </c>
      <c r="AC13" s="189">
        <f t="shared" si="1"/>
        <v>-239.46612527578037</v>
      </c>
      <c r="AD13" s="54"/>
      <c r="AG13" s="55"/>
      <c r="AH13" s="55"/>
      <c r="AI13" s="55"/>
      <c r="AJ13" s="55"/>
    </row>
    <row r="14" spans="1:36" ht="23.1" customHeight="1" outlineLevel="1" x14ac:dyDescent="0.3">
      <c r="A14" s="239"/>
      <c r="B14" s="225"/>
      <c r="C14" s="46" t="s">
        <v>37</v>
      </c>
      <c r="D14" s="47"/>
      <c r="E14" s="75">
        <v>0</v>
      </c>
      <c r="F14" s="75">
        <v>-9.9172433242461011</v>
      </c>
      <c r="G14" s="49">
        <f>F14+E14</f>
        <v>-9.9172433242461011</v>
      </c>
      <c r="H14" s="48">
        <v>0</v>
      </c>
      <c r="I14" s="181">
        <f>SUM(G14:H14)</f>
        <v>-9.9172433242461011</v>
      </c>
      <c r="J14" s="50"/>
      <c r="K14" s="50"/>
      <c r="L14" s="50"/>
      <c r="M14" s="50">
        <v>-0.1256473180354199</v>
      </c>
      <c r="N14" s="50">
        <v>0</v>
      </c>
      <c r="O14" s="50"/>
      <c r="P14" s="50"/>
      <c r="Q14" s="168">
        <f>SUM(J14:P14)</f>
        <v>-0.1256473180354199</v>
      </c>
      <c r="R14" s="175">
        <v>-36.378497978866669</v>
      </c>
      <c r="S14" s="50">
        <v>-94.633164254357851</v>
      </c>
      <c r="T14" s="50">
        <v>-178.02726368733633</v>
      </c>
      <c r="U14" s="50">
        <v>-0.35258687251200005</v>
      </c>
      <c r="V14" s="50">
        <v>-7.4435542912551602</v>
      </c>
      <c r="W14" s="50"/>
      <c r="X14" s="50">
        <v>-2.4964313225811896</v>
      </c>
      <c r="Y14" s="50"/>
      <c r="Z14" s="51">
        <f>SUM(S14:Y14)</f>
        <v>-282.95300042804257</v>
      </c>
      <c r="AA14" s="52">
        <v>151.84498072400189</v>
      </c>
      <c r="AB14" s="58"/>
      <c r="AC14" s="191">
        <f t="shared" ref="AC14:AC19" si="2">SUM(I14,Q14,R14,Z14,AA14,AB14)</f>
        <v>-177.52940832518888</v>
      </c>
      <c r="AD14" s="54"/>
      <c r="AG14" s="55"/>
      <c r="AH14" s="55"/>
      <c r="AI14" s="55"/>
      <c r="AJ14" s="55"/>
    </row>
    <row r="15" spans="1:36" ht="23.1" customHeight="1" outlineLevel="1" x14ac:dyDescent="0.3">
      <c r="A15" s="239"/>
      <c r="B15" s="225"/>
      <c r="C15" s="46" t="s">
        <v>38</v>
      </c>
      <c r="D15" s="47"/>
      <c r="E15" s="75">
        <v>0</v>
      </c>
      <c r="F15" s="75">
        <v>-7.2811443690779498</v>
      </c>
      <c r="G15" s="49">
        <f>F15+E15</f>
        <v>-7.2811443690779498</v>
      </c>
      <c r="H15" s="48">
        <v>-0.27937504294112148</v>
      </c>
      <c r="I15" s="181">
        <f>SUM(G15:H15)</f>
        <v>-7.5605194120190715</v>
      </c>
      <c r="J15" s="50"/>
      <c r="K15" s="50"/>
      <c r="L15" s="50"/>
      <c r="M15" s="50"/>
      <c r="N15" s="50"/>
      <c r="O15" s="50"/>
      <c r="P15" s="50"/>
      <c r="Q15" s="168"/>
      <c r="R15" s="175">
        <v>-12.790497201407534</v>
      </c>
      <c r="S15" s="50"/>
      <c r="T15" s="50">
        <v>-1.70400666336</v>
      </c>
      <c r="U15" s="50"/>
      <c r="V15" s="50"/>
      <c r="W15" s="50"/>
      <c r="X15" s="50">
        <v>-0.8363069464870051</v>
      </c>
      <c r="Y15" s="50">
        <v>-4.1604567734</v>
      </c>
      <c r="Z15" s="51">
        <f>SUM(S15:Y15)</f>
        <v>-6.7007703832470051</v>
      </c>
      <c r="AA15" s="52">
        <v>7.5661939181824192</v>
      </c>
      <c r="AB15" s="53">
        <v>-1.2671539199999999</v>
      </c>
      <c r="AC15" s="191">
        <f t="shared" si="2"/>
        <v>-20.75274699849119</v>
      </c>
      <c r="AD15" s="54"/>
      <c r="AG15" s="55"/>
      <c r="AH15" s="55"/>
      <c r="AI15" s="55"/>
      <c r="AJ15" s="55"/>
    </row>
    <row r="16" spans="1:36" ht="23.1" customHeight="1" outlineLevel="1" x14ac:dyDescent="0.3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-248.67739514268533</v>
      </c>
      <c r="K16" s="50"/>
      <c r="L16" s="50">
        <v>66.155611707281125</v>
      </c>
      <c r="M16" s="50">
        <v>79.791659593049758</v>
      </c>
      <c r="N16" s="50">
        <v>27.286023105579122</v>
      </c>
      <c r="O16" s="50">
        <v>62.212751177812592</v>
      </c>
      <c r="P16" s="50">
        <v>10.277205052448176</v>
      </c>
      <c r="Q16" s="168">
        <f>SUM(J16:P16)</f>
        <v>-2.9541445065145435</v>
      </c>
      <c r="R16" s="175">
        <v>0</v>
      </c>
      <c r="S16" s="50"/>
      <c r="T16" s="50"/>
      <c r="U16" s="50"/>
      <c r="V16" s="50"/>
      <c r="W16" s="50">
        <v>-0.13873359140000002</v>
      </c>
      <c r="X16" s="50"/>
      <c r="Y16" s="50"/>
      <c r="Z16" s="51">
        <f>SUM(S16:Y16)</f>
        <v>-0.13873359140000002</v>
      </c>
      <c r="AA16" s="52"/>
      <c r="AB16" s="58"/>
      <c r="AC16" s="191">
        <f t="shared" si="2"/>
        <v>-3.0928780979145434</v>
      </c>
      <c r="AD16" s="54"/>
      <c r="AG16" s="55"/>
      <c r="AH16" s="55"/>
      <c r="AI16" s="55"/>
      <c r="AJ16" s="55"/>
    </row>
    <row r="17" spans="1:39" ht="23.1" customHeight="1" outlineLevel="1" x14ac:dyDescent="0.3">
      <c r="A17" s="239"/>
      <c r="B17" s="225"/>
      <c r="C17" s="46" t="s">
        <v>39</v>
      </c>
      <c r="D17" s="47"/>
      <c r="E17" s="75">
        <v>0</v>
      </c>
      <c r="F17" s="75">
        <v>-11.405940333767619</v>
      </c>
      <c r="G17" s="49">
        <f>F17+E17</f>
        <v>-11.405940333767619</v>
      </c>
      <c r="H17" s="48">
        <v>0</v>
      </c>
      <c r="I17" s="181">
        <f>SUM(G17:H17)</f>
        <v>-11.405940333767619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91">
        <f t="shared" si="2"/>
        <v>-11.405940333767619</v>
      </c>
      <c r="AD17" s="54"/>
      <c r="AG17" s="55"/>
      <c r="AH17" s="55"/>
      <c r="AI17" s="55"/>
      <c r="AJ17" s="55"/>
    </row>
    <row r="18" spans="1:39" ht="23.1" customHeight="1" outlineLevel="1" thickBot="1" x14ac:dyDescent="0.35">
      <c r="A18" s="239"/>
      <c r="B18" s="225"/>
      <c r="C18" s="46" t="s">
        <v>40</v>
      </c>
      <c r="D18" s="47"/>
      <c r="E18" s="75">
        <v>-0.29984190124564469</v>
      </c>
      <c r="F18" s="76">
        <v>-0.43439303983774985</v>
      </c>
      <c r="G18" s="75">
        <v>-0.73423494108339449</v>
      </c>
      <c r="H18" s="48">
        <v>-6.8599252304873945E-2</v>
      </c>
      <c r="I18" s="181">
        <f>SUM(G18:H18)</f>
        <v>-0.80283419338826845</v>
      </c>
      <c r="J18" s="77">
        <v>0</v>
      </c>
      <c r="K18" s="50">
        <v>-3.0156890243795021E-2</v>
      </c>
      <c r="L18" s="50">
        <v>0.34673248774889864</v>
      </c>
      <c r="M18" s="50">
        <v>2.2996733846700479E-2</v>
      </c>
      <c r="N18" s="50">
        <v>-2.8028441740116213E-2</v>
      </c>
      <c r="O18" s="50">
        <v>9.1112727383896877E-2</v>
      </c>
      <c r="P18" s="50">
        <v>-5.7094190400886813</v>
      </c>
      <c r="Q18" s="168">
        <f>SUM(J18:P18)</f>
        <v>-5.3067624230930965</v>
      </c>
      <c r="R18" s="175">
        <v>-5.407680265445558</v>
      </c>
      <c r="S18" s="50"/>
      <c r="T18" s="50"/>
      <c r="U18" s="50"/>
      <c r="V18" s="50"/>
      <c r="W18" s="50"/>
      <c r="X18" s="50"/>
      <c r="Y18" s="50"/>
      <c r="Z18" s="51"/>
      <c r="AA18" s="52">
        <v>-15.167874638491226</v>
      </c>
      <c r="AB18" s="58"/>
      <c r="AC18" s="191">
        <f t="shared" si="2"/>
        <v>-26.685151520418149</v>
      </c>
      <c r="AD18" s="54"/>
      <c r="AG18" s="55"/>
      <c r="AH18" s="55"/>
      <c r="AI18" s="55"/>
      <c r="AJ18" s="55"/>
    </row>
    <row r="19" spans="1:39" ht="29.1" customHeight="1" thickBot="1" x14ac:dyDescent="0.35">
      <c r="A19" s="78"/>
      <c r="B19" s="79" t="s">
        <v>41</v>
      </c>
      <c r="C19" s="80"/>
      <c r="D19" s="81"/>
      <c r="E19" s="82"/>
      <c r="F19" s="82"/>
      <c r="G19" s="83"/>
      <c r="H19" s="84"/>
      <c r="I19" s="185"/>
      <c r="J19" s="85"/>
      <c r="K19" s="85"/>
      <c r="L19" s="85"/>
      <c r="M19" s="85"/>
      <c r="N19" s="85"/>
      <c r="O19" s="85"/>
      <c r="P19" s="85">
        <v>-9.7858559350268717</v>
      </c>
      <c r="Q19" s="170">
        <f>SUM(J19:P19)</f>
        <v>-9.7858559350268717</v>
      </c>
      <c r="R19" s="178">
        <v>-45.061551246382209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2"/>
        <v>-54.847407181409082</v>
      </c>
      <c r="AD19" s="54"/>
      <c r="AG19" s="55"/>
      <c r="AH19" s="55"/>
      <c r="AI19" s="55"/>
      <c r="AJ19" s="55"/>
    </row>
    <row r="20" spans="1:39" ht="35.1" customHeight="1" thickBot="1" x14ac:dyDescent="0.35">
      <c r="A20" s="89" t="s">
        <v>42</v>
      </c>
      <c r="B20" s="78"/>
      <c r="C20" s="80"/>
      <c r="D20" s="47"/>
      <c r="E20" s="82">
        <f t="shared" ref="E20:R20" si="3">SUM(E$12,E$13,E$19)</f>
        <v>4.2845629378549477</v>
      </c>
      <c r="F20" s="82">
        <f t="shared" si="3"/>
        <v>19.012255869067246</v>
      </c>
      <c r="G20" s="83">
        <f t="shared" si="3"/>
        <v>18.592431218100174</v>
      </c>
      <c r="H20" s="82">
        <f t="shared" si="3"/>
        <v>5.1590504193878681</v>
      </c>
      <c r="I20" s="185">
        <f t="shared" si="3"/>
        <v>23.751481637488045</v>
      </c>
      <c r="J20" s="85">
        <f>SUM(J$12,J$13,J$19)</f>
        <v>2.6338023214934765</v>
      </c>
      <c r="K20" s="85">
        <f t="shared" si="3"/>
        <v>8.7057827183280665</v>
      </c>
      <c r="L20" s="85">
        <f t="shared" si="3"/>
        <v>115.61436440076136</v>
      </c>
      <c r="M20" s="85">
        <f t="shared" si="3"/>
        <v>139.23008142436345</v>
      </c>
      <c r="N20" s="85">
        <f t="shared" si="3"/>
        <v>5.8094062614776405</v>
      </c>
      <c r="O20" s="85">
        <f>SUM(O$12,O$13,O$19)</f>
        <v>17.104138944844188</v>
      </c>
      <c r="P20" s="85">
        <f t="shared" si="3"/>
        <v>0</v>
      </c>
      <c r="Q20" s="170">
        <f t="shared" si="3"/>
        <v>289.09757607126818</v>
      </c>
      <c r="R20" s="178">
        <f t="shared" si="3"/>
        <v>73.937070705465118</v>
      </c>
      <c r="S20" s="85"/>
      <c r="T20" s="85">
        <f t="shared" ref="T20:AB20" si="4">SUM(T$12,T$13,T$19)</f>
        <v>8.0306663346880214</v>
      </c>
      <c r="U20" s="85">
        <f t="shared" si="4"/>
        <v>0.36399999999999999</v>
      </c>
      <c r="V20" s="85">
        <f t="shared" si="4"/>
        <v>0</v>
      </c>
      <c r="W20" s="85">
        <f t="shared" si="4"/>
        <v>0</v>
      </c>
      <c r="X20" s="85">
        <f t="shared" si="4"/>
        <v>0.33026164000000025</v>
      </c>
      <c r="Y20" s="85">
        <f t="shared" si="4"/>
        <v>56.609002842336395</v>
      </c>
      <c r="Z20" s="86">
        <f t="shared" si="4"/>
        <v>65.333930817024338</v>
      </c>
      <c r="AA20" s="87">
        <f t="shared" si="4"/>
        <v>144.24330000369309</v>
      </c>
      <c r="AB20" s="88">
        <f t="shared" si="4"/>
        <v>0</v>
      </c>
      <c r="AC20" s="190">
        <f>SUM(AC$12,AC$13,AC$19)</f>
        <v>596.36335923493891</v>
      </c>
      <c r="AD20" s="54"/>
      <c r="AG20" s="55"/>
      <c r="AH20" s="55"/>
      <c r="AI20" s="55"/>
      <c r="AJ20" s="55"/>
    </row>
    <row r="21" spans="1:39" ht="14.1" customHeight="1" thickBot="1" x14ac:dyDescent="0.3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  <c r="AG21" s="55"/>
      <c r="AH21" s="55"/>
      <c r="AI21" s="55"/>
      <c r="AJ21" s="55"/>
    </row>
    <row r="22" spans="1:39" ht="23.1" customHeight="1" x14ac:dyDescent="0.3">
      <c r="A22" s="238" t="s">
        <v>43</v>
      </c>
      <c r="B22" s="90" t="s">
        <v>44</v>
      </c>
      <c r="C22" s="91"/>
      <c r="D22" s="47"/>
      <c r="E22" s="63">
        <v>6.7103333761102862E-2</v>
      </c>
      <c r="F22" s="63">
        <v>1.90628788252509</v>
      </c>
      <c r="G22" s="62">
        <f>SUM(E22:F22)</f>
        <v>1.9733912162861929</v>
      </c>
      <c r="H22" s="63">
        <v>8.9907276939546459E-3</v>
      </c>
      <c r="I22" s="181">
        <f>SUM(G22:H22)</f>
        <v>1.9823819439801476</v>
      </c>
      <c r="J22" s="92"/>
      <c r="K22" s="92">
        <f>SUM(K23:K25)</f>
        <v>1.1085592667179185E-4</v>
      </c>
      <c r="L22" s="92">
        <f>SUM(L23:L25)</f>
        <v>1.0732190667969508</v>
      </c>
      <c r="M22" s="92">
        <f>SUM(M23:M25)</f>
        <v>12.78358546031218</v>
      </c>
      <c r="N22" s="92">
        <f>SUM(N23:N25)</f>
        <v>1.1340366886851891</v>
      </c>
      <c r="O22" s="92">
        <f>SUM(O23:O25)</f>
        <v>0</v>
      </c>
      <c r="P22" s="92"/>
      <c r="Q22" s="168">
        <f>SUM(J22:P22)</f>
        <v>14.990952071720992</v>
      </c>
      <c r="R22" s="175">
        <f>SUM(R23:R25)</f>
        <v>1.3582687575757695</v>
      </c>
      <c r="S22" s="50"/>
      <c r="T22" s="92">
        <v>0.68129318883441659</v>
      </c>
      <c r="U22" s="92"/>
      <c r="V22" s="92"/>
      <c r="W22" s="92"/>
      <c r="X22" s="92"/>
      <c r="Y22" s="92"/>
      <c r="Z22" s="51">
        <f>SUM(S22:Y22)</f>
        <v>0.68129318883441659</v>
      </c>
      <c r="AA22" s="52">
        <f>SUM(AA23:AA25)</f>
        <v>8.549585470657691</v>
      </c>
      <c r="AB22" s="93"/>
      <c r="AC22" s="187">
        <f>SUM(I22,Q22,R22,Z22,AA22,AB22)</f>
        <v>27.562481432769019</v>
      </c>
      <c r="AD22" s="54"/>
      <c r="AG22" s="55"/>
      <c r="AH22" s="55"/>
      <c r="AI22" s="55"/>
      <c r="AJ22" s="55"/>
    </row>
    <row r="23" spans="1:39" s="97" customFormat="1" ht="23.1" customHeight="1" outlineLevel="1" x14ac:dyDescent="0.3">
      <c r="A23" s="239"/>
      <c r="B23" s="221"/>
      <c r="C23" s="46" t="s">
        <v>45</v>
      </c>
      <c r="D23" s="81"/>
      <c r="E23" s="48">
        <v>6.7103333761102862E-2</v>
      </c>
      <c r="F23" s="48">
        <v>1.90628788252509</v>
      </c>
      <c r="G23" s="49">
        <f t="shared" ref="G23:G39" si="5">SUM(E23:F23)</f>
        <v>1.9733912162861929</v>
      </c>
      <c r="H23" s="48">
        <v>8.9907276939546459E-3</v>
      </c>
      <c r="I23" s="186">
        <f t="shared" ref="I23:I39" si="6">SUM(G23:H23)</f>
        <v>1.9823819439801476</v>
      </c>
      <c r="J23" s="50"/>
      <c r="K23" s="50">
        <v>1.1085592667179185E-4</v>
      </c>
      <c r="L23" s="50">
        <v>1.0591865507022464</v>
      </c>
      <c r="M23" s="57">
        <v>8.6783042576733571</v>
      </c>
      <c r="N23" s="57">
        <v>0</v>
      </c>
      <c r="O23" s="57">
        <v>0</v>
      </c>
      <c r="P23" s="57"/>
      <c r="Q23" s="171">
        <f>SUM(J23:P23)</f>
        <v>9.7376016643022751</v>
      </c>
      <c r="R23" s="179">
        <v>1.3576477851757696</v>
      </c>
      <c r="S23" s="50"/>
      <c r="T23" s="50">
        <v>0.68129318883441659</v>
      </c>
      <c r="U23" s="50"/>
      <c r="V23" s="50"/>
      <c r="W23" s="50"/>
      <c r="X23" s="50"/>
      <c r="Y23" s="50"/>
      <c r="Z23" s="94">
        <f>SUM(S23:Y23)</f>
        <v>0.68129318883441659</v>
      </c>
      <c r="AA23" s="95">
        <v>8.2381840842140601</v>
      </c>
      <c r="AB23" s="96"/>
      <c r="AC23" s="191">
        <f>SUM(I23,Q23,R23,Z23,AA23,AB23)</f>
        <v>21.997108666506669</v>
      </c>
      <c r="AD23" s="54"/>
      <c r="AG23" s="55"/>
      <c r="AH23" s="55"/>
      <c r="AI23" s="55"/>
      <c r="AJ23" s="55"/>
      <c r="AK23" s="98"/>
      <c r="AL23" s="98"/>
      <c r="AM23" s="98"/>
    </row>
    <row r="24" spans="1:39" s="97" customFormat="1" ht="23.1" customHeight="1" outlineLevel="1" x14ac:dyDescent="0.3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5"/>
        <v>0</v>
      </c>
      <c r="H24" s="48">
        <v>0</v>
      </c>
      <c r="I24" s="186">
        <f t="shared" si="6"/>
        <v>0</v>
      </c>
      <c r="J24" s="50"/>
      <c r="K24" s="50"/>
      <c r="L24" s="57">
        <v>4.3441245792772655E-3</v>
      </c>
      <c r="M24" s="57">
        <v>2.5049417182406124</v>
      </c>
      <c r="N24" s="57">
        <v>0</v>
      </c>
      <c r="O24" s="57">
        <v>0</v>
      </c>
      <c r="P24" s="57"/>
      <c r="Q24" s="171">
        <f>SUM(J24:P24)</f>
        <v>2.5092858428198896</v>
      </c>
      <c r="R24" s="179">
        <v>6.2097239999999994E-4</v>
      </c>
      <c r="S24" s="50"/>
      <c r="T24" s="50"/>
      <c r="U24" s="50"/>
      <c r="V24" s="50"/>
      <c r="W24" s="50"/>
      <c r="X24" s="50"/>
      <c r="Y24" s="50"/>
      <c r="Z24" s="94"/>
      <c r="AA24" s="95">
        <v>0.21134660625509843</v>
      </c>
      <c r="AB24" s="96"/>
      <c r="AC24" s="191">
        <f>SUM(I24,Q24,R24,Z24,AA24,AB24)</f>
        <v>2.7212534214749882</v>
      </c>
      <c r="AD24" s="54"/>
      <c r="AG24" s="55"/>
      <c r="AH24" s="55"/>
      <c r="AI24" s="55"/>
      <c r="AJ24" s="55"/>
      <c r="AK24" s="98"/>
      <c r="AL24" s="98"/>
      <c r="AM24" s="98"/>
    </row>
    <row r="25" spans="1:39" s="97" customFormat="1" ht="23.1" customHeight="1" outlineLevel="1" x14ac:dyDescent="0.3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5"/>
        <v>0</v>
      </c>
      <c r="H25" s="48">
        <v>0</v>
      </c>
      <c r="I25" s="186">
        <f t="shared" si="6"/>
        <v>0</v>
      </c>
      <c r="J25" s="50"/>
      <c r="K25" s="57"/>
      <c r="L25" s="50">
        <v>9.6883915154271933E-3</v>
      </c>
      <c r="M25" s="57">
        <v>1.6003394843982106</v>
      </c>
      <c r="N25" s="57">
        <v>1.1340366886851891</v>
      </c>
      <c r="O25" s="57">
        <v>0</v>
      </c>
      <c r="P25" s="57"/>
      <c r="Q25" s="171">
        <f>SUM(J25:P25)</f>
        <v>2.7440645645988271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0.10005478018853201</v>
      </c>
      <c r="AB25" s="96"/>
      <c r="AC25" s="191">
        <f>SUM(I25,Q25,R25,Z25,AA25,AB25)</f>
        <v>2.8441193447873592</v>
      </c>
      <c r="AD25" s="54"/>
      <c r="AG25" s="55"/>
      <c r="AH25" s="55"/>
      <c r="AI25" s="55"/>
      <c r="AJ25" s="55"/>
    </row>
    <row r="26" spans="1:39" ht="23.1" customHeight="1" x14ac:dyDescent="0.3">
      <c r="A26" s="239"/>
      <c r="B26" s="90" t="s">
        <v>48</v>
      </c>
      <c r="C26" s="91"/>
      <c r="D26" s="47"/>
      <c r="E26" s="63">
        <v>2.888561553278687</v>
      </c>
      <c r="F26" s="63">
        <v>13.776087431116643</v>
      </c>
      <c r="G26" s="62">
        <f t="shared" si="5"/>
        <v>16.664648984395331</v>
      </c>
      <c r="H26" s="63">
        <v>4.7848141637773249</v>
      </c>
      <c r="I26" s="181">
        <f>SUM(G26:H26)</f>
        <v>21.449463148172654</v>
      </c>
      <c r="J26" s="50"/>
      <c r="K26" s="100">
        <f>SUM(K27:K36)</f>
        <v>3.4464180189497995</v>
      </c>
      <c r="L26" s="100">
        <f>SUM(L27:L36)</f>
        <v>6.4894159496877005E-2</v>
      </c>
      <c r="M26" s="100">
        <f>SUM(M27:M36)</f>
        <v>14.328215163471196</v>
      </c>
      <c r="N26" s="100">
        <f>SUM(N27:N36)</f>
        <v>0.92330824741108197</v>
      </c>
      <c r="O26" s="100">
        <f>SUM(O27:O36)</f>
        <v>0</v>
      </c>
      <c r="P26" s="100"/>
      <c r="Q26" s="168">
        <f>SUM(Q27:Q36)</f>
        <v>18.762835589328954</v>
      </c>
      <c r="R26" s="175">
        <f>SUM(R27:R36)</f>
        <v>57.438723283397884</v>
      </c>
      <c r="S26" s="50"/>
      <c r="T26" s="92">
        <f>SUM(T27:T36)</f>
        <v>4.5786583111999999</v>
      </c>
      <c r="U26" s="101"/>
      <c r="V26" s="101"/>
      <c r="W26" s="101"/>
      <c r="X26" s="92">
        <f>SUM(X27:X36)</f>
        <v>5.026164000000001E-2</v>
      </c>
      <c r="Y26" s="92">
        <f>SUM(Y27:Y36)</f>
        <v>47.820435141286289</v>
      </c>
      <c r="Z26" s="51">
        <f>SUM(S26:Y26)</f>
        <v>52.449355092486286</v>
      </c>
      <c r="AA26" s="52">
        <f>SUM(AA27:AA36)</f>
        <v>54.930438480133816</v>
      </c>
      <c r="AB26" s="93"/>
      <c r="AC26" s="187">
        <f t="shared" ref="AC26:AC39" si="7">SUM(I26,Q26,R26,Z26,AA26,AB26)</f>
        <v>205.03081559351961</v>
      </c>
      <c r="AD26" s="54"/>
      <c r="AG26" s="55"/>
      <c r="AH26" s="55"/>
      <c r="AI26" s="55"/>
      <c r="AJ26" s="55"/>
    </row>
    <row r="27" spans="1:39" ht="23.1" customHeight="1" outlineLevel="1" x14ac:dyDescent="0.3">
      <c r="A27" s="239"/>
      <c r="B27" s="222"/>
      <c r="C27" s="56" t="s">
        <v>49</v>
      </c>
      <c r="D27" s="47"/>
      <c r="E27" s="48">
        <v>0</v>
      </c>
      <c r="F27" s="48">
        <v>0</v>
      </c>
      <c r="G27" s="49">
        <f t="shared" si="5"/>
        <v>0</v>
      </c>
      <c r="H27" s="48">
        <v>0</v>
      </c>
      <c r="I27" s="186">
        <f t="shared" si="6"/>
        <v>0</v>
      </c>
      <c r="J27" s="50"/>
      <c r="K27" s="100"/>
      <c r="L27" s="50">
        <v>5.4368210847301668E-4</v>
      </c>
      <c r="M27" s="57">
        <v>2.9330213575709103</v>
      </c>
      <c r="N27" s="57">
        <v>6.1918025586002096E-2</v>
      </c>
      <c r="O27" s="57">
        <v>0</v>
      </c>
      <c r="P27" s="50"/>
      <c r="Q27" s="171">
        <f>SUM(K27:P27)</f>
        <v>2.9954830652653857</v>
      </c>
      <c r="R27" s="179">
        <v>0.15951346785874931</v>
      </c>
      <c r="S27" s="50"/>
      <c r="T27" s="50"/>
      <c r="U27" s="50"/>
      <c r="V27" s="50"/>
      <c r="W27" s="50"/>
      <c r="X27" s="50"/>
      <c r="Y27" s="50"/>
      <c r="Z27" s="51"/>
      <c r="AA27" s="95">
        <v>1.6200142105434578</v>
      </c>
      <c r="AB27" s="96"/>
      <c r="AC27" s="191">
        <f t="shared" si="7"/>
        <v>4.7750107436675924</v>
      </c>
      <c r="AD27" s="54"/>
      <c r="AG27" s="55"/>
      <c r="AH27" s="55"/>
      <c r="AI27" s="55"/>
      <c r="AJ27" s="55"/>
    </row>
    <row r="28" spans="1:39" ht="23.1" customHeight="1" outlineLevel="1" x14ac:dyDescent="0.3">
      <c r="A28" s="239"/>
      <c r="B28" s="222"/>
      <c r="C28" s="46" t="s">
        <v>50</v>
      </c>
      <c r="D28" s="47"/>
      <c r="E28" s="48">
        <v>0.30762997857822511</v>
      </c>
      <c r="F28" s="48">
        <v>12.339049452375574</v>
      </c>
      <c r="G28" s="49">
        <f t="shared" si="5"/>
        <v>12.6466794309538</v>
      </c>
      <c r="H28" s="48">
        <v>4.6798024643119343</v>
      </c>
      <c r="I28" s="186">
        <f t="shared" si="6"/>
        <v>17.326481895265733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18.313036719011556</v>
      </c>
      <c r="S28" s="50"/>
      <c r="T28" s="102"/>
      <c r="U28" s="102"/>
      <c r="V28" s="102"/>
      <c r="W28" s="102"/>
      <c r="X28" s="50"/>
      <c r="Y28" s="50"/>
      <c r="Z28" s="51"/>
      <c r="AA28" s="95">
        <v>9.95132444862905</v>
      </c>
      <c r="AB28" s="96"/>
      <c r="AC28" s="191">
        <f t="shared" si="7"/>
        <v>45.590843062906345</v>
      </c>
      <c r="AD28" s="54"/>
      <c r="AG28" s="55"/>
      <c r="AH28" s="55"/>
      <c r="AI28" s="55"/>
      <c r="AJ28" s="55"/>
    </row>
    <row r="29" spans="1:39" ht="23.1" customHeight="1" outlineLevel="1" x14ac:dyDescent="0.3">
      <c r="A29" s="239"/>
      <c r="B29" s="222"/>
      <c r="C29" s="99" t="s">
        <v>51</v>
      </c>
      <c r="D29" s="47"/>
      <c r="E29" s="48">
        <v>0.1229213147389399</v>
      </c>
      <c r="F29" s="48">
        <v>3.6642215514251925E-2</v>
      </c>
      <c r="G29" s="49">
        <f t="shared" si="5"/>
        <v>0.15956353025319181</v>
      </c>
      <c r="H29" s="48">
        <v>0</v>
      </c>
      <c r="I29" s="186">
        <f t="shared" si="6"/>
        <v>0.15956353025319181</v>
      </c>
      <c r="J29" s="50"/>
      <c r="K29" s="57"/>
      <c r="L29" s="57"/>
      <c r="M29" s="57"/>
      <c r="N29" s="57"/>
      <c r="O29" s="57"/>
      <c r="P29" s="57"/>
      <c r="Q29" s="171"/>
      <c r="R29" s="179">
        <v>0.50991514220180645</v>
      </c>
      <c r="S29" s="50"/>
      <c r="T29" s="102"/>
      <c r="U29" s="102"/>
      <c r="V29" s="102"/>
      <c r="W29" s="102"/>
      <c r="X29" s="50"/>
      <c r="Y29" s="50"/>
      <c r="Z29" s="51"/>
      <c r="AA29" s="95">
        <v>0.33549777433577999</v>
      </c>
      <c r="AB29" s="96"/>
      <c r="AC29" s="191">
        <f t="shared" si="7"/>
        <v>1.0049764467907782</v>
      </c>
      <c r="AD29" s="54"/>
      <c r="AG29" s="55"/>
      <c r="AH29" s="55"/>
      <c r="AI29" s="55"/>
      <c r="AJ29" s="55"/>
    </row>
    <row r="30" spans="1:39" ht="23.1" customHeight="1" outlineLevel="1" x14ac:dyDescent="0.3">
      <c r="A30" s="239"/>
      <c r="B30" s="222"/>
      <c r="C30" s="46" t="s">
        <v>52</v>
      </c>
      <c r="D30" s="47"/>
      <c r="E30" s="48">
        <v>4.0339326768961091E-2</v>
      </c>
      <c r="F30" s="48">
        <v>0.36825001508116517</v>
      </c>
      <c r="G30" s="49">
        <f t="shared" si="5"/>
        <v>0.40858934185012624</v>
      </c>
      <c r="H30" s="48">
        <v>9.6920044540831085E-3</v>
      </c>
      <c r="I30" s="186">
        <f t="shared" si="6"/>
        <v>0.41828134630420932</v>
      </c>
      <c r="J30" s="50"/>
      <c r="K30" s="57"/>
      <c r="L30" s="57"/>
      <c r="M30" s="57"/>
      <c r="N30" s="57"/>
      <c r="O30" s="57"/>
      <c r="P30" s="57"/>
      <c r="Q30" s="171"/>
      <c r="R30" s="179">
        <v>5.8193942518367443</v>
      </c>
      <c r="S30" s="50"/>
      <c r="T30" s="102"/>
      <c r="U30" s="102"/>
      <c r="V30" s="102"/>
      <c r="W30" s="102"/>
      <c r="X30" s="50"/>
      <c r="Y30" s="50"/>
      <c r="Z30" s="51"/>
      <c r="AA30" s="95">
        <v>9.5885091470676507</v>
      </c>
      <c r="AB30" s="96"/>
      <c r="AC30" s="191">
        <f t="shared" si="7"/>
        <v>15.826184745208604</v>
      </c>
      <c r="AD30" s="54"/>
      <c r="AG30" s="55"/>
      <c r="AH30" s="55"/>
      <c r="AI30" s="55"/>
      <c r="AJ30" s="55"/>
    </row>
    <row r="31" spans="1:39" ht="23.1" customHeight="1" outlineLevel="1" x14ac:dyDescent="0.3">
      <c r="A31" s="239"/>
      <c r="B31" s="222"/>
      <c r="C31" s="99" t="s">
        <v>53</v>
      </c>
      <c r="D31" s="47"/>
      <c r="E31" s="48">
        <v>0</v>
      </c>
      <c r="F31" s="48">
        <v>2.5908851921040078E-2</v>
      </c>
      <c r="G31" s="49">
        <f t="shared" si="5"/>
        <v>2.5908851921040078E-2</v>
      </c>
      <c r="H31" s="48">
        <v>0</v>
      </c>
      <c r="I31" s="186">
        <f t="shared" si="6"/>
        <v>2.5908851921040078E-2</v>
      </c>
      <c r="J31" s="50"/>
      <c r="K31" s="57"/>
      <c r="L31" s="57"/>
      <c r="M31" s="57"/>
      <c r="N31" s="57"/>
      <c r="O31" s="57"/>
      <c r="P31" s="57"/>
      <c r="Q31" s="171"/>
      <c r="R31" s="179">
        <v>27.168902518387281</v>
      </c>
      <c r="S31" s="50"/>
      <c r="T31" s="50"/>
      <c r="U31" s="50"/>
      <c r="V31" s="50"/>
      <c r="W31" s="50"/>
      <c r="X31" s="50"/>
      <c r="Y31" s="50"/>
      <c r="Z31" s="51"/>
      <c r="AA31" s="95">
        <v>2.821022399292457</v>
      </c>
      <c r="AB31" s="96"/>
      <c r="AC31" s="191">
        <f t="shared" si="7"/>
        <v>30.015833769600778</v>
      </c>
      <c r="AD31" s="54"/>
      <c r="AG31" s="55"/>
      <c r="AH31" s="55"/>
      <c r="AI31" s="55"/>
      <c r="AJ31" s="55"/>
    </row>
    <row r="32" spans="1:39" ht="23.1" customHeight="1" outlineLevel="1" x14ac:dyDescent="0.3">
      <c r="A32" s="239"/>
      <c r="B32" s="222"/>
      <c r="C32" s="46" t="s">
        <v>54</v>
      </c>
      <c r="D32" s="47"/>
      <c r="E32" s="48">
        <v>2.1359811302851397</v>
      </c>
      <c r="F32" s="48">
        <v>0.71924163167185906</v>
      </c>
      <c r="G32" s="49">
        <f t="shared" si="5"/>
        <v>2.8552227619569988</v>
      </c>
      <c r="H32" s="48">
        <v>9.5319695011307159E-2</v>
      </c>
      <c r="I32" s="186">
        <f t="shared" si="6"/>
        <v>2.9505424569683059</v>
      </c>
      <c r="J32" s="50"/>
      <c r="K32" s="57"/>
      <c r="L32" s="57"/>
      <c r="M32" s="57"/>
      <c r="N32" s="57"/>
      <c r="O32" s="57"/>
      <c r="P32" s="57"/>
      <c r="Q32" s="171"/>
      <c r="R32" s="179">
        <v>2.2009955444500573</v>
      </c>
      <c r="S32" s="50"/>
      <c r="T32" s="50"/>
      <c r="U32" s="50"/>
      <c r="V32" s="50"/>
      <c r="W32" s="50"/>
      <c r="X32" s="50"/>
      <c r="Y32" s="50"/>
      <c r="Z32" s="51"/>
      <c r="AA32" s="95">
        <v>0.951615927475156</v>
      </c>
      <c r="AB32" s="96"/>
      <c r="AC32" s="191">
        <f t="shared" si="7"/>
        <v>6.1031539288935184</v>
      </c>
      <c r="AD32" s="54"/>
      <c r="AG32" s="55"/>
      <c r="AH32" s="55"/>
      <c r="AI32" s="55"/>
      <c r="AJ32" s="55"/>
    </row>
    <row r="33" spans="1:41" ht="23.1" customHeight="1" outlineLevel="1" x14ac:dyDescent="0.3">
      <c r="A33" s="239"/>
      <c r="B33" s="222"/>
      <c r="C33" s="56" t="s">
        <v>55</v>
      </c>
      <c r="D33" s="47"/>
      <c r="E33" s="48">
        <v>0</v>
      </c>
      <c r="F33" s="48">
        <v>1.1689801933201019E-3</v>
      </c>
      <c r="G33" s="49">
        <f t="shared" si="5"/>
        <v>1.1689801933201019E-3</v>
      </c>
      <c r="H33" s="48">
        <v>0</v>
      </c>
      <c r="I33" s="186">
        <f t="shared" si="6"/>
        <v>1.1689801933201019E-3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2.4194141239878801</v>
      </c>
      <c r="S33" s="50"/>
      <c r="T33" s="50"/>
      <c r="U33" s="50"/>
      <c r="V33" s="50"/>
      <c r="W33" s="50"/>
      <c r="X33" s="50"/>
      <c r="Y33" s="50"/>
      <c r="Z33" s="51"/>
      <c r="AA33" s="95">
        <v>22.993459521749088</v>
      </c>
      <c r="AB33" s="96"/>
      <c r="AC33" s="191">
        <f t="shared" si="7"/>
        <v>25.414042625930289</v>
      </c>
      <c r="AD33" s="54"/>
      <c r="AG33" s="55"/>
      <c r="AH33" s="55"/>
      <c r="AI33" s="55"/>
      <c r="AJ33" s="55"/>
    </row>
    <row r="34" spans="1:41" ht="23.1" customHeight="1" outlineLevel="1" x14ac:dyDescent="0.3">
      <c r="A34" s="239"/>
      <c r="B34" s="222"/>
      <c r="C34" s="46" t="s">
        <v>56</v>
      </c>
      <c r="D34" s="47"/>
      <c r="E34" s="48">
        <v>0</v>
      </c>
      <c r="F34" s="48">
        <v>1.0627092666546382E-4</v>
      </c>
      <c r="G34" s="49">
        <f t="shared" si="5"/>
        <v>1.0627092666546382E-4</v>
      </c>
      <c r="H34" s="48">
        <v>0</v>
      </c>
      <c r="I34" s="186">
        <f t="shared" si="6"/>
        <v>1.0627092666546382E-4</v>
      </c>
      <c r="J34" s="50"/>
      <c r="K34" s="57"/>
      <c r="L34" s="57"/>
      <c r="M34" s="57"/>
      <c r="N34" s="57"/>
      <c r="O34" s="57"/>
      <c r="P34" s="57"/>
      <c r="Q34" s="171"/>
      <c r="R34" s="179">
        <v>0.25852999642887547</v>
      </c>
      <c r="S34" s="50"/>
      <c r="T34" s="50"/>
      <c r="U34" s="50"/>
      <c r="V34" s="50"/>
      <c r="W34" s="50"/>
      <c r="X34" s="50"/>
      <c r="Y34" s="50"/>
      <c r="Z34" s="51"/>
      <c r="AA34" s="95">
        <v>0.50193233937695192</v>
      </c>
      <c r="AB34" s="96"/>
      <c r="AC34" s="191">
        <f t="shared" si="7"/>
        <v>0.76056860673249282</v>
      </c>
      <c r="AD34" s="54"/>
      <c r="AG34" s="55"/>
      <c r="AH34" s="55"/>
      <c r="AI34" s="55"/>
      <c r="AJ34" s="55"/>
    </row>
    <row r="35" spans="1:41" ht="23.1" customHeight="1" outlineLevel="1" x14ac:dyDescent="0.3">
      <c r="A35" s="239"/>
      <c r="B35" s="222"/>
      <c r="C35" s="46" t="s">
        <v>57</v>
      </c>
      <c r="D35" s="47"/>
      <c r="E35" s="48">
        <v>0</v>
      </c>
      <c r="F35" s="48">
        <v>0</v>
      </c>
      <c r="G35" s="49">
        <f t="shared" si="5"/>
        <v>0</v>
      </c>
      <c r="H35" s="48">
        <v>0</v>
      </c>
      <c r="I35" s="186">
        <f t="shared" si="6"/>
        <v>0</v>
      </c>
      <c r="J35" s="50"/>
      <c r="K35" s="57"/>
      <c r="L35" s="50">
        <v>5.1989230325800535E-3</v>
      </c>
      <c r="M35" s="57">
        <v>6.6311124331413804</v>
      </c>
      <c r="N35" s="57">
        <v>5.8578075465892821E-3</v>
      </c>
      <c r="O35" s="57">
        <v>0</v>
      </c>
      <c r="P35" s="57"/>
      <c r="Q35" s="171">
        <f>SUM(K35:P35)</f>
        <v>6.64216916372055</v>
      </c>
      <c r="R35" s="179">
        <v>0.48328037456064693</v>
      </c>
      <c r="S35" s="50"/>
      <c r="T35" s="50"/>
      <c r="U35" s="50"/>
      <c r="V35" s="50"/>
      <c r="W35" s="50"/>
      <c r="X35" s="50"/>
      <c r="Y35" s="50"/>
      <c r="Z35" s="51"/>
      <c r="AA35" s="95">
        <v>1.32217659136154</v>
      </c>
      <c r="AB35" s="96"/>
      <c r="AC35" s="191">
        <f t="shared" si="7"/>
        <v>8.4476261296427371</v>
      </c>
      <c r="AD35" s="54"/>
      <c r="AG35" s="55"/>
      <c r="AH35" s="55"/>
      <c r="AI35" s="55"/>
      <c r="AJ35" s="55"/>
    </row>
    <row r="36" spans="1:41" ht="23.1" customHeight="1" outlineLevel="1" x14ac:dyDescent="0.3">
      <c r="A36" s="239"/>
      <c r="B36" s="222"/>
      <c r="C36" s="46" t="s">
        <v>58</v>
      </c>
      <c r="D36" s="47"/>
      <c r="E36" s="48">
        <v>0.28154776302443196</v>
      </c>
      <c r="F36" s="48">
        <v>0.28572001343276604</v>
      </c>
      <c r="G36" s="49">
        <f t="shared" si="5"/>
        <v>0.56726777645719806</v>
      </c>
      <c r="H36" s="48">
        <v>0</v>
      </c>
      <c r="I36" s="186">
        <f>SUM(G36:H36)</f>
        <v>0.56726777645719806</v>
      </c>
      <c r="J36" s="50"/>
      <c r="K36" s="50">
        <v>3.4464180189497995</v>
      </c>
      <c r="L36" s="50">
        <v>5.9151554355823935E-2</v>
      </c>
      <c r="M36" s="50">
        <v>4.7640813727589046</v>
      </c>
      <c r="N36" s="50">
        <v>0.85553241427849058</v>
      </c>
      <c r="O36" s="50">
        <v>0</v>
      </c>
      <c r="P36" s="50"/>
      <c r="Q36" s="171">
        <f>SUM(K36:P36)</f>
        <v>9.1251833603430192</v>
      </c>
      <c r="R36" s="179">
        <v>0.10574114467428614</v>
      </c>
      <c r="S36" s="50"/>
      <c r="T36" s="50">
        <v>4.5786583111999999</v>
      </c>
      <c r="U36" s="50"/>
      <c r="V36" s="50"/>
      <c r="W36" s="50"/>
      <c r="X36" s="50">
        <v>5.026164000000001E-2</v>
      </c>
      <c r="Y36" s="50">
        <v>47.820435141286289</v>
      </c>
      <c r="Z36" s="94">
        <f>SUM(S36:Y36)</f>
        <v>52.449355092486286</v>
      </c>
      <c r="AA36" s="95">
        <v>4.8448861203026858</v>
      </c>
      <c r="AB36" s="96"/>
      <c r="AC36" s="191">
        <f t="shared" si="7"/>
        <v>67.092433494263474</v>
      </c>
      <c r="AD36" s="54"/>
      <c r="AG36" s="55"/>
      <c r="AH36" s="55"/>
      <c r="AI36" s="55"/>
      <c r="AJ36" s="55"/>
    </row>
    <row r="37" spans="1:41" ht="23.1" customHeight="1" x14ac:dyDescent="0.3">
      <c r="A37" s="239"/>
      <c r="B37" s="90" t="s">
        <v>59</v>
      </c>
      <c r="C37" s="91"/>
      <c r="D37" s="47"/>
      <c r="E37" s="63">
        <v>9.5564433275200783E-2</v>
      </c>
      <c r="F37" s="63">
        <v>0.327805425810823</v>
      </c>
      <c r="G37" s="62">
        <f t="shared" si="5"/>
        <v>0.42336985908602376</v>
      </c>
      <c r="H37" s="63">
        <v>0.32291097585607509</v>
      </c>
      <c r="I37" s="181">
        <f>SUM(G37:H37)</f>
        <v>0.74628083494209885</v>
      </c>
      <c r="J37" s="92"/>
      <c r="K37" s="92">
        <v>1.63790387856106</v>
      </c>
      <c r="L37" s="92">
        <v>0.42086809649838908</v>
      </c>
      <c r="M37" s="92">
        <v>4.3291601120897987</v>
      </c>
      <c r="N37" s="92">
        <v>0.14446498183131731</v>
      </c>
      <c r="O37" s="92">
        <v>0</v>
      </c>
      <c r="P37" s="92"/>
      <c r="Q37" s="168">
        <f>SUM(K37:P37)</f>
        <v>6.5323970689805657</v>
      </c>
      <c r="R37" s="175">
        <v>8.4583230131288651</v>
      </c>
      <c r="S37" s="92"/>
      <c r="T37" s="92">
        <v>2.4958279023508996</v>
      </c>
      <c r="U37" s="92"/>
      <c r="V37" s="92"/>
      <c r="W37" s="92"/>
      <c r="X37" s="92">
        <v>0.28000000000000003</v>
      </c>
      <c r="Y37" s="92"/>
      <c r="Z37" s="51">
        <f>SUM(S37:Y37)</f>
        <v>2.7758279023508994</v>
      </c>
      <c r="AA37" s="52">
        <v>33.951026600771769</v>
      </c>
      <c r="AB37" s="93"/>
      <c r="AC37" s="187">
        <f t="shared" si="7"/>
        <v>52.463855420174198</v>
      </c>
      <c r="AD37" s="54"/>
      <c r="AG37" s="55"/>
      <c r="AH37" s="55"/>
      <c r="AI37" s="55"/>
      <c r="AJ37" s="55"/>
    </row>
    <row r="38" spans="1:41" ht="23.1" customHeight="1" x14ac:dyDescent="0.3">
      <c r="A38" s="239"/>
      <c r="B38" s="90" t="s">
        <v>60</v>
      </c>
      <c r="C38" s="56"/>
      <c r="D38" s="47"/>
      <c r="E38" s="103">
        <v>0</v>
      </c>
      <c r="F38" s="104">
        <v>0</v>
      </c>
      <c r="G38" s="62">
        <f t="shared" si="5"/>
        <v>0</v>
      </c>
      <c r="H38" s="104">
        <v>0</v>
      </c>
      <c r="I38" s="181">
        <f t="shared" si="6"/>
        <v>0</v>
      </c>
      <c r="J38" s="92"/>
      <c r="K38" s="92">
        <v>0.12848695488296641</v>
      </c>
      <c r="L38" s="92">
        <v>111.65778797934313</v>
      </c>
      <c r="M38" s="92">
        <v>107.2435272904286</v>
      </c>
      <c r="N38" s="92">
        <v>3.6186409269341855</v>
      </c>
      <c r="O38" s="92">
        <v>16.23163850531953</v>
      </c>
      <c r="P38" s="92"/>
      <c r="Q38" s="168">
        <f>SUM(K38:P38)</f>
        <v>238.8800816569084</v>
      </c>
      <c r="R38" s="175">
        <v>0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7"/>
        <v>239.10506455703441</v>
      </c>
      <c r="AD38" s="54"/>
      <c r="AG38" s="55"/>
      <c r="AH38" s="55"/>
      <c r="AI38" s="55"/>
      <c r="AJ38" s="55"/>
    </row>
    <row r="39" spans="1:41" ht="23.1" customHeight="1" thickBot="1" x14ac:dyDescent="0.35">
      <c r="A39" s="239"/>
      <c r="B39" s="105" t="s">
        <v>61</v>
      </c>
      <c r="C39" s="91"/>
      <c r="D39" s="47"/>
      <c r="E39" s="63">
        <v>1.6391402496965177E-2</v>
      </c>
      <c r="F39" s="63">
        <v>0.24937535651317735</v>
      </c>
      <c r="G39" s="62">
        <f t="shared" si="5"/>
        <v>0.26576675901014252</v>
      </c>
      <c r="H39" s="63">
        <v>2.7853274395871493E-2</v>
      </c>
      <c r="I39" s="181">
        <f t="shared" si="6"/>
        <v>0.293620033406014</v>
      </c>
      <c r="J39" s="50"/>
      <c r="K39" s="92">
        <v>3.4929738659342418</v>
      </c>
      <c r="L39" s="92">
        <v>2.3462069430217711E-4</v>
      </c>
      <c r="M39" s="92">
        <v>0.10073581342486305</v>
      </c>
      <c r="N39" s="92">
        <v>0</v>
      </c>
      <c r="O39" s="92">
        <v>0</v>
      </c>
      <c r="P39" s="92"/>
      <c r="Q39" s="168">
        <f>SUM(K39:P39)</f>
        <v>3.593944300053407</v>
      </c>
      <c r="R39" s="175">
        <v>6.7192581518965007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8.7885677010501073</v>
      </c>
      <c r="Z39" s="51">
        <f>SUM(S39:Y39)</f>
        <v>9.4274546333528431</v>
      </c>
      <c r="AA39" s="52">
        <v>45.2188349965013</v>
      </c>
      <c r="AB39" s="93"/>
      <c r="AC39" s="187">
        <f t="shared" si="7"/>
        <v>65.253112115210058</v>
      </c>
      <c r="AD39" s="54"/>
      <c r="AG39" s="55"/>
      <c r="AH39" s="55"/>
      <c r="AI39" s="55"/>
      <c r="AJ39" s="55"/>
    </row>
    <row r="40" spans="1:41" ht="35.1" customHeight="1" thickBot="1" x14ac:dyDescent="0.35">
      <c r="A40" s="106" t="s">
        <v>62</v>
      </c>
      <c r="B40" s="107"/>
      <c r="C40" s="108"/>
      <c r="D40" s="47"/>
      <c r="E40" s="82">
        <f>SUM(E$22,E$26,E$37,E$39)+E38</f>
        <v>3.0676207228119554</v>
      </c>
      <c r="F40" s="82">
        <f>SUM(F$22,F$26,F$37,F$39)+F38</f>
        <v>16.259556095965735</v>
      </c>
      <c r="G40" s="83">
        <f>SUM(G$22,G$26,G$37,G$39)+G38</f>
        <v>19.327176818777687</v>
      </c>
      <c r="H40" s="82">
        <f>SUM(H$22,H$26,H$37,H$39)+H38</f>
        <v>5.1445691417232267</v>
      </c>
      <c r="I40" s="185">
        <f>SUM(I$22,I$26,I$37,I$39)+I38</f>
        <v>24.471745960500915</v>
      </c>
      <c r="J40" s="85">
        <f t="shared" ref="J40:AB40" si="8">SUM(J$22,J$26,J$37,J$39,J$38)</f>
        <v>0</v>
      </c>
      <c r="K40" s="85">
        <f t="shared" si="8"/>
        <v>8.7058935742547376</v>
      </c>
      <c r="L40" s="85">
        <f t="shared" si="8"/>
        <v>113.21700392282965</v>
      </c>
      <c r="M40" s="85">
        <f t="shared" si="8"/>
        <v>138.78522383972663</v>
      </c>
      <c r="N40" s="85">
        <f t="shared" si="8"/>
        <v>5.8204508448617744</v>
      </c>
      <c r="O40" s="85">
        <f t="shared" si="8"/>
        <v>16.23163850531953</v>
      </c>
      <c r="P40" s="109">
        <f t="shared" si="8"/>
        <v>0</v>
      </c>
      <c r="Q40" s="172">
        <f>SUM(Q$22,Q$26,Q$37,Q$39,Q$38)</f>
        <v>282.76021068699231</v>
      </c>
      <c r="R40" s="178">
        <f t="shared" si="8"/>
        <v>73.974573205999022</v>
      </c>
      <c r="S40" s="85">
        <f t="shared" si="8"/>
        <v>0</v>
      </c>
      <c r="T40" s="85">
        <f t="shared" si="8"/>
        <v>8.0306663346880534</v>
      </c>
      <c r="U40" s="85">
        <f t="shared" si="8"/>
        <v>0.36399999999999999</v>
      </c>
      <c r="V40" s="85">
        <f t="shared" si="8"/>
        <v>0</v>
      </c>
      <c r="W40" s="85"/>
      <c r="X40" s="85">
        <f t="shared" si="8"/>
        <v>0.33026164000000002</v>
      </c>
      <c r="Y40" s="109">
        <f>SUM(Y$22,Y$26,Y$37,Y$39,Y$38)</f>
        <v>56.609002842336395</v>
      </c>
      <c r="Z40" s="110">
        <f t="shared" si="8"/>
        <v>65.333930817024438</v>
      </c>
      <c r="AA40" s="87">
        <f t="shared" si="8"/>
        <v>142.87486844819057</v>
      </c>
      <c r="AB40" s="111">
        <f t="shared" si="8"/>
        <v>0</v>
      </c>
      <c r="AC40" s="190">
        <f>SUM(AC$22,AC$26,AC$37,AC$39,AC$38)</f>
        <v>589.41532911870729</v>
      </c>
      <c r="AD40" s="54"/>
      <c r="AF40" s="112"/>
      <c r="AG40" s="55"/>
      <c r="AH40" s="55"/>
      <c r="AI40" s="55"/>
      <c r="AJ40" s="55"/>
      <c r="AK40" s="112"/>
      <c r="AL40" s="112"/>
      <c r="AM40" s="112"/>
      <c r="AN40" s="112"/>
      <c r="AO40" s="112"/>
    </row>
    <row r="41" spans="1:41" ht="14.1" customHeight="1" thickBot="1" x14ac:dyDescent="0.3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  <c r="AF41" s="112"/>
      <c r="AG41" s="55"/>
      <c r="AH41" s="55"/>
      <c r="AI41" s="55"/>
      <c r="AJ41" s="55"/>
      <c r="AK41" s="112"/>
      <c r="AL41" s="112"/>
      <c r="AM41" s="112"/>
      <c r="AN41" s="112"/>
    </row>
    <row r="42" spans="1:41" ht="35.1" customHeight="1" thickBot="1" x14ac:dyDescent="0.35">
      <c r="A42" s="89" t="s">
        <v>63</v>
      </c>
      <c r="B42" s="78"/>
      <c r="C42" s="80"/>
      <c r="D42" s="114"/>
      <c r="E42" s="115"/>
      <c r="F42" s="82"/>
      <c r="G42" s="83">
        <f>G$20-G$40</f>
        <v>-0.73474560067751327</v>
      </c>
      <c r="H42" s="82">
        <f>H$20-H$40</f>
        <v>1.4481277664641468E-2</v>
      </c>
      <c r="I42" s="185">
        <f>I$20-I$40</f>
        <v>-0.72026432301287002</v>
      </c>
      <c r="J42" s="85">
        <f t="shared" ref="J42:R42" si="9">J$20-J$40</f>
        <v>2.6338023214934765</v>
      </c>
      <c r="K42" s="85">
        <f t="shared" si="9"/>
        <v>-1.1085592667114952E-4</v>
      </c>
      <c r="L42" s="85">
        <f t="shared" si="9"/>
        <v>2.3973604779317128</v>
      </c>
      <c r="M42" s="85">
        <f t="shared" si="9"/>
        <v>0.44485758463682146</v>
      </c>
      <c r="N42" s="85">
        <f t="shared" si="9"/>
        <v>-1.1044583384133944E-2</v>
      </c>
      <c r="O42" s="85">
        <f t="shared" si="9"/>
        <v>0.87250043952465717</v>
      </c>
      <c r="P42" s="85">
        <f t="shared" si="9"/>
        <v>0</v>
      </c>
      <c r="Q42" s="170">
        <f t="shared" si="9"/>
        <v>6.3373653842758699</v>
      </c>
      <c r="R42" s="178">
        <f t="shared" si="9"/>
        <v>-3.7502500533904026E-2</v>
      </c>
      <c r="S42" s="85"/>
      <c r="T42" s="85">
        <f>T$20-T$40</f>
        <v>-3.1974423109204508E-14</v>
      </c>
      <c r="U42" s="85">
        <f>U$20-U$40</f>
        <v>0</v>
      </c>
      <c r="V42" s="85">
        <f>V$20-V$40</f>
        <v>0</v>
      </c>
      <c r="W42" s="85"/>
      <c r="X42" s="85">
        <f t="shared" ref="X42:AC42" si="10">X$20-X$40</f>
        <v>0</v>
      </c>
      <c r="Y42" s="85">
        <f t="shared" si="10"/>
        <v>0</v>
      </c>
      <c r="Z42" s="116">
        <f t="shared" si="10"/>
        <v>0</v>
      </c>
      <c r="AA42" s="117">
        <f>AA$20-AA$40</f>
        <v>1.368431555502525</v>
      </c>
      <c r="AB42" s="88">
        <f t="shared" si="10"/>
        <v>0</v>
      </c>
      <c r="AC42" s="190">
        <f t="shared" si="10"/>
        <v>6.9480301162316209</v>
      </c>
      <c r="AD42" s="118"/>
      <c r="AF42" s="119"/>
      <c r="AG42" s="55"/>
      <c r="AH42" s="55"/>
      <c r="AI42" s="55"/>
      <c r="AJ42" s="55"/>
      <c r="AK42" s="119"/>
      <c r="AL42" s="119"/>
      <c r="AM42" s="119"/>
      <c r="AN42" s="119"/>
      <c r="AO42" s="119"/>
    </row>
    <row r="43" spans="1:41" ht="20.25" x14ac:dyDescent="0.3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  <c r="AF43" s="119"/>
      <c r="AG43" s="55"/>
      <c r="AH43" s="55"/>
      <c r="AI43" s="55"/>
      <c r="AJ43" s="55"/>
      <c r="AK43" s="119"/>
    </row>
    <row r="44" spans="1:41" ht="33" customHeight="1" x14ac:dyDescent="0.3">
      <c r="AF44" s="126"/>
      <c r="AG44" s="55"/>
      <c r="AH44" s="55"/>
      <c r="AI44" s="55"/>
      <c r="AJ44" s="55"/>
      <c r="AK44" s="126"/>
      <c r="AL44" s="126"/>
    </row>
  </sheetData>
  <mergeCells count="13">
    <mergeCell ref="S4:Z4"/>
    <mergeCell ref="AC4:AC5"/>
    <mergeCell ref="A7:A18"/>
    <mergeCell ref="B14:B18"/>
    <mergeCell ref="A22:A39"/>
    <mergeCell ref="B23:B25"/>
    <mergeCell ref="B27:B36"/>
    <mergeCell ref="J4:Q4"/>
    <mergeCell ref="A1:I1"/>
    <mergeCell ref="B2:C2"/>
    <mergeCell ref="B3:C3"/>
    <mergeCell ref="B4:C5"/>
    <mergeCell ref="E4:I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  <pageSetUpPr fitToPage="1"/>
  </sheetPr>
  <dimension ref="A1:BT48"/>
  <sheetViews>
    <sheetView zoomScale="50" zoomScaleNormal="50" workbookViewId="0">
      <selection activeCell="AC4" sqref="AC4:AC5"/>
    </sheetView>
  </sheetViews>
  <sheetFormatPr defaultColWidth="8.85546875" defaultRowHeight="12.75" outlineLevelRow="1" outlineLevelCol="2" x14ac:dyDescent="0.2"/>
  <cols>
    <col min="1" max="1" width="4.140625" style="6" customWidth="1"/>
    <col min="2" max="2" width="3.7109375" style="6" customWidth="1"/>
    <col min="3" max="3" width="36.28515625" style="6" customWidth="1"/>
    <col min="4" max="4" width="7" style="6" hidden="1" customWidth="1"/>
    <col min="5" max="5" width="26.28515625" style="6" hidden="1" customWidth="1" outlineLevel="2"/>
    <col min="6" max="6" width="15.42578125" style="6" hidden="1" customWidth="1" outlineLevel="2"/>
    <col min="7" max="7" width="16.28515625" style="6" customWidth="1" outlineLevel="1" collapsed="1"/>
    <col min="8" max="8" width="16.42578125" style="6" customWidth="1" outlineLevel="2"/>
    <col min="9" max="9" width="15.7109375" style="6" customWidth="1"/>
    <col min="10" max="10" width="15.85546875" style="6" customWidth="1" outlineLevel="1"/>
    <col min="11" max="11" width="14.85546875" style="6" customWidth="1" outlineLevel="1"/>
    <col min="12" max="12" width="18.28515625" style="6" customWidth="1" outlineLevel="1"/>
    <col min="13" max="13" width="15.28515625" style="6" bestFit="1" customWidth="1" outlineLevel="1"/>
    <col min="14" max="14" width="13.5703125" style="6" bestFit="1" customWidth="1" outlineLevel="1"/>
    <col min="15" max="15" width="14.140625" style="6" bestFit="1" customWidth="1" outlineLevel="1"/>
    <col min="16" max="16" width="12.42578125" style="6" customWidth="1" outlineLevel="1"/>
    <col min="17" max="17" width="16.7109375" style="6" customWidth="1"/>
    <col min="18" max="18" width="16.85546875" style="6" customWidth="1"/>
    <col min="19" max="19" width="15" style="6" customWidth="1" outlineLevel="1"/>
    <col min="20" max="20" width="15.28515625" style="6" bestFit="1" customWidth="1" outlineLevel="1"/>
    <col min="21" max="21" width="13" style="6" customWidth="1" outlineLevel="1"/>
    <col min="22" max="22" width="11.42578125" style="6" customWidth="1" outlineLevel="1"/>
    <col min="23" max="23" width="12.5703125" style="6" customWidth="1" outlineLevel="1"/>
    <col min="24" max="24" width="13.85546875" style="6" customWidth="1" outlineLevel="1"/>
    <col min="25" max="25" width="13.5703125" style="6" customWidth="1" outlineLevel="1"/>
    <col min="26" max="26" width="17.85546875" style="6" customWidth="1"/>
    <col min="27" max="27" width="16.140625" style="6" customWidth="1"/>
    <col min="28" max="28" width="17.5703125" style="6" customWidth="1"/>
    <col min="29" max="29" width="18.5703125" style="6" customWidth="1"/>
    <col min="30" max="31" width="8.85546875" style="6" customWidth="1"/>
    <col min="32" max="32" width="10.7109375" style="6" bestFit="1" customWidth="1"/>
    <col min="33" max="33" width="10.5703125" style="6" bestFit="1" customWidth="1"/>
    <col min="34" max="16384" width="8.85546875" style="6"/>
  </cols>
  <sheetData>
    <row r="1" spans="1:32" ht="36" customHeight="1" x14ac:dyDescent="0.2">
      <c r="A1" s="127" t="s">
        <v>69</v>
      </c>
      <c r="B1" s="127"/>
      <c r="C1" s="127"/>
      <c r="D1" s="127"/>
      <c r="E1" s="127"/>
      <c r="F1" s="127"/>
      <c r="G1" s="127"/>
      <c r="H1" s="127"/>
      <c r="I1" s="127"/>
      <c r="J1" s="1"/>
      <c r="K1" s="1"/>
      <c r="L1" s="1"/>
      <c r="M1" s="1"/>
      <c r="N1" s="1"/>
      <c r="O1" s="1"/>
      <c r="P1" s="1"/>
      <c r="Q1" s="2"/>
      <c r="R1" s="1"/>
      <c r="S1" s="3"/>
      <c r="T1" s="4"/>
      <c r="U1" s="4"/>
      <c r="V1" s="4"/>
      <c r="W1" s="4"/>
      <c r="X1" s="4"/>
      <c r="Y1" s="4"/>
      <c r="Z1" s="4"/>
      <c r="AA1" s="1"/>
      <c r="AB1" s="5"/>
      <c r="AC1" s="1"/>
      <c r="AD1" s="1"/>
    </row>
    <row r="2" spans="1:32" ht="26.25" x14ac:dyDescent="0.2">
      <c r="A2" s="7"/>
      <c r="B2" s="228" t="s">
        <v>1</v>
      </c>
      <c r="C2" s="228"/>
      <c r="D2" s="7"/>
      <c r="E2" s="8"/>
      <c r="F2" s="8"/>
      <c r="G2" s="9"/>
      <c r="H2" s="8"/>
      <c r="I2" s="10"/>
      <c r="J2" s="1"/>
      <c r="K2" s="1"/>
      <c r="L2" s="1"/>
      <c r="M2" s="1"/>
      <c r="N2" s="1"/>
      <c r="O2" s="1"/>
      <c r="P2" s="1"/>
      <c r="Q2" s="1"/>
      <c r="R2" s="1"/>
      <c r="S2" s="3"/>
      <c r="T2" s="4"/>
      <c r="U2" s="4"/>
      <c r="V2" s="4"/>
      <c r="W2" s="4"/>
      <c r="X2" s="4"/>
      <c r="Y2" s="4"/>
      <c r="Z2" s="4"/>
      <c r="AA2" s="1"/>
      <c r="AB2" s="5"/>
      <c r="AC2" s="1"/>
      <c r="AD2" s="1"/>
    </row>
    <row r="3" spans="1:32" ht="24" thickBot="1" x14ac:dyDescent="0.25">
      <c r="A3" s="11"/>
      <c r="B3" s="229">
        <v>2018</v>
      </c>
      <c r="C3" s="230"/>
      <c r="D3" s="12"/>
      <c r="E3" s="13"/>
      <c r="F3" s="14"/>
      <c r="G3" s="15"/>
      <c r="H3" s="15"/>
      <c r="I3" s="15"/>
      <c r="J3" s="16"/>
      <c r="K3" s="16"/>
      <c r="L3" s="16"/>
      <c r="M3" s="17"/>
      <c r="N3" s="18"/>
      <c r="O3" s="18"/>
      <c r="P3" s="18"/>
      <c r="Q3" s="18"/>
      <c r="R3" s="18"/>
      <c r="S3" s="18"/>
      <c r="T3" s="19"/>
      <c r="U3" s="19"/>
      <c r="V3" s="19"/>
      <c r="W3" s="19"/>
      <c r="X3" s="19"/>
      <c r="Y3" s="19"/>
      <c r="Z3" s="19"/>
      <c r="AA3" s="20"/>
      <c r="AB3" s="21"/>
      <c r="AC3" s="20"/>
      <c r="AD3" s="11"/>
    </row>
    <row r="4" spans="1:32" ht="28.5" customHeight="1" thickBot="1" x14ac:dyDescent="0.25">
      <c r="A4" s="22"/>
      <c r="B4" s="231" t="s">
        <v>68</v>
      </c>
      <c r="C4" s="232"/>
      <c r="D4" s="23"/>
      <c r="E4" s="235" t="s">
        <v>3</v>
      </c>
      <c r="F4" s="236"/>
      <c r="G4" s="236"/>
      <c r="H4" s="236"/>
      <c r="I4" s="237"/>
      <c r="J4" s="240" t="s">
        <v>4</v>
      </c>
      <c r="K4" s="241"/>
      <c r="L4" s="241"/>
      <c r="M4" s="241"/>
      <c r="N4" s="241"/>
      <c r="O4" s="241"/>
      <c r="P4" s="241"/>
      <c r="Q4" s="242"/>
      <c r="R4" s="173" t="s">
        <v>5</v>
      </c>
      <c r="S4" s="243" t="s">
        <v>6</v>
      </c>
      <c r="T4" s="244"/>
      <c r="U4" s="244"/>
      <c r="V4" s="244"/>
      <c r="W4" s="244"/>
      <c r="X4" s="244"/>
      <c r="Y4" s="244"/>
      <c r="Z4" s="245"/>
      <c r="AA4" s="24" t="s">
        <v>7</v>
      </c>
      <c r="AB4" s="25" t="s">
        <v>8</v>
      </c>
      <c r="AC4" s="226" t="s">
        <v>9</v>
      </c>
      <c r="AD4" s="26"/>
    </row>
    <row r="5" spans="1:32" ht="45.75" thickBot="1" x14ac:dyDescent="0.25">
      <c r="A5" s="27"/>
      <c r="B5" s="233"/>
      <c r="C5" s="234"/>
      <c r="D5" s="28"/>
      <c r="E5" s="29" t="s">
        <v>10</v>
      </c>
      <c r="F5" s="30" t="s">
        <v>11</v>
      </c>
      <c r="G5" s="30" t="s">
        <v>12</v>
      </c>
      <c r="H5" s="30" t="s">
        <v>13</v>
      </c>
      <c r="I5" s="180" t="s">
        <v>14</v>
      </c>
      <c r="J5" s="31" t="s">
        <v>15</v>
      </c>
      <c r="K5" s="31" t="s">
        <v>16</v>
      </c>
      <c r="L5" s="32" t="s">
        <v>17</v>
      </c>
      <c r="M5" s="31" t="s">
        <v>18</v>
      </c>
      <c r="N5" s="31" t="s">
        <v>19</v>
      </c>
      <c r="O5" s="31" t="s">
        <v>20</v>
      </c>
      <c r="P5" s="31" t="s">
        <v>21</v>
      </c>
      <c r="Q5" s="167" t="s">
        <v>14</v>
      </c>
      <c r="R5" s="174" t="s">
        <v>14</v>
      </c>
      <c r="S5" s="33" t="s">
        <v>22</v>
      </c>
      <c r="T5" s="33" t="s">
        <v>23</v>
      </c>
      <c r="U5" s="33" t="s">
        <v>24</v>
      </c>
      <c r="V5" s="33" t="s">
        <v>25</v>
      </c>
      <c r="W5" s="34" t="s">
        <v>26</v>
      </c>
      <c r="X5" s="33" t="s">
        <v>27</v>
      </c>
      <c r="Y5" s="33" t="s">
        <v>28</v>
      </c>
      <c r="Z5" s="35" t="s">
        <v>14</v>
      </c>
      <c r="AA5" s="36" t="s">
        <v>14</v>
      </c>
      <c r="AB5" s="37" t="s">
        <v>14</v>
      </c>
      <c r="AC5" s="227"/>
      <c r="AD5" s="38"/>
    </row>
    <row r="6" spans="1:32" ht="14.1" customHeight="1" thickBot="1" x14ac:dyDescent="0.3">
      <c r="A6" s="39"/>
      <c r="B6" s="39"/>
      <c r="C6" s="39"/>
      <c r="D6" s="28"/>
      <c r="E6" s="40"/>
      <c r="F6" s="40"/>
      <c r="G6" s="40"/>
      <c r="H6" s="40"/>
      <c r="I6" s="41"/>
      <c r="J6" s="39"/>
      <c r="K6" s="39"/>
      <c r="L6" s="39"/>
      <c r="M6" s="39"/>
      <c r="N6" s="39"/>
      <c r="O6" s="39"/>
      <c r="P6" s="39"/>
      <c r="Q6" s="42"/>
      <c r="R6" s="39"/>
      <c r="S6" s="39"/>
      <c r="T6" s="39"/>
      <c r="U6" s="39"/>
      <c r="V6" s="39"/>
      <c r="W6" s="39"/>
      <c r="X6" s="39"/>
      <c r="Y6" s="39"/>
      <c r="Z6" s="43"/>
      <c r="AA6" s="39"/>
      <c r="AB6" s="39"/>
      <c r="AC6" s="39"/>
      <c r="AD6" s="44"/>
    </row>
    <row r="7" spans="1:32" ht="23.1" customHeight="1" outlineLevel="1" x14ac:dyDescent="0.2">
      <c r="A7" s="238" t="s">
        <v>29</v>
      </c>
      <c r="B7" s="45"/>
      <c r="C7" s="46" t="s">
        <v>30</v>
      </c>
      <c r="D7" s="47"/>
      <c r="E7" s="48">
        <v>38.450874218159974</v>
      </c>
      <c r="F7" s="48">
        <v>32.683473846805654</v>
      </c>
      <c r="G7" s="49">
        <f>E7+F7</f>
        <v>71.134348064965621</v>
      </c>
      <c r="H7" s="48">
        <v>4.5404555999999996</v>
      </c>
      <c r="I7" s="181">
        <f>G7+H7</f>
        <v>75.674803664965623</v>
      </c>
      <c r="J7" s="50">
        <v>47.813145466901396</v>
      </c>
      <c r="K7" s="50">
        <v>7.7464855962494497</v>
      </c>
      <c r="L7" s="50"/>
      <c r="M7" s="50"/>
      <c r="N7" s="50"/>
      <c r="O7" s="50"/>
      <c r="P7" s="50"/>
      <c r="Q7" s="168">
        <f>SUM(J7:P7)</f>
        <v>55.559631063150846</v>
      </c>
      <c r="R7" s="175">
        <v>153.47769661282732</v>
      </c>
      <c r="S7" s="50">
        <v>94.633164254357851</v>
      </c>
      <c r="T7" s="50">
        <v>187.76193668538434</v>
      </c>
      <c r="U7" s="50">
        <v>0.71658687251200004</v>
      </c>
      <c r="V7" s="50">
        <v>7.4435542912551602</v>
      </c>
      <c r="W7" s="50">
        <v>0.12992401518965002</v>
      </c>
      <c r="X7" s="50">
        <v>3.3107883799136379</v>
      </c>
      <c r="Y7" s="50">
        <v>47.584568719269114</v>
      </c>
      <c r="Z7" s="51">
        <f>SUM(S7:Y7)</f>
        <v>341.58052321788171</v>
      </c>
      <c r="AA7" s="52"/>
      <c r="AB7" s="53">
        <v>0.88700774399999993</v>
      </c>
      <c r="AC7" s="187">
        <f>SUM(I7,Q7,R7,Z7,AA7,AB7)</f>
        <v>627.17966230282548</v>
      </c>
      <c r="AD7" s="54"/>
    </row>
    <row r="8" spans="1:32" ht="23.1" customHeight="1" outlineLevel="1" x14ac:dyDescent="0.2">
      <c r="A8" s="239"/>
      <c r="B8" s="45" t="str">
        <f>"+"</f>
        <v>+</v>
      </c>
      <c r="C8" s="56" t="s">
        <v>31</v>
      </c>
      <c r="D8" s="47"/>
      <c r="E8" s="48">
        <v>2.0337623699755656</v>
      </c>
      <c r="F8" s="48">
        <v>9.7536350375995635</v>
      </c>
      <c r="G8" s="49">
        <f>E8+F8</f>
        <v>11.78739740757513</v>
      </c>
      <c r="H8" s="48">
        <v>2.0968029526530372E-3</v>
      </c>
      <c r="I8" s="181">
        <f>G8+H8</f>
        <v>11.789494210527783</v>
      </c>
      <c r="J8" s="50">
        <v>231.49956953372987</v>
      </c>
      <c r="K8" s="50">
        <v>0.57803539824021954</v>
      </c>
      <c r="L8" s="50">
        <v>46.502813308302365</v>
      </c>
      <c r="M8" s="50">
        <v>58.008067687240711</v>
      </c>
      <c r="N8" s="50">
        <v>3.3466911392067443E-2</v>
      </c>
      <c r="O8" s="50">
        <v>11.521834909873292</v>
      </c>
      <c r="P8" s="50">
        <v>5.6971420746011878</v>
      </c>
      <c r="Q8" s="168">
        <f>SUM(J8:P8)</f>
        <v>353.84092982337972</v>
      </c>
      <c r="R8" s="175"/>
      <c r="S8" s="50"/>
      <c r="T8" s="57"/>
      <c r="U8" s="57"/>
      <c r="V8" s="57"/>
      <c r="W8" s="57"/>
      <c r="X8" s="57"/>
      <c r="Y8" s="57"/>
      <c r="Z8" s="51"/>
      <c r="AA8" s="52"/>
      <c r="AB8" s="58"/>
      <c r="AC8" s="187">
        <f>SUM(I8,Q8,R8,Z8,AA8,AB8)</f>
        <v>365.6304240339075</v>
      </c>
      <c r="AD8" s="54"/>
    </row>
    <row r="9" spans="1:32" ht="23.1" customHeight="1" outlineLevel="1" x14ac:dyDescent="0.2">
      <c r="A9" s="239"/>
      <c r="B9" s="45" t="str">
        <f>"-"</f>
        <v>-</v>
      </c>
      <c r="C9" s="56" t="s">
        <v>32</v>
      </c>
      <c r="D9" s="47"/>
      <c r="E9" s="48">
        <v>36.04719026120862</v>
      </c>
      <c r="F9" s="48">
        <v>0.51412179547742787</v>
      </c>
      <c r="G9" s="49">
        <f>E9+F9</f>
        <v>36.561312056686049</v>
      </c>
      <c r="H9" s="48">
        <v>0</v>
      </c>
      <c r="I9" s="181">
        <f>G9+H9</f>
        <v>36.561312056686049</v>
      </c>
      <c r="J9" s="50">
        <v>45.442145652215153</v>
      </c>
      <c r="K9" s="50">
        <v>0.29777239258266697</v>
      </c>
      <c r="L9" s="50">
        <v>0.65967274373842222</v>
      </c>
      <c r="M9" s="50">
        <v>0</v>
      </c>
      <c r="N9" s="50">
        <v>7.8752974432858744</v>
      </c>
      <c r="O9" s="50">
        <v>0</v>
      </c>
      <c r="P9" s="50">
        <v>0</v>
      </c>
      <c r="Q9" s="168">
        <f>SUM(J9:P9)</f>
        <v>54.274888231822111</v>
      </c>
      <c r="R9" s="175"/>
      <c r="S9" s="50"/>
      <c r="T9" s="57"/>
      <c r="U9" s="57"/>
      <c r="V9" s="57"/>
      <c r="W9" s="57"/>
      <c r="X9" s="57"/>
      <c r="Y9" s="57"/>
      <c r="Z9" s="51"/>
      <c r="AA9" s="52"/>
      <c r="AB9" s="58"/>
      <c r="AC9" s="187">
        <f>SUM(I9,Q9,R9,Z9,AA9,AB9)</f>
        <v>90.836200288508167</v>
      </c>
      <c r="AD9" s="54"/>
    </row>
    <row r="10" spans="1:32" ht="23.1" customHeight="1" outlineLevel="1" x14ac:dyDescent="0.2">
      <c r="A10" s="239"/>
      <c r="B10" s="45" t="str">
        <f>"-"</f>
        <v>-</v>
      </c>
      <c r="C10" s="46" t="s">
        <v>33</v>
      </c>
      <c r="D10" s="47"/>
      <c r="E10" s="48"/>
      <c r="F10" s="48"/>
      <c r="G10" s="128">
        <v>4.1044322659702708</v>
      </c>
      <c r="H10" s="48"/>
      <c r="I10" s="181">
        <f>G10+H10</f>
        <v>4.1044322659702708</v>
      </c>
      <c r="J10" s="50">
        <v>0.90508929912236635</v>
      </c>
      <c r="K10" s="50">
        <v>-2.7787717196254762E-2</v>
      </c>
      <c r="L10" s="50">
        <v>-1.5849959180613171E-2</v>
      </c>
      <c r="M10" s="50">
        <v>0.80669831138501646</v>
      </c>
      <c r="N10" s="50">
        <v>1.2689519503408309</v>
      </c>
      <c r="O10" s="50">
        <v>0.44898038694050924</v>
      </c>
      <c r="P10" s="50">
        <v>0.75082284478930617</v>
      </c>
      <c r="Q10" s="168">
        <f>SUM(J10:P10)</f>
        <v>4.1369051162011612</v>
      </c>
      <c r="R10" s="175">
        <v>-1.1778933684049513</v>
      </c>
      <c r="S10" s="50"/>
      <c r="T10" s="57"/>
      <c r="U10" s="57"/>
      <c r="V10" s="57"/>
      <c r="W10" s="57"/>
      <c r="X10" s="57"/>
      <c r="Y10" s="57"/>
      <c r="Z10" s="51"/>
      <c r="AA10" s="52"/>
      <c r="AB10" s="58"/>
      <c r="AC10" s="187">
        <f>SUM(I10,Q10,R10,Z10,AA10,AB10)</f>
        <v>7.0634440137664809</v>
      </c>
      <c r="AD10" s="54"/>
    </row>
    <row r="11" spans="1:32" ht="23.1" customHeight="1" outlineLevel="1" x14ac:dyDescent="0.2">
      <c r="A11" s="239"/>
      <c r="B11" s="45" t="str">
        <f>"-"</f>
        <v>-</v>
      </c>
      <c r="C11" s="46" t="s">
        <v>34</v>
      </c>
      <c r="D11" s="47"/>
      <c r="E11" s="48"/>
      <c r="F11" s="48"/>
      <c r="G11" s="49"/>
      <c r="H11" s="48"/>
      <c r="I11" s="181"/>
      <c r="J11" s="50"/>
      <c r="K11" s="50"/>
      <c r="L11" s="50">
        <v>1.31201187764106E-4</v>
      </c>
      <c r="M11" s="50">
        <v>1.4411521216529772</v>
      </c>
      <c r="N11" s="50">
        <v>11.032324634110914</v>
      </c>
      <c r="O11" s="50">
        <v>52.970975134306009</v>
      </c>
      <c r="P11" s="50">
        <v>0</v>
      </c>
      <c r="Q11" s="168">
        <f>SUM(J11:P11)</f>
        <v>65.44458309125767</v>
      </c>
      <c r="R11" s="175"/>
      <c r="S11" s="50"/>
      <c r="T11" s="57"/>
      <c r="U11" s="57"/>
      <c r="V11" s="57"/>
      <c r="W11" s="57"/>
      <c r="X11" s="57"/>
      <c r="Y11" s="57"/>
      <c r="Z11" s="51"/>
      <c r="AA11" s="52"/>
      <c r="AB11" s="58"/>
      <c r="AC11" s="187">
        <f>SUM(I11,Q11,R11,Z11,AA11,AB11)</f>
        <v>65.44458309125767</v>
      </c>
      <c r="AD11" s="54"/>
    </row>
    <row r="12" spans="1:32" ht="42.75" customHeight="1" thickBot="1" x14ac:dyDescent="0.25">
      <c r="A12" s="239"/>
      <c r="B12" s="59" t="s">
        <v>35</v>
      </c>
      <c r="C12" s="60"/>
      <c r="D12" s="47"/>
      <c r="E12" s="61">
        <f>SUM(E$7:E$8)-SUM(E$9:E$11)</f>
        <v>4.4374463269269171</v>
      </c>
      <c r="F12" s="61">
        <f>SUM(F$7:F$8)-SUM(F$9:F$11)</f>
        <v>41.92298708892779</v>
      </c>
      <c r="G12" s="62">
        <f>SUM(G$7:G$8)-SUM(G$9:G$11)</f>
        <v>42.256001149884426</v>
      </c>
      <c r="H12" s="63">
        <f t="shared" ref="H12:Z12" si="0">SUM(H$7:H$8)-SUM(H$9:H$11)</f>
        <v>4.5425524029526523</v>
      </c>
      <c r="I12" s="182">
        <f t="shared" si="0"/>
        <v>46.798553552837078</v>
      </c>
      <c r="J12" s="64">
        <f t="shared" si="0"/>
        <v>232.96548004929375</v>
      </c>
      <c r="K12" s="64">
        <f t="shared" si="0"/>
        <v>8.0545363191032564</v>
      </c>
      <c r="L12" s="64">
        <f t="shared" si="0"/>
        <v>45.858859322556789</v>
      </c>
      <c r="M12" s="64">
        <f t="shared" si="0"/>
        <v>55.760217254202715</v>
      </c>
      <c r="N12" s="64">
        <f t="shared" si="0"/>
        <v>-20.143107116345551</v>
      </c>
      <c r="O12" s="64">
        <f t="shared" si="0"/>
        <v>-41.89812061137323</v>
      </c>
      <c r="P12" s="64">
        <f t="shared" si="0"/>
        <v>4.9463192298118814</v>
      </c>
      <c r="Q12" s="169">
        <f t="shared" si="0"/>
        <v>285.54418444724962</v>
      </c>
      <c r="R12" s="176">
        <f t="shared" si="0"/>
        <v>154.65558998123225</v>
      </c>
      <c r="S12" s="64">
        <f t="shared" si="0"/>
        <v>94.633164254357851</v>
      </c>
      <c r="T12" s="64">
        <f t="shared" si="0"/>
        <v>187.76193668538434</v>
      </c>
      <c r="U12" s="64">
        <f t="shared" si="0"/>
        <v>0.71658687251200004</v>
      </c>
      <c r="V12" s="64">
        <f t="shared" si="0"/>
        <v>7.4435542912551602</v>
      </c>
      <c r="W12" s="64">
        <f t="shared" si="0"/>
        <v>0.12992401518965002</v>
      </c>
      <c r="X12" s="64">
        <f t="shared" si="0"/>
        <v>3.3107883799136379</v>
      </c>
      <c r="Y12" s="64">
        <f t="shared" si="0"/>
        <v>47.584568719269114</v>
      </c>
      <c r="Z12" s="65">
        <f t="shared" si="0"/>
        <v>341.58052321788171</v>
      </c>
      <c r="AA12" s="66"/>
      <c r="AB12" s="67">
        <f>SUM(AB$7:AB$8)-SUM(AB$9:AB$11)</f>
        <v>0.88700774399999993</v>
      </c>
      <c r="AC12" s="188">
        <f>SUM(AC$7:AC$8)-SUM(AC$9:AC$11)</f>
        <v>829.4658589432006</v>
      </c>
      <c r="AD12" s="54"/>
    </row>
    <row r="13" spans="1:32" ht="42.75" customHeight="1" x14ac:dyDescent="0.2">
      <c r="A13" s="239"/>
      <c r="B13" s="68" t="s">
        <v>36</v>
      </c>
      <c r="C13" s="69"/>
      <c r="D13" s="47"/>
      <c r="E13" s="70">
        <f>SUM(E$14:E$18)</f>
        <v>-0.28549277287572128</v>
      </c>
      <c r="F13" s="70">
        <f>SUM(F$14:F$18)</f>
        <v>-25.335383503011947</v>
      </c>
      <c r="G13" s="71">
        <f>SUM(G$14:G$18)</f>
        <v>-25.620876275887667</v>
      </c>
      <c r="H13" s="70">
        <f t="shared" ref="H13:U13" si="1">SUM(H$14:H$18)</f>
        <v>-0.28590453269875082</v>
      </c>
      <c r="I13" s="183">
        <f t="shared" si="1"/>
        <v>-25.906780808586419</v>
      </c>
      <c r="J13" s="72">
        <f t="shared" si="1"/>
        <v>-230.52394529726931</v>
      </c>
      <c r="K13" s="72">
        <f t="shared" si="1"/>
        <v>-2.780465280477901E-2</v>
      </c>
      <c r="L13" s="72">
        <f t="shared" si="1"/>
        <v>62.097255097322041</v>
      </c>
      <c r="M13" s="72">
        <f t="shared" si="1"/>
        <v>74.628760867754906</v>
      </c>
      <c r="N13" s="72">
        <f t="shared" si="1"/>
        <v>25.598920357389868</v>
      </c>
      <c r="O13" s="72">
        <f t="shared" si="1"/>
        <v>57.752891344898117</v>
      </c>
      <c r="P13" s="72">
        <f t="shared" si="1"/>
        <v>4.3299013093810785</v>
      </c>
      <c r="Q13" s="168">
        <f t="shared" si="1"/>
        <v>-6.1440209733280549</v>
      </c>
      <c r="R13" s="177">
        <f t="shared" si="1"/>
        <v>-48.627817822136308</v>
      </c>
      <c r="S13" s="72">
        <f t="shared" si="1"/>
        <v>-94.633164254357851</v>
      </c>
      <c r="T13" s="72">
        <f t="shared" si="1"/>
        <v>-179.73127035069632</v>
      </c>
      <c r="U13" s="72">
        <f t="shared" si="1"/>
        <v>-0.35258687251200005</v>
      </c>
      <c r="V13" s="72">
        <f t="shared" ref="V13:AC13" si="2">SUM(V$14:V$18)</f>
        <v>-7.4435542912551602</v>
      </c>
      <c r="W13" s="72">
        <f t="shared" si="2"/>
        <v>-0.12992401518965005</v>
      </c>
      <c r="X13" s="72">
        <f t="shared" si="2"/>
        <v>-3.0122826667859051</v>
      </c>
      <c r="Y13" s="72">
        <f t="shared" si="2"/>
        <v>-3.2577801825003432</v>
      </c>
      <c r="Z13" s="51">
        <f t="shared" si="2"/>
        <v>-288.56056263329725</v>
      </c>
      <c r="AA13" s="73">
        <f t="shared" si="2"/>
        <v>144.24330000369309</v>
      </c>
      <c r="AB13" s="74">
        <f t="shared" si="2"/>
        <v>-0.88700774399999993</v>
      </c>
      <c r="AC13" s="189">
        <f t="shared" si="2"/>
        <v>-225.882889977655</v>
      </c>
      <c r="AD13" s="54"/>
    </row>
    <row r="14" spans="1:32" ht="23.1" customHeight="1" outlineLevel="1" x14ac:dyDescent="0.2">
      <c r="A14" s="239"/>
      <c r="B14" s="225"/>
      <c r="C14" s="46" t="s">
        <v>37</v>
      </c>
      <c r="D14" s="47"/>
      <c r="E14" s="75">
        <v>0</v>
      </c>
      <c r="F14" s="75">
        <v>-8.6524872198522118</v>
      </c>
      <c r="G14" s="49">
        <f>F14+E14</f>
        <v>-8.6524872198522118</v>
      </c>
      <c r="H14" s="48">
        <v>0</v>
      </c>
      <c r="I14" s="181">
        <f>SUM(G14:H14)</f>
        <v>-8.6524872198522118</v>
      </c>
      <c r="J14" s="50"/>
      <c r="K14" s="50"/>
      <c r="L14" s="50"/>
      <c r="M14" s="50">
        <v>-0.11766871953819169</v>
      </c>
      <c r="N14" s="50">
        <v>0</v>
      </c>
      <c r="O14" s="50"/>
      <c r="P14" s="50"/>
      <c r="Q14" s="168">
        <f>SUM(J14:P14)</f>
        <v>-0.11766871953819169</v>
      </c>
      <c r="R14" s="175">
        <v>-32.4132416991702</v>
      </c>
      <c r="S14" s="50">
        <v>-94.633164254357851</v>
      </c>
      <c r="T14" s="50">
        <v>-178.02726368733633</v>
      </c>
      <c r="U14" s="50">
        <v>-0.35258687251200005</v>
      </c>
      <c r="V14" s="50">
        <v>-7.4435542912551602</v>
      </c>
      <c r="W14" s="50"/>
      <c r="X14" s="50">
        <v>-2.2563898496401418</v>
      </c>
      <c r="Y14" s="50"/>
      <c r="Z14" s="51">
        <f>SUM(S14:Y14)</f>
        <v>-282.7129589551015</v>
      </c>
      <c r="AA14" s="52">
        <v>151.84498072400189</v>
      </c>
      <c r="AB14" s="58"/>
      <c r="AC14" s="187">
        <f t="shared" ref="AC14:AC19" si="3">SUM(I14,Q14,R14,Z14,AA14,AB14)</f>
        <v>-172.05137586966023</v>
      </c>
      <c r="AD14" s="54"/>
      <c r="AF14" s="216"/>
    </row>
    <row r="15" spans="1:32" ht="23.1" customHeight="1" outlineLevel="1" x14ac:dyDescent="0.2">
      <c r="A15" s="239"/>
      <c r="B15" s="225"/>
      <c r="C15" s="46" t="s">
        <v>38</v>
      </c>
      <c r="D15" s="47"/>
      <c r="E15" s="75">
        <v>0</v>
      </c>
      <c r="F15" s="75">
        <v>-6.3525726393463335</v>
      </c>
      <c r="G15" s="49">
        <f>F15+E15</f>
        <v>-6.3525726393463335</v>
      </c>
      <c r="H15" s="48">
        <v>-0.22954164198625243</v>
      </c>
      <c r="I15" s="181">
        <f>SUM(G15:H15)</f>
        <v>-6.5821142813325864</v>
      </c>
      <c r="J15" s="50"/>
      <c r="K15" s="50"/>
      <c r="L15" s="50"/>
      <c r="M15" s="50"/>
      <c r="N15" s="50"/>
      <c r="O15" s="50"/>
      <c r="P15" s="50"/>
      <c r="Q15" s="168"/>
      <c r="R15" s="175">
        <v>-11.396333006454114</v>
      </c>
      <c r="S15" s="50"/>
      <c r="T15" s="50">
        <v>-1.70400666336</v>
      </c>
      <c r="U15" s="50"/>
      <c r="V15" s="50"/>
      <c r="W15" s="50"/>
      <c r="X15" s="50">
        <v>-0.7558928171457634</v>
      </c>
      <c r="Y15" s="50">
        <v>-3.2577801825003432</v>
      </c>
      <c r="Z15" s="51">
        <f>SUM(S15:Y15)</f>
        <v>-5.7176796630061064</v>
      </c>
      <c r="AA15" s="52">
        <v>7.5661939181824192</v>
      </c>
      <c r="AB15" s="53">
        <v>-0.88700774399999993</v>
      </c>
      <c r="AC15" s="187">
        <f t="shared" si="3"/>
        <v>-17.01694077661039</v>
      </c>
      <c r="AD15" s="54"/>
    </row>
    <row r="16" spans="1:32" ht="23.1" customHeight="1" outlineLevel="1" x14ac:dyDescent="0.2">
      <c r="A16" s="239"/>
      <c r="B16" s="225"/>
      <c r="C16" s="46" t="s">
        <v>67</v>
      </c>
      <c r="D16" s="47"/>
      <c r="E16" s="75"/>
      <c r="F16" s="75"/>
      <c r="G16" s="49"/>
      <c r="H16" s="48"/>
      <c r="I16" s="181"/>
      <c r="J16" s="50">
        <v>-230.52394529726931</v>
      </c>
      <c r="K16" s="50"/>
      <c r="L16" s="50">
        <v>61.773490033054102</v>
      </c>
      <c r="M16" s="50">
        <v>74.724893144911263</v>
      </c>
      <c r="N16" s="50">
        <v>25.625242831096962</v>
      </c>
      <c r="O16" s="50">
        <v>57.668433927413602</v>
      </c>
      <c r="P16" s="50">
        <v>9.7419807961597211</v>
      </c>
      <c r="Q16" s="168">
        <f>SUM(J16:P16)</f>
        <v>-0.98990456463363508</v>
      </c>
      <c r="R16" s="175">
        <v>0</v>
      </c>
      <c r="S16" s="50"/>
      <c r="T16" s="50"/>
      <c r="U16" s="50"/>
      <c r="V16" s="50"/>
      <c r="W16" s="50">
        <v>-0.12992401518965005</v>
      </c>
      <c r="X16" s="50"/>
      <c r="Y16" s="50"/>
      <c r="Z16" s="51">
        <f>SUM(S16:Y16)</f>
        <v>-0.12992401518965005</v>
      </c>
      <c r="AA16" s="52"/>
      <c r="AB16" s="58"/>
      <c r="AC16" s="187">
        <f t="shared" si="3"/>
        <v>-1.1198285798232852</v>
      </c>
      <c r="AD16" s="54"/>
    </row>
    <row r="17" spans="1:72" ht="23.1" customHeight="1" outlineLevel="1" x14ac:dyDescent="0.2">
      <c r="A17" s="239"/>
      <c r="B17" s="225"/>
      <c r="C17" s="46" t="s">
        <v>39</v>
      </c>
      <c r="D17" s="47"/>
      <c r="E17" s="75">
        <v>0</v>
      </c>
      <c r="F17" s="75">
        <v>-9.9513291891346736</v>
      </c>
      <c r="G17" s="49">
        <f>F17+E17</f>
        <v>-9.9513291891346736</v>
      </c>
      <c r="H17" s="48">
        <v>0</v>
      </c>
      <c r="I17" s="181">
        <f>SUM(G17:H17)</f>
        <v>-9.9513291891346736</v>
      </c>
      <c r="J17" s="50"/>
      <c r="K17" s="50"/>
      <c r="L17" s="50"/>
      <c r="M17" s="50"/>
      <c r="N17" s="50"/>
      <c r="O17" s="50"/>
      <c r="P17" s="50"/>
      <c r="Q17" s="168"/>
      <c r="R17" s="175"/>
      <c r="S17" s="50"/>
      <c r="T17" s="50"/>
      <c r="U17" s="50"/>
      <c r="V17" s="50"/>
      <c r="W17" s="50"/>
      <c r="X17" s="50"/>
      <c r="Y17" s="50"/>
      <c r="Z17" s="51"/>
      <c r="AA17" s="52"/>
      <c r="AB17" s="58"/>
      <c r="AC17" s="187">
        <f t="shared" si="3"/>
        <v>-9.9513291891346736</v>
      </c>
      <c r="AD17" s="54"/>
    </row>
    <row r="18" spans="1:72" ht="23.1" customHeight="1" outlineLevel="1" thickBot="1" x14ac:dyDescent="0.25">
      <c r="A18" s="239"/>
      <c r="B18" s="225"/>
      <c r="C18" s="46" t="s">
        <v>40</v>
      </c>
      <c r="D18" s="47"/>
      <c r="E18" s="75">
        <v>-0.28549277287572128</v>
      </c>
      <c r="F18" s="75">
        <v>-0.37899445467872567</v>
      </c>
      <c r="G18" s="49">
        <f>F18+E18</f>
        <v>-0.66448722755444689</v>
      </c>
      <c r="H18" s="129">
        <v>-5.6362890712498399E-2</v>
      </c>
      <c r="I18" s="181">
        <f>SUM(G18:H18)</f>
        <v>-0.72085011826694534</v>
      </c>
      <c r="J18" s="77">
        <v>0</v>
      </c>
      <c r="K18" s="50">
        <v>-2.780465280477901E-2</v>
      </c>
      <c r="L18" s="50">
        <v>0.32376506426793827</v>
      </c>
      <c r="M18" s="50">
        <v>2.1536442381834366E-2</v>
      </c>
      <c r="N18" s="50">
        <v>-2.6322473707092755E-2</v>
      </c>
      <c r="O18" s="50">
        <v>8.445741748451395E-2</v>
      </c>
      <c r="P18" s="50">
        <v>-5.4120794867786426</v>
      </c>
      <c r="Q18" s="168">
        <f>SUM(J18:P18)</f>
        <v>-5.036447689156228</v>
      </c>
      <c r="R18" s="175">
        <v>-4.8182431165119919</v>
      </c>
      <c r="S18" s="50"/>
      <c r="T18" s="50"/>
      <c r="U18" s="50"/>
      <c r="V18" s="50"/>
      <c r="W18" s="50"/>
      <c r="X18" s="50"/>
      <c r="Y18" s="50"/>
      <c r="Z18" s="51"/>
      <c r="AA18" s="52">
        <v>-15.167874638491226</v>
      </c>
      <c r="AB18" s="58"/>
      <c r="AC18" s="187">
        <f t="shared" si="3"/>
        <v>-25.743415562426392</v>
      </c>
      <c r="AD18" s="54"/>
    </row>
    <row r="19" spans="1:72" ht="29.1" customHeight="1" thickBot="1" x14ac:dyDescent="0.25">
      <c r="A19" s="78"/>
      <c r="B19" s="79" t="s">
        <v>41</v>
      </c>
      <c r="C19" s="80"/>
      <c r="D19" s="81"/>
      <c r="E19" s="82"/>
      <c r="F19" s="82"/>
      <c r="G19" s="83"/>
      <c r="H19" s="61"/>
      <c r="I19" s="184"/>
      <c r="J19" s="85"/>
      <c r="K19" s="85"/>
      <c r="L19" s="85"/>
      <c r="M19" s="85"/>
      <c r="N19" s="85"/>
      <c r="O19" s="85"/>
      <c r="P19" s="85">
        <v>-9.2762205391929573</v>
      </c>
      <c r="Q19" s="170">
        <f>SUM(J19:P19)</f>
        <v>-9.2762205391929573</v>
      </c>
      <c r="R19" s="178">
        <v>-40.149842160526546</v>
      </c>
      <c r="S19" s="85"/>
      <c r="T19" s="85"/>
      <c r="U19" s="85"/>
      <c r="V19" s="85"/>
      <c r="W19" s="85"/>
      <c r="X19" s="85"/>
      <c r="Y19" s="85"/>
      <c r="Z19" s="86"/>
      <c r="AA19" s="87"/>
      <c r="AB19" s="88"/>
      <c r="AC19" s="190">
        <f t="shared" si="3"/>
        <v>-49.426062699719502</v>
      </c>
      <c r="AD19" s="54"/>
    </row>
    <row r="20" spans="1:72" ht="35.1" customHeight="1" thickBot="1" x14ac:dyDescent="0.25">
      <c r="A20" s="89" t="s">
        <v>42</v>
      </c>
      <c r="B20" s="78"/>
      <c r="C20" s="80"/>
      <c r="D20" s="47"/>
      <c r="E20" s="82">
        <f t="shared" ref="E20:R20" si="4">SUM(E$12,E$13,E$19)</f>
        <v>4.1519535540511958</v>
      </c>
      <c r="F20" s="82">
        <f t="shared" si="4"/>
        <v>16.587603585915843</v>
      </c>
      <c r="G20" s="83">
        <f t="shared" si="4"/>
        <v>16.635124873996759</v>
      </c>
      <c r="H20" s="82">
        <f t="shared" si="4"/>
        <v>4.2566478702539019</v>
      </c>
      <c r="I20" s="182">
        <f t="shared" si="4"/>
        <v>20.891772744250659</v>
      </c>
      <c r="J20" s="85">
        <f t="shared" si="4"/>
        <v>2.4415347520244381</v>
      </c>
      <c r="K20" s="85">
        <f t="shared" si="4"/>
        <v>8.0267316662984776</v>
      </c>
      <c r="L20" s="85">
        <f t="shared" si="4"/>
        <v>107.95611441987883</v>
      </c>
      <c r="M20" s="85">
        <f t="shared" si="4"/>
        <v>130.38897812195762</v>
      </c>
      <c r="N20" s="85">
        <f t="shared" si="4"/>
        <v>5.4558132410443179</v>
      </c>
      <c r="O20" s="85">
        <f t="shared" si="4"/>
        <v>15.854770733524887</v>
      </c>
      <c r="P20" s="85">
        <f t="shared" si="4"/>
        <v>0</v>
      </c>
      <c r="Q20" s="170">
        <f t="shared" si="4"/>
        <v>270.12394293472863</v>
      </c>
      <c r="R20" s="178">
        <f t="shared" si="4"/>
        <v>65.8779299985694</v>
      </c>
      <c r="S20" s="85"/>
      <c r="T20" s="85">
        <f t="shared" ref="T20:AC20" si="5">SUM(T$12,T$13,T$19)</f>
        <v>8.0306663346880214</v>
      </c>
      <c r="U20" s="85">
        <f t="shared" si="5"/>
        <v>0.36399999999999999</v>
      </c>
      <c r="V20" s="85">
        <f t="shared" si="5"/>
        <v>0</v>
      </c>
      <c r="W20" s="85">
        <f t="shared" si="5"/>
        <v>0</v>
      </c>
      <c r="X20" s="85">
        <f t="shared" si="5"/>
        <v>0.29850571312773289</v>
      </c>
      <c r="Y20" s="85">
        <f t="shared" si="5"/>
        <v>44.326788536768774</v>
      </c>
      <c r="Z20" s="86">
        <f t="shared" si="5"/>
        <v>53.019960584584453</v>
      </c>
      <c r="AA20" s="87">
        <f t="shared" si="5"/>
        <v>144.24330000369309</v>
      </c>
      <c r="AB20" s="88">
        <f t="shared" si="5"/>
        <v>0</v>
      </c>
      <c r="AC20" s="190">
        <f t="shared" si="5"/>
        <v>554.15690626582614</v>
      </c>
      <c r="AD20" s="54"/>
    </row>
    <row r="21" spans="1:72" ht="14.1" customHeight="1" thickBot="1" x14ac:dyDescent="0.25">
      <c r="A21" s="78"/>
      <c r="B21" s="78"/>
      <c r="C21" s="78"/>
      <c r="D21" s="28"/>
      <c r="E21" s="82"/>
      <c r="F21" s="82"/>
      <c r="G21" s="82"/>
      <c r="H21" s="82"/>
      <c r="I21" s="82"/>
      <c r="J21" s="85"/>
      <c r="K21" s="85"/>
      <c r="L21" s="85"/>
      <c r="M21" s="85"/>
      <c r="N21" s="85"/>
      <c r="O21" s="85"/>
      <c r="P21" s="85"/>
      <c r="Q21" s="85"/>
      <c r="R21" s="130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54"/>
    </row>
    <row r="22" spans="1:72" ht="23.1" customHeight="1" x14ac:dyDescent="0.2">
      <c r="A22" s="238" t="s">
        <v>43</v>
      </c>
      <c r="B22" s="90" t="s">
        <v>44</v>
      </c>
      <c r="C22" s="91"/>
      <c r="D22" s="47"/>
      <c r="E22" s="63">
        <v>6.3892060266011699E-2</v>
      </c>
      <c r="F22" s="63">
        <v>1.6631770545129125</v>
      </c>
      <c r="G22" s="62">
        <f>SUM(E22:F22)</f>
        <v>1.7270691147789243</v>
      </c>
      <c r="H22" s="63">
        <v>7.3870105783090953E-3</v>
      </c>
      <c r="I22" s="181">
        <f t="shared" ref="I22:I39" si="6">SUM(G22:H22)</f>
        <v>1.7344561253572335</v>
      </c>
      <c r="J22" s="92"/>
      <c r="K22" s="92"/>
      <c r="L22" s="92">
        <f>SUM(L23:L25)</f>
        <v>1.0021294583354059</v>
      </c>
      <c r="M22" s="92">
        <f>SUM(M23:M25)</f>
        <v>11.971828414180221</v>
      </c>
      <c r="N22" s="92">
        <f>SUM(N23:N25)</f>
        <v>1.0650128607781337</v>
      </c>
      <c r="O22" s="92">
        <f>SUM(O23:O25)</f>
        <v>0</v>
      </c>
      <c r="P22" s="92"/>
      <c r="Q22" s="168">
        <f>SUM(K22:P22)</f>
        <v>14.038970733293761</v>
      </c>
      <c r="R22" s="175">
        <f>SUM(R23:R25)</f>
        <v>1.2102174630000107</v>
      </c>
      <c r="S22" s="50"/>
      <c r="T22" s="92">
        <v>0.68129318883441659</v>
      </c>
      <c r="U22" s="92"/>
      <c r="V22" s="92"/>
      <c r="W22" s="92"/>
      <c r="X22" s="92"/>
      <c r="Y22" s="92"/>
      <c r="Z22" s="51">
        <f>SUM(S22:Y22)</f>
        <v>0.68129318883441659</v>
      </c>
      <c r="AA22" s="52">
        <f>SUM(AA23:AA25)</f>
        <v>8.549585470657691</v>
      </c>
      <c r="AB22" s="93"/>
      <c r="AC22" s="187">
        <f>SUM(I22,Q22,R22,Z22,AA22,AB22)</f>
        <v>26.214522981143112</v>
      </c>
      <c r="AD22" s="54"/>
    </row>
    <row r="23" spans="1:72" s="97" customFormat="1" ht="23.1" customHeight="1" outlineLevel="1" x14ac:dyDescent="0.2">
      <c r="A23" s="239"/>
      <c r="B23" s="221"/>
      <c r="C23" s="46" t="s">
        <v>45</v>
      </c>
      <c r="D23" s="81"/>
      <c r="E23" s="48">
        <v>6.3892060266011699E-2</v>
      </c>
      <c r="F23" s="48">
        <v>1.6631770545129125</v>
      </c>
      <c r="G23" s="49">
        <f t="shared" ref="G23:G39" si="7">SUM(E23:F23)</f>
        <v>1.7270691147789243</v>
      </c>
      <c r="H23" s="48">
        <v>7.3870105783090953E-3</v>
      </c>
      <c r="I23" s="186">
        <f t="shared" si="6"/>
        <v>1.7344561253572335</v>
      </c>
      <c r="J23" s="50"/>
      <c r="K23" s="50"/>
      <c r="L23" s="50">
        <v>0.98902645058225569</v>
      </c>
      <c r="M23" s="57">
        <v>8.1272323654007099</v>
      </c>
      <c r="N23" s="57">
        <v>0</v>
      </c>
      <c r="O23" s="57">
        <v>0</v>
      </c>
      <c r="P23" s="57"/>
      <c r="Q23" s="171">
        <f>SUM(K23:P23)</f>
        <v>9.1162588159829649</v>
      </c>
      <c r="R23" s="179">
        <v>1.2096641765916107</v>
      </c>
      <c r="S23" s="50"/>
      <c r="T23" s="50"/>
      <c r="U23" s="50"/>
      <c r="V23" s="50"/>
      <c r="W23" s="50"/>
      <c r="X23" s="50"/>
      <c r="Y23" s="50"/>
      <c r="Z23" s="94"/>
      <c r="AA23" s="95">
        <v>8.2381840842140601</v>
      </c>
      <c r="AB23" s="96"/>
      <c r="AC23" s="187">
        <f>SUM(I23,Q23,R23,Z23,AA23,AB23)</f>
        <v>20.298563202145871</v>
      </c>
      <c r="AD23" s="54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spans="1:72" s="97" customFormat="1" ht="23.1" customHeight="1" outlineLevel="1" x14ac:dyDescent="0.2">
      <c r="A24" s="239"/>
      <c r="B24" s="221"/>
      <c r="C24" s="56" t="s">
        <v>46</v>
      </c>
      <c r="D24" s="81"/>
      <c r="E24" s="48">
        <v>0</v>
      </c>
      <c r="F24" s="48">
        <v>0</v>
      </c>
      <c r="G24" s="49">
        <f t="shared" si="7"/>
        <v>0</v>
      </c>
      <c r="H24" s="48">
        <v>0</v>
      </c>
      <c r="I24" s="186">
        <f t="shared" si="6"/>
        <v>0</v>
      </c>
      <c r="J24" s="50"/>
      <c r="K24" s="50"/>
      <c r="L24" s="57">
        <v>4.056371477414584E-3</v>
      </c>
      <c r="M24" s="57">
        <v>2.345878042697894</v>
      </c>
      <c r="N24" s="57">
        <v>0</v>
      </c>
      <c r="O24" s="57">
        <v>0</v>
      </c>
      <c r="P24" s="57"/>
      <c r="Q24" s="171">
        <f>SUM(K24:P24)</f>
        <v>2.3499344141753085</v>
      </c>
      <c r="R24" s="179">
        <v>5.5328640839999996E-4</v>
      </c>
      <c r="S24" s="50"/>
      <c r="T24" s="50"/>
      <c r="U24" s="50"/>
      <c r="V24" s="50"/>
      <c r="W24" s="50"/>
      <c r="X24" s="50"/>
      <c r="Y24" s="50"/>
      <c r="Z24" s="94"/>
      <c r="AA24" s="95">
        <v>0.21134660625509843</v>
      </c>
      <c r="AB24" s="96"/>
      <c r="AC24" s="187">
        <f>SUM(I24,Q24,R24,Z24,AA24,AB24)</f>
        <v>2.561834306838807</v>
      </c>
      <c r="AD24" s="54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 s="97" customFormat="1" ht="23.1" customHeight="1" outlineLevel="1" x14ac:dyDescent="0.2">
      <c r="A25" s="239"/>
      <c r="B25" s="221"/>
      <c r="C25" s="99" t="s">
        <v>47</v>
      </c>
      <c r="D25" s="81"/>
      <c r="E25" s="48">
        <v>0</v>
      </c>
      <c r="F25" s="48">
        <v>0</v>
      </c>
      <c r="G25" s="49">
        <f t="shared" si="7"/>
        <v>0</v>
      </c>
      <c r="H25" s="48">
        <v>0</v>
      </c>
      <c r="I25" s="186">
        <f t="shared" si="6"/>
        <v>0</v>
      </c>
      <c r="J25" s="50"/>
      <c r="K25" s="57"/>
      <c r="L25" s="50">
        <v>9.0466362757355926E-3</v>
      </c>
      <c r="M25" s="57">
        <v>1.4987180060816172</v>
      </c>
      <c r="N25" s="57">
        <v>1.0650128607781337</v>
      </c>
      <c r="O25" s="57">
        <v>0</v>
      </c>
      <c r="P25" s="57"/>
      <c r="Q25" s="171">
        <f>SUM(K25:P25)</f>
        <v>2.5727775031354865</v>
      </c>
      <c r="R25" s="179">
        <v>0</v>
      </c>
      <c r="S25" s="50"/>
      <c r="T25" s="50"/>
      <c r="U25" s="50"/>
      <c r="V25" s="50"/>
      <c r="W25" s="50"/>
      <c r="X25" s="50"/>
      <c r="Y25" s="50"/>
      <c r="Z25" s="94"/>
      <c r="AA25" s="95">
        <v>0.10005478018853201</v>
      </c>
      <c r="AB25" s="96"/>
      <c r="AC25" s="187">
        <f t="shared" ref="AC25:AC39" si="8">SUM(I25,Q25,R25,Z25,AA25,AB25)</f>
        <v>2.6728322833240186</v>
      </c>
      <c r="AD25" s="54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spans="1:72" ht="23.1" customHeight="1" x14ac:dyDescent="0.2">
      <c r="A26" s="239"/>
      <c r="B26" s="90" t="s">
        <v>48</v>
      </c>
      <c r="C26" s="91"/>
      <c r="D26" s="47"/>
      <c r="E26" s="63">
        <v>2.7503275694350986</v>
      </c>
      <c r="F26" s="63">
        <v>12.019209022116508</v>
      </c>
      <c r="G26" s="62">
        <f t="shared" si="7"/>
        <v>14.769536591551606</v>
      </c>
      <c r="H26" s="63">
        <v>3.9313250324367561</v>
      </c>
      <c r="I26" s="181">
        <f t="shared" si="6"/>
        <v>18.700861623988363</v>
      </c>
      <c r="J26" s="50"/>
      <c r="K26" s="100">
        <f>SUM(K27:K36)</f>
        <v>3.1775974134717151</v>
      </c>
      <c r="L26" s="100">
        <f>SUM(L27:L36)</f>
        <v>6.0595595920437249E-2</v>
      </c>
      <c r="M26" s="100">
        <f>SUM(M27:M36)</f>
        <v>13.418374207383241</v>
      </c>
      <c r="N26" s="100">
        <f>SUM(N27:N36)</f>
        <v>0.86711053334209831</v>
      </c>
      <c r="O26" s="100">
        <f>SUM(O27:O36)</f>
        <v>0</v>
      </c>
      <c r="P26" s="100"/>
      <c r="Q26" s="168">
        <f>SUM(Q27:Q36)</f>
        <v>17.523677750117493</v>
      </c>
      <c r="R26" s="175">
        <f>SUM(R27:R36)</f>
        <v>51.177902445507506</v>
      </c>
      <c r="S26" s="50"/>
      <c r="T26" s="92">
        <f>SUM(T27:T36)</f>
        <v>4.5786583111999999</v>
      </c>
      <c r="U26" s="101"/>
      <c r="V26" s="101"/>
      <c r="W26" s="101"/>
      <c r="X26" s="92">
        <f>SUM(X27:X36)</f>
        <v>5.026164000000001E-2</v>
      </c>
      <c r="Y26" s="92">
        <f>SUM(Y27:Y36)</f>
        <v>38.556584738228345</v>
      </c>
      <c r="Z26" s="51">
        <f>SUM(S26:Y26)</f>
        <v>43.185504689428342</v>
      </c>
      <c r="AA26" s="52">
        <f>SUM(AA27:AA36)</f>
        <v>54.930438480133816</v>
      </c>
      <c r="AB26" s="93"/>
      <c r="AC26" s="187">
        <f t="shared" si="8"/>
        <v>185.5183849891755</v>
      </c>
      <c r="AD26" s="54"/>
    </row>
    <row r="27" spans="1:72" ht="23.1" customHeight="1" outlineLevel="1" x14ac:dyDescent="0.2">
      <c r="A27" s="239"/>
      <c r="B27" s="222"/>
      <c r="C27" s="56" t="s">
        <v>49</v>
      </c>
      <c r="D27" s="47"/>
      <c r="E27" s="48">
        <v>0</v>
      </c>
      <c r="F27" s="48">
        <v>0</v>
      </c>
      <c r="G27" s="49">
        <f t="shared" si="7"/>
        <v>0</v>
      </c>
      <c r="H27" s="48">
        <v>0</v>
      </c>
      <c r="I27" s="186">
        <f t="shared" si="6"/>
        <v>0</v>
      </c>
      <c r="J27" s="50"/>
      <c r="K27" s="100"/>
      <c r="L27" s="50">
        <v>5.0766881965375792E-4</v>
      </c>
      <c r="M27" s="57">
        <v>2.7467746460473372</v>
      </c>
      <c r="N27" s="57">
        <v>5.8149347566115492E-2</v>
      </c>
      <c r="O27" s="57">
        <v>0</v>
      </c>
      <c r="P27" s="50"/>
      <c r="Q27" s="171">
        <f>SUM(K27:P27)</f>
        <v>2.8054316624331066</v>
      </c>
      <c r="R27" s="179">
        <v>0.14212649986214565</v>
      </c>
      <c r="S27" s="50"/>
      <c r="T27" s="50"/>
      <c r="U27" s="50"/>
      <c r="V27" s="50"/>
      <c r="W27" s="50"/>
      <c r="X27" s="50"/>
      <c r="Y27" s="50"/>
      <c r="Z27" s="51"/>
      <c r="AA27" s="95">
        <v>1.6200142105434578</v>
      </c>
      <c r="AB27" s="96"/>
      <c r="AC27" s="187">
        <f t="shared" si="8"/>
        <v>4.5675723728387103</v>
      </c>
      <c r="AD27" s="54"/>
    </row>
    <row r="28" spans="1:72" ht="23.1" customHeight="1" outlineLevel="1" x14ac:dyDescent="0.2">
      <c r="A28" s="239"/>
      <c r="B28" s="222"/>
      <c r="C28" s="46" t="s">
        <v>50</v>
      </c>
      <c r="D28" s="47"/>
      <c r="E28" s="48">
        <v>0.29290814672377924</v>
      </c>
      <c r="F28" s="48">
        <v>10.76543795499947</v>
      </c>
      <c r="G28" s="49">
        <f t="shared" si="7"/>
        <v>11.058346101723249</v>
      </c>
      <c r="H28" s="48">
        <v>3.8450447488821053</v>
      </c>
      <c r="I28" s="186">
        <f t="shared" si="6"/>
        <v>14.903390850605355</v>
      </c>
      <c r="J28" s="50"/>
      <c r="K28" s="57"/>
      <c r="L28" s="50">
        <v>0</v>
      </c>
      <c r="M28" s="57">
        <v>0</v>
      </c>
      <c r="N28" s="57">
        <v>0</v>
      </c>
      <c r="O28" s="57">
        <v>0</v>
      </c>
      <c r="P28" s="57"/>
      <c r="Q28" s="171">
        <f>SUM(K28:P28)</f>
        <v>0</v>
      </c>
      <c r="R28" s="179">
        <v>16.316915716639297</v>
      </c>
      <c r="S28" s="50"/>
      <c r="T28" s="102"/>
      <c r="U28" s="102"/>
      <c r="V28" s="102"/>
      <c r="W28" s="102"/>
      <c r="X28" s="50"/>
      <c r="Y28" s="50"/>
      <c r="Z28" s="51"/>
      <c r="AA28" s="95">
        <v>9.95132444862905</v>
      </c>
      <c r="AB28" s="96"/>
      <c r="AC28" s="187">
        <f t="shared" si="8"/>
        <v>41.1716310158737</v>
      </c>
      <c r="AD28" s="54"/>
    </row>
    <row r="29" spans="1:72" ht="23.1" customHeight="1" outlineLevel="1" x14ac:dyDescent="0.2">
      <c r="A29" s="239"/>
      <c r="B29" s="222"/>
      <c r="C29" s="99" t="s">
        <v>51</v>
      </c>
      <c r="D29" s="47"/>
      <c r="E29" s="48">
        <v>0.11703883561490377</v>
      </c>
      <c r="F29" s="48">
        <v>3.1969196588028333E-2</v>
      </c>
      <c r="G29" s="49">
        <f t="shared" si="7"/>
        <v>0.1490080322029321</v>
      </c>
      <c r="H29" s="48">
        <v>0</v>
      </c>
      <c r="I29" s="186">
        <f t="shared" si="6"/>
        <v>0.1490080322029321</v>
      </c>
      <c r="J29" s="50"/>
      <c r="K29" s="57"/>
      <c r="L29" s="57"/>
      <c r="M29" s="57"/>
      <c r="N29" s="57"/>
      <c r="O29" s="57"/>
      <c r="P29" s="57"/>
      <c r="Q29" s="171"/>
      <c r="R29" s="179">
        <v>0.45433439170180956</v>
      </c>
      <c r="S29" s="50"/>
      <c r="T29" s="102"/>
      <c r="U29" s="102"/>
      <c r="V29" s="102"/>
      <c r="W29" s="102"/>
      <c r="X29" s="50"/>
      <c r="Y29" s="50"/>
      <c r="Z29" s="51"/>
      <c r="AA29" s="95">
        <v>0.33549777433577999</v>
      </c>
      <c r="AB29" s="96"/>
      <c r="AC29" s="187">
        <f t="shared" si="8"/>
        <v>0.93884019824052167</v>
      </c>
      <c r="AD29" s="54"/>
    </row>
    <row r="30" spans="1:72" ht="23.1" customHeight="1" outlineLevel="1" x14ac:dyDescent="0.2">
      <c r="A30" s="239"/>
      <c r="B30" s="222"/>
      <c r="C30" s="46" t="s">
        <v>52</v>
      </c>
      <c r="D30" s="47"/>
      <c r="E30" s="48">
        <v>3.8408862161581542E-2</v>
      </c>
      <c r="F30" s="48">
        <v>0.32128671698618261</v>
      </c>
      <c r="G30" s="49">
        <f t="shared" si="7"/>
        <v>0.35969557914776418</v>
      </c>
      <c r="H30" s="48">
        <v>7.9631974034172059E-3</v>
      </c>
      <c r="I30" s="186">
        <f t="shared" si="6"/>
        <v>0.3676587765511814</v>
      </c>
      <c r="J30" s="50"/>
      <c r="K30" s="57"/>
      <c r="L30" s="57"/>
      <c r="M30" s="57"/>
      <c r="N30" s="57"/>
      <c r="O30" s="57"/>
      <c r="P30" s="57"/>
      <c r="Q30" s="171"/>
      <c r="R30" s="179">
        <v>5.1850802783865388</v>
      </c>
      <c r="S30" s="50"/>
      <c r="T30" s="102"/>
      <c r="U30" s="102"/>
      <c r="V30" s="102"/>
      <c r="W30" s="102"/>
      <c r="X30" s="50"/>
      <c r="Y30" s="50"/>
      <c r="Z30" s="51"/>
      <c r="AA30" s="95">
        <v>9.5885091470676507</v>
      </c>
      <c r="AB30" s="96"/>
      <c r="AC30" s="187">
        <f t="shared" si="8"/>
        <v>15.141248202005372</v>
      </c>
      <c r="AD30" s="54"/>
    </row>
    <row r="31" spans="1:72" ht="23.1" customHeight="1" outlineLevel="1" x14ac:dyDescent="0.2">
      <c r="A31" s="239"/>
      <c r="B31" s="222"/>
      <c r="C31" s="99" t="s">
        <v>53</v>
      </c>
      <c r="D31" s="47"/>
      <c r="E31" s="48">
        <v>0</v>
      </c>
      <c r="F31" s="48">
        <v>2.2604669745247413E-2</v>
      </c>
      <c r="G31" s="49">
        <f t="shared" si="7"/>
        <v>2.2604669745247413E-2</v>
      </c>
      <c r="H31" s="48">
        <v>0</v>
      </c>
      <c r="I31" s="186">
        <f t="shared" si="6"/>
        <v>2.2604669745247413E-2</v>
      </c>
      <c r="J31" s="50"/>
      <c r="K31" s="57"/>
      <c r="L31" s="57"/>
      <c r="M31" s="57"/>
      <c r="N31" s="57"/>
      <c r="O31" s="57"/>
      <c r="P31" s="57"/>
      <c r="Q31" s="171"/>
      <c r="R31" s="179">
        <v>24.207492143883069</v>
      </c>
      <c r="S31" s="50"/>
      <c r="T31" s="50"/>
      <c r="U31" s="50"/>
      <c r="V31" s="50"/>
      <c r="W31" s="50"/>
      <c r="X31" s="50"/>
      <c r="Y31" s="50"/>
      <c r="Z31" s="51"/>
      <c r="AA31" s="95">
        <v>2.821022399292457</v>
      </c>
      <c r="AB31" s="96"/>
      <c r="AC31" s="187">
        <f t="shared" si="8"/>
        <v>27.051119212920774</v>
      </c>
      <c r="AD31" s="54"/>
    </row>
    <row r="32" spans="1:72" ht="23.1" customHeight="1" outlineLevel="1" x14ac:dyDescent="0.2">
      <c r="A32" s="239"/>
      <c r="B32" s="222"/>
      <c r="C32" s="46" t="s">
        <v>54</v>
      </c>
      <c r="D32" s="47"/>
      <c r="E32" s="48">
        <v>2.0337623699755656</v>
      </c>
      <c r="F32" s="48">
        <v>0.62751601655387401</v>
      </c>
      <c r="G32" s="49">
        <f t="shared" si="7"/>
        <v>2.6612783865294398</v>
      </c>
      <c r="H32" s="48">
        <v>7.8317086151233034E-2</v>
      </c>
      <c r="I32" s="186">
        <f t="shared" si="6"/>
        <v>2.7395954726806728</v>
      </c>
      <c r="J32" s="50"/>
      <c r="K32" s="57"/>
      <c r="L32" s="57"/>
      <c r="M32" s="57"/>
      <c r="N32" s="57"/>
      <c r="O32" s="57"/>
      <c r="P32" s="57"/>
      <c r="Q32" s="171"/>
      <c r="R32" s="179">
        <v>1.9610870301050012</v>
      </c>
      <c r="S32" s="50"/>
      <c r="T32" s="50"/>
      <c r="U32" s="50"/>
      <c r="V32" s="50"/>
      <c r="W32" s="50"/>
      <c r="X32" s="50"/>
      <c r="Y32" s="50"/>
      <c r="Z32" s="51"/>
      <c r="AA32" s="95">
        <v>0.951615927475156</v>
      </c>
      <c r="AB32" s="96"/>
      <c r="AC32" s="187">
        <f t="shared" si="8"/>
        <v>5.6522984302608297</v>
      </c>
      <c r="AD32" s="54"/>
    </row>
    <row r="33" spans="1:30" ht="23.1" customHeight="1" outlineLevel="1" x14ac:dyDescent="0.2">
      <c r="A33" s="239"/>
      <c r="B33" s="222"/>
      <c r="C33" s="56" t="s">
        <v>55</v>
      </c>
      <c r="D33" s="47"/>
      <c r="E33" s="48">
        <v>0</v>
      </c>
      <c r="F33" s="48">
        <v>1.0198989630751498E-3</v>
      </c>
      <c r="G33" s="49">
        <f t="shared" si="7"/>
        <v>1.0198989630751498E-3</v>
      </c>
      <c r="H33" s="48">
        <v>0</v>
      </c>
      <c r="I33" s="186">
        <f t="shared" si="6"/>
        <v>1.0198989630751498E-3</v>
      </c>
      <c r="J33" s="50"/>
      <c r="K33" s="57"/>
      <c r="L33" s="57">
        <v>0</v>
      </c>
      <c r="M33" s="57">
        <v>0</v>
      </c>
      <c r="N33" s="57">
        <v>0</v>
      </c>
      <c r="O33" s="57">
        <v>0</v>
      </c>
      <c r="P33" s="57"/>
      <c r="Q33" s="171">
        <f>SUM(K33:P33)</f>
        <v>0</v>
      </c>
      <c r="R33" s="179">
        <v>2.1556979844732012</v>
      </c>
      <c r="S33" s="50"/>
      <c r="T33" s="50"/>
      <c r="U33" s="50"/>
      <c r="V33" s="50"/>
      <c r="W33" s="50"/>
      <c r="X33" s="50"/>
      <c r="Y33" s="50"/>
      <c r="Z33" s="51"/>
      <c r="AA33" s="95">
        <v>22.993459521749088</v>
      </c>
      <c r="AB33" s="96"/>
      <c r="AC33" s="187">
        <f t="shared" si="8"/>
        <v>25.150177405185364</v>
      </c>
      <c r="AD33" s="54"/>
    </row>
    <row r="34" spans="1:30" ht="23.1" customHeight="1" outlineLevel="1" x14ac:dyDescent="0.2">
      <c r="A34" s="239"/>
      <c r="B34" s="222"/>
      <c r="C34" s="46" t="s">
        <v>56</v>
      </c>
      <c r="D34" s="47"/>
      <c r="E34" s="48">
        <v>0</v>
      </c>
      <c r="F34" s="48">
        <v>9.2718087552286346E-5</v>
      </c>
      <c r="G34" s="49">
        <f t="shared" si="7"/>
        <v>9.2718087552286346E-5</v>
      </c>
      <c r="H34" s="48">
        <v>0</v>
      </c>
      <c r="I34" s="186">
        <f t="shared" si="6"/>
        <v>9.2718087552286346E-5</v>
      </c>
      <c r="J34" s="50"/>
      <c r="K34" s="57"/>
      <c r="L34" s="57"/>
      <c r="M34" s="57"/>
      <c r="N34" s="57"/>
      <c r="O34" s="57"/>
      <c r="P34" s="57"/>
      <c r="Q34" s="171"/>
      <c r="R34" s="179">
        <v>0.23035022681812806</v>
      </c>
      <c r="S34" s="50"/>
      <c r="T34" s="50"/>
      <c r="U34" s="50"/>
      <c r="V34" s="50"/>
      <c r="W34" s="50"/>
      <c r="X34" s="50"/>
      <c r="Y34" s="50"/>
      <c r="Z34" s="51"/>
      <c r="AA34" s="95">
        <v>0.50193233937695192</v>
      </c>
      <c r="AB34" s="96"/>
      <c r="AC34" s="187">
        <f t="shared" si="8"/>
        <v>0.73237528428263232</v>
      </c>
      <c r="AD34" s="54"/>
    </row>
    <row r="35" spans="1:30" ht="23.1" customHeight="1" outlineLevel="1" x14ac:dyDescent="0.2">
      <c r="A35" s="239"/>
      <c r="B35" s="222"/>
      <c r="C35" s="46" t="s">
        <v>57</v>
      </c>
      <c r="D35" s="47"/>
      <c r="E35" s="48">
        <v>0</v>
      </c>
      <c r="F35" s="48">
        <v>0</v>
      </c>
      <c r="G35" s="49">
        <f t="shared" si="7"/>
        <v>0</v>
      </c>
      <c r="H35" s="48">
        <v>0</v>
      </c>
      <c r="I35" s="186">
        <f t="shared" si="6"/>
        <v>0</v>
      </c>
      <c r="J35" s="50"/>
      <c r="K35" s="57"/>
      <c r="L35" s="50">
        <v>4.8545484177021491E-3</v>
      </c>
      <c r="M35" s="57">
        <v>6.2100371207411689</v>
      </c>
      <c r="N35" s="57">
        <v>5.5012685527078675E-3</v>
      </c>
      <c r="O35" s="57">
        <v>0</v>
      </c>
      <c r="P35" s="57"/>
      <c r="Q35" s="171">
        <f>SUM(K35:P35)</f>
        <v>6.220392937711579</v>
      </c>
      <c r="R35" s="179">
        <v>0.43060281373353643</v>
      </c>
      <c r="S35" s="50"/>
      <c r="T35" s="50"/>
      <c r="U35" s="50"/>
      <c r="V35" s="50"/>
      <c r="W35" s="50"/>
      <c r="X35" s="50"/>
      <c r="Y35" s="50"/>
      <c r="Z35" s="51"/>
      <c r="AA35" s="95">
        <v>1.32217659136154</v>
      </c>
      <c r="AB35" s="96"/>
      <c r="AC35" s="187">
        <f t="shared" si="8"/>
        <v>7.973172342806655</v>
      </c>
      <c r="AD35" s="54"/>
    </row>
    <row r="36" spans="1:30" ht="23.1" customHeight="1" outlineLevel="1" x14ac:dyDescent="0.2">
      <c r="A36" s="239"/>
      <c r="B36" s="222"/>
      <c r="C36" s="46" t="s">
        <v>58</v>
      </c>
      <c r="D36" s="47"/>
      <c r="E36" s="48">
        <v>0.2680741124868688</v>
      </c>
      <c r="F36" s="48">
        <v>0.24928185019307711</v>
      </c>
      <c r="G36" s="49">
        <f t="shared" si="7"/>
        <v>0.51735596267994588</v>
      </c>
      <c r="H36" s="48">
        <v>0</v>
      </c>
      <c r="I36" s="186">
        <f t="shared" si="6"/>
        <v>0.51735596267994588</v>
      </c>
      <c r="J36" s="50"/>
      <c r="K36" s="50">
        <v>3.1775974134717151</v>
      </c>
      <c r="L36" s="50">
        <v>5.5233378683081341E-2</v>
      </c>
      <c r="M36" s="50">
        <v>4.4615624405947347</v>
      </c>
      <c r="N36" s="50">
        <v>0.80345991722327492</v>
      </c>
      <c r="O36" s="50">
        <v>0</v>
      </c>
      <c r="P36" s="50"/>
      <c r="Q36" s="171">
        <f>SUM(K36:P36)</f>
        <v>8.4978531499728067</v>
      </c>
      <c r="R36" s="179">
        <v>9.4215359904788951E-2</v>
      </c>
      <c r="S36" s="50"/>
      <c r="T36" s="50">
        <v>4.5786583111999999</v>
      </c>
      <c r="U36" s="50"/>
      <c r="V36" s="50"/>
      <c r="W36" s="50"/>
      <c r="X36" s="50">
        <v>5.026164000000001E-2</v>
      </c>
      <c r="Y36" s="50">
        <v>38.556584738228345</v>
      </c>
      <c r="Z36" s="94">
        <f>SUM(S36:Y36)</f>
        <v>43.185504689428342</v>
      </c>
      <c r="AA36" s="95">
        <v>4.8448861203026858</v>
      </c>
      <c r="AB36" s="96"/>
      <c r="AC36" s="187">
        <f t="shared" si="8"/>
        <v>57.139815282288566</v>
      </c>
      <c r="AD36" s="54"/>
    </row>
    <row r="37" spans="1:30" ht="23.1" customHeight="1" x14ac:dyDescent="0.2">
      <c r="A37" s="239"/>
      <c r="B37" s="90" t="s">
        <v>59</v>
      </c>
      <c r="C37" s="91"/>
      <c r="D37" s="47"/>
      <c r="E37" s="63">
        <v>9.0991135430676273E-2</v>
      </c>
      <c r="F37" s="63">
        <v>0.28600006722553351</v>
      </c>
      <c r="G37" s="62">
        <f t="shared" si="7"/>
        <v>0.37699120265620978</v>
      </c>
      <c r="H37" s="63">
        <v>0.2653118719305495</v>
      </c>
      <c r="I37" s="181">
        <f t="shared" si="6"/>
        <v>0.64230307458675928</v>
      </c>
      <c r="J37" s="92"/>
      <c r="K37" s="92">
        <v>1.5101473760332973</v>
      </c>
      <c r="L37" s="92">
        <v>0.39298995948082632</v>
      </c>
      <c r="M37" s="92">
        <v>4.0542586585240095</v>
      </c>
      <c r="N37" s="92">
        <v>0.13567203346905421</v>
      </c>
      <c r="O37" s="92">
        <v>0</v>
      </c>
      <c r="P37" s="92"/>
      <c r="Q37" s="168">
        <f>SUM(K37:P37)</f>
        <v>6.0930680275071882</v>
      </c>
      <c r="R37" s="175">
        <v>7.5363658046978186</v>
      </c>
      <c r="S37" s="92"/>
      <c r="T37" s="92">
        <v>2.4958279023508996</v>
      </c>
      <c r="U37" s="92"/>
      <c r="V37" s="92"/>
      <c r="W37" s="92"/>
      <c r="X37" s="92">
        <v>0.25307692312000002</v>
      </c>
      <c r="Y37" s="92"/>
      <c r="Z37" s="51">
        <f>SUM(S37:Y37)</f>
        <v>2.7489048254708996</v>
      </c>
      <c r="AA37" s="52">
        <v>33.951026600771769</v>
      </c>
      <c r="AB37" s="93"/>
      <c r="AC37" s="187">
        <f t="shared" si="8"/>
        <v>50.97166833303443</v>
      </c>
      <c r="AD37" s="54"/>
    </row>
    <row r="38" spans="1:30" ht="23.1" customHeight="1" x14ac:dyDescent="0.2">
      <c r="A38" s="239"/>
      <c r="B38" s="90" t="s">
        <v>60</v>
      </c>
      <c r="C38" s="56"/>
      <c r="D38" s="47"/>
      <c r="E38" s="103">
        <v>0</v>
      </c>
      <c r="F38" s="104">
        <v>0</v>
      </c>
      <c r="G38" s="62">
        <f t="shared" si="7"/>
        <v>0</v>
      </c>
      <c r="H38" s="104">
        <v>0</v>
      </c>
      <c r="I38" s="181">
        <f t="shared" si="6"/>
        <v>0</v>
      </c>
      <c r="J38" s="92"/>
      <c r="K38" s="92">
        <v>0.11846497240209504</v>
      </c>
      <c r="L38" s="92">
        <v>104.26162006292323</v>
      </c>
      <c r="M38" s="92">
        <v>100.43356859767196</v>
      </c>
      <c r="N38" s="92">
        <v>3.3983901616016103</v>
      </c>
      <c r="O38" s="92">
        <v>15.046001904052003</v>
      </c>
      <c r="P38" s="92"/>
      <c r="Q38" s="168">
        <f>SUM(K38:P38)</f>
        <v>223.25804569865088</v>
      </c>
      <c r="R38" s="175">
        <v>0</v>
      </c>
      <c r="S38" s="92"/>
      <c r="T38" s="92"/>
      <c r="U38" s="92"/>
      <c r="V38" s="92"/>
      <c r="W38" s="92"/>
      <c r="X38" s="92">
        <v>0</v>
      </c>
      <c r="Y38" s="92"/>
      <c r="Z38" s="51">
        <f>SUM(S38:Y38)</f>
        <v>0</v>
      </c>
      <c r="AA38" s="52">
        <v>0.224982900126</v>
      </c>
      <c r="AB38" s="93"/>
      <c r="AC38" s="187">
        <f t="shared" si="8"/>
        <v>223.48302859877688</v>
      </c>
      <c r="AD38" s="54"/>
    </row>
    <row r="39" spans="1:30" ht="23.1" customHeight="1" thickBot="1" x14ac:dyDescent="0.25">
      <c r="A39" s="239"/>
      <c r="B39" s="105" t="s">
        <v>61</v>
      </c>
      <c r="C39" s="91"/>
      <c r="D39" s="47"/>
      <c r="E39" s="63">
        <v>1.5606981314952502E-2</v>
      </c>
      <c r="F39" s="63">
        <v>0.21757226425019513</v>
      </c>
      <c r="G39" s="62">
        <f t="shared" si="7"/>
        <v>0.23317924556514763</v>
      </c>
      <c r="H39" s="63">
        <v>2.2884958771601578E-2</v>
      </c>
      <c r="I39" s="181">
        <f t="shared" si="6"/>
        <v>0.2560642043367492</v>
      </c>
      <c r="J39" s="50"/>
      <c r="K39" s="92">
        <v>3.2205219043913709</v>
      </c>
      <c r="L39" s="92">
        <v>2.1907951188105524E-4</v>
      </c>
      <c r="M39" s="92">
        <v>9.4339094241552651E-2</v>
      </c>
      <c r="N39" s="92">
        <v>0</v>
      </c>
      <c r="O39" s="92">
        <v>0</v>
      </c>
      <c r="P39" s="92"/>
      <c r="Q39" s="168">
        <f>SUM(K39:P39)</f>
        <v>3.3150800781448044</v>
      </c>
      <c r="R39" s="175">
        <v>5.9868590133397825</v>
      </c>
      <c r="S39" s="50"/>
      <c r="T39" s="92">
        <v>0.27488693230273598</v>
      </c>
      <c r="U39" s="92">
        <v>0.36399999999999999</v>
      </c>
      <c r="V39" s="92"/>
      <c r="W39" s="92"/>
      <c r="X39" s="92"/>
      <c r="Y39" s="92">
        <v>6.8817495886745368</v>
      </c>
      <c r="Z39" s="51">
        <f>SUM(S39:Y39)</f>
        <v>7.5206365209772725</v>
      </c>
      <c r="AA39" s="52">
        <v>45.2188349965013</v>
      </c>
      <c r="AB39" s="93"/>
      <c r="AC39" s="187">
        <f t="shared" si="8"/>
        <v>62.297474813299914</v>
      </c>
      <c r="AD39" s="54"/>
    </row>
    <row r="40" spans="1:30" ht="35.1" customHeight="1" thickBot="1" x14ac:dyDescent="0.25">
      <c r="A40" s="106" t="s">
        <v>62</v>
      </c>
      <c r="B40" s="107"/>
      <c r="C40" s="108"/>
      <c r="D40" s="47"/>
      <c r="E40" s="82">
        <f>SUM(E$22,E$26,E$37,E$39)+E38</f>
        <v>2.9208177464467391</v>
      </c>
      <c r="F40" s="82">
        <f>SUM(F$22,F$26,F$37,F$39)+F38</f>
        <v>14.185958408105149</v>
      </c>
      <c r="G40" s="83">
        <f>SUM(G$22,G$26,G$37,G$39)+G38</f>
        <v>17.106776154551888</v>
      </c>
      <c r="H40" s="82">
        <f>SUM(H$22,H$26,H$37,H$39)+H38</f>
        <v>4.2269088737172167</v>
      </c>
      <c r="I40" s="185">
        <f>SUM(I$22,I$26,I$37,I$39)+I38</f>
        <v>21.333685028269105</v>
      </c>
      <c r="J40" s="85">
        <f t="shared" ref="J40:AC40" si="9">SUM(J$22,J$26,J$37,J$39,J$38)</f>
        <v>0</v>
      </c>
      <c r="K40" s="85">
        <f t="shared" si="9"/>
        <v>8.0267316662984776</v>
      </c>
      <c r="L40" s="85">
        <f t="shared" si="9"/>
        <v>105.71755415617177</v>
      </c>
      <c r="M40" s="85">
        <f t="shared" si="9"/>
        <v>129.97236897200099</v>
      </c>
      <c r="N40" s="85">
        <f t="shared" si="9"/>
        <v>5.4661855891908964</v>
      </c>
      <c r="O40" s="85">
        <f t="shared" si="9"/>
        <v>15.046001904052003</v>
      </c>
      <c r="P40" s="109">
        <f t="shared" si="9"/>
        <v>0</v>
      </c>
      <c r="Q40" s="172">
        <f t="shared" si="9"/>
        <v>264.22884228771409</v>
      </c>
      <c r="R40" s="178">
        <f t="shared" si="9"/>
        <v>65.911344726545124</v>
      </c>
      <c r="S40" s="85">
        <f t="shared" si="9"/>
        <v>0</v>
      </c>
      <c r="T40" s="85">
        <f t="shared" si="9"/>
        <v>8.0306663346880534</v>
      </c>
      <c r="U40" s="85">
        <f t="shared" si="9"/>
        <v>0.36399999999999999</v>
      </c>
      <c r="V40" s="85">
        <f t="shared" si="9"/>
        <v>0</v>
      </c>
      <c r="W40" s="85"/>
      <c r="X40" s="85">
        <f t="shared" si="9"/>
        <v>0.30333856312000002</v>
      </c>
      <c r="Y40" s="109">
        <f t="shared" si="9"/>
        <v>45.438334326902883</v>
      </c>
      <c r="Z40" s="110">
        <f t="shared" si="9"/>
        <v>54.13633922471093</v>
      </c>
      <c r="AA40" s="87">
        <f t="shared" si="9"/>
        <v>142.87486844819057</v>
      </c>
      <c r="AB40" s="111">
        <f t="shared" si="9"/>
        <v>0</v>
      </c>
      <c r="AC40" s="190">
        <f t="shared" si="9"/>
        <v>548.48507971542983</v>
      </c>
      <c r="AD40" s="54"/>
    </row>
    <row r="41" spans="1:30" ht="14.1" customHeight="1" thickBot="1" x14ac:dyDescent="0.25">
      <c r="A41" s="113"/>
      <c r="B41" s="90"/>
      <c r="C41" s="90"/>
      <c r="D41" s="28"/>
      <c r="E41" s="63"/>
      <c r="F41" s="63"/>
      <c r="G41" s="63"/>
      <c r="H41" s="63"/>
      <c r="I41" s="63"/>
      <c r="J41" s="92"/>
      <c r="K41" s="92"/>
      <c r="L41" s="92"/>
      <c r="M41" s="92"/>
      <c r="N41" s="92"/>
      <c r="O41" s="92"/>
      <c r="P41" s="92"/>
      <c r="Q41" s="64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85"/>
      <c r="AC41" s="64"/>
      <c r="AD41" s="54"/>
    </row>
    <row r="42" spans="1:30" ht="35.1" customHeight="1" thickBot="1" x14ac:dyDescent="0.3">
      <c r="A42" s="89" t="s">
        <v>63</v>
      </c>
      <c r="B42" s="78"/>
      <c r="C42" s="80"/>
      <c r="D42" s="114"/>
      <c r="E42" s="115"/>
      <c r="F42" s="82"/>
      <c r="G42" s="83">
        <f>G$20-G$40</f>
        <v>-0.47165128055512895</v>
      </c>
      <c r="H42" s="82">
        <f>H$20-H$40</f>
        <v>2.9738996536685214E-2</v>
      </c>
      <c r="I42" s="185">
        <f>I$20-I$40</f>
        <v>-0.4419122840184464</v>
      </c>
      <c r="J42" s="85">
        <f t="shared" ref="J42:R42" si="10">J$20-J$40</f>
        <v>2.4415347520244381</v>
      </c>
      <c r="K42" s="85">
        <f t="shared" si="10"/>
        <v>0</v>
      </c>
      <c r="L42" s="85">
        <f t="shared" si="10"/>
        <v>2.2385602637070576</v>
      </c>
      <c r="M42" s="85">
        <f t="shared" si="10"/>
        <v>0.41660914995662779</v>
      </c>
      <c r="N42" s="85">
        <f t="shared" si="10"/>
        <v>-1.0372348146578503E-2</v>
      </c>
      <c r="O42" s="85">
        <f t="shared" si="10"/>
        <v>0.80876882947288387</v>
      </c>
      <c r="P42" s="85">
        <f t="shared" si="10"/>
        <v>0</v>
      </c>
      <c r="Q42" s="170">
        <f t="shared" si="10"/>
        <v>5.8951006470145444</v>
      </c>
      <c r="R42" s="178">
        <f t="shared" si="10"/>
        <v>-3.3414727975724645E-2</v>
      </c>
      <c r="S42" s="85"/>
      <c r="T42" s="85">
        <f>T$20-T$40</f>
        <v>-3.1974423109204508E-14</v>
      </c>
      <c r="U42" s="85">
        <f>U$20-U$40</f>
        <v>0</v>
      </c>
      <c r="V42" s="85">
        <f>V$20-V$40</f>
        <v>0</v>
      </c>
      <c r="W42" s="85"/>
      <c r="X42" s="85">
        <f t="shared" ref="X42:AC42" si="11">X$20-X$40</f>
        <v>-4.8328499922671297E-3</v>
      </c>
      <c r="Y42" s="85">
        <f t="shared" si="11"/>
        <v>-1.1115457901341088</v>
      </c>
      <c r="Z42" s="86">
        <f t="shared" si="11"/>
        <v>-1.1163786401264773</v>
      </c>
      <c r="AA42" s="117">
        <f t="shared" si="11"/>
        <v>1.368431555502525</v>
      </c>
      <c r="AB42" s="88">
        <f t="shared" si="11"/>
        <v>0</v>
      </c>
      <c r="AC42" s="190">
        <f t="shared" si="11"/>
        <v>5.6718265503963039</v>
      </c>
      <c r="AD42" s="118"/>
    </row>
    <row r="43" spans="1:30" ht="15.75" x14ac:dyDescent="0.2">
      <c r="A43" s="120"/>
      <c r="B43" s="120"/>
      <c r="C43" s="121"/>
      <c r="D43" s="28"/>
      <c r="E43" s="122"/>
      <c r="F43" s="122"/>
      <c r="G43" s="122"/>
      <c r="H43" s="122"/>
      <c r="I43" s="123"/>
      <c r="J43" s="120"/>
      <c r="K43" s="120"/>
      <c r="L43" s="120"/>
      <c r="M43" s="120"/>
      <c r="N43" s="120"/>
      <c r="O43" s="120"/>
      <c r="P43" s="120"/>
      <c r="Q43" s="124"/>
      <c r="R43" s="120"/>
      <c r="S43" s="90"/>
      <c r="T43" s="125"/>
      <c r="U43" s="125"/>
      <c r="V43" s="125"/>
      <c r="W43" s="125"/>
      <c r="X43" s="125"/>
      <c r="Y43" s="125"/>
      <c r="Z43" s="125"/>
      <c r="AA43" s="120"/>
      <c r="AB43" s="44"/>
      <c r="AC43" s="120"/>
      <c r="AD43" s="120"/>
    </row>
    <row r="44" spans="1:30" ht="16.5" customHeight="1" x14ac:dyDescent="0.2"/>
    <row r="45" spans="1:30" ht="16.5" customHeight="1" x14ac:dyDescent="0.2"/>
    <row r="46" spans="1:30" ht="16.5" customHeight="1" x14ac:dyDescent="0.2"/>
    <row r="47" spans="1:30" ht="16.5" customHeight="1" x14ac:dyDescent="0.2"/>
    <row r="48" spans="1:30" ht="16.5" customHeight="1" x14ac:dyDescent="0.2"/>
  </sheetData>
  <mergeCells count="12">
    <mergeCell ref="A22:A39"/>
    <mergeCell ref="B23:B25"/>
    <mergeCell ref="B27:B36"/>
    <mergeCell ref="J4:Q4"/>
    <mergeCell ref="S4:Z4"/>
    <mergeCell ref="AC4:AC5"/>
    <mergeCell ref="A7:A18"/>
    <mergeCell ref="B14:B18"/>
    <mergeCell ref="B2:C2"/>
    <mergeCell ref="B3:C3"/>
    <mergeCell ref="B4:C5"/>
    <mergeCell ref="E4:I4"/>
  </mergeCells>
  <phoneticPr fontId="21" type="noConversion"/>
  <printOptions horizontalCentered="1" verticalCentered="1"/>
  <pageMargins left="0" right="0.11811023622047245" top="0" bottom="0" header="0.35433070866141736" footer="0.31496062992125984"/>
  <pageSetup paperSize="8" scale="48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6</vt:i4>
      </vt:variant>
    </vt:vector>
  </HeadingPairs>
  <TitlesOfParts>
    <vt:vector size="37" baseType="lpstr">
      <vt:lpstr>Allfuels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Net2017</vt:lpstr>
      <vt:lpstr>'1990'!Print_Area</vt:lpstr>
      <vt:lpstr>'1991'!Print_Area</vt:lpstr>
      <vt:lpstr>'1992'!Print_Area</vt:lpstr>
      <vt:lpstr>'1993'!Print_Area</vt:lpstr>
      <vt:lpstr>'1994'!Print_Area</vt:lpstr>
      <vt:lpstr>'Net2017'!Print_Area</vt:lpstr>
    </vt:vector>
  </TitlesOfParts>
  <Company>Ministry of Economic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Thornton - ECB</dc:creator>
  <cp:lastModifiedBy>Maria Botes</cp:lastModifiedBy>
  <cp:lastPrinted>2017-08-23T23:13:30Z</cp:lastPrinted>
  <dcterms:created xsi:type="dcterms:W3CDTF">2011-05-09T21:00:58Z</dcterms:created>
  <dcterms:modified xsi:type="dcterms:W3CDTF">2019-10-07T20:42:39Z</dcterms:modified>
</cp:coreProperties>
</file>