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or/Google Drive/Documents/University/Courses/2020-21/Finance 751/assignments/1-corporate-culture-cmcd398/outputs/comparisons/"/>
    </mc:Choice>
  </mc:AlternateContent>
  <xr:revisionPtr revIDLastSave="0" documentId="13_ncr:1_{FE62B478-A422-D14C-BEBF-BF3DAE02A39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0" i="1" l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K10" i="1"/>
  <c r="BQ27" i="1"/>
  <c r="BP9" i="1"/>
  <c r="BO9" i="1"/>
  <c r="BN9" i="1"/>
  <c r="BM9" i="1"/>
  <c r="BL9" i="1"/>
  <c r="BK9" i="1"/>
  <c r="BJ9" i="1"/>
  <c r="BI9" i="1"/>
  <c r="BH9" i="1"/>
  <c r="BG9" i="1"/>
  <c r="BF9" i="1"/>
  <c r="BO20" i="1"/>
  <c r="BP19" i="1"/>
  <c r="BO3" i="1"/>
  <c r="BO4" i="1"/>
  <c r="BF10" i="1"/>
  <c r="BP27" i="1"/>
  <c r="BO27" i="1"/>
  <c r="BN27" i="1"/>
  <c r="BM27" i="1"/>
  <c r="BL5" i="1"/>
  <c r="BL27" i="1"/>
  <c r="BK27" i="1"/>
  <c r="BJ27" i="1"/>
  <c r="BI27" i="1"/>
  <c r="BH27" i="1"/>
  <c r="BG27" i="1"/>
  <c r="BF27" i="1"/>
  <c r="BF11" i="1"/>
  <c r="BG11" i="1"/>
  <c r="BH11" i="1"/>
  <c r="BI11" i="1"/>
  <c r="BJ11" i="1"/>
  <c r="BK11" i="1"/>
  <c r="BL11" i="1"/>
  <c r="BM11" i="1"/>
  <c r="BN11" i="1"/>
  <c r="BO11" i="1"/>
  <c r="BP11" i="1"/>
  <c r="BF12" i="1"/>
  <c r="BG12" i="1"/>
  <c r="BH12" i="1"/>
  <c r="BI12" i="1"/>
  <c r="BJ12" i="1"/>
  <c r="BK12" i="1"/>
  <c r="BL12" i="1"/>
  <c r="BM12" i="1"/>
  <c r="BN12" i="1"/>
  <c r="BO12" i="1"/>
  <c r="BP12" i="1"/>
  <c r="BF13" i="1"/>
  <c r="BG13" i="1"/>
  <c r="BH13" i="1"/>
  <c r="BI13" i="1"/>
  <c r="BJ13" i="1"/>
  <c r="BK13" i="1"/>
  <c r="BL13" i="1"/>
  <c r="BM13" i="1"/>
  <c r="BN13" i="1"/>
  <c r="BO13" i="1"/>
  <c r="BP13" i="1"/>
  <c r="BF14" i="1"/>
  <c r="BG14" i="1"/>
  <c r="BH14" i="1"/>
  <c r="BI14" i="1"/>
  <c r="BJ14" i="1"/>
  <c r="BK14" i="1"/>
  <c r="BL14" i="1"/>
  <c r="BM14" i="1"/>
  <c r="BN14" i="1"/>
  <c r="BO14" i="1"/>
  <c r="BP14" i="1"/>
  <c r="BF15" i="1"/>
  <c r="BG15" i="1"/>
  <c r="BH15" i="1"/>
  <c r="BI15" i="1"/>
  <c r="BJ15" i="1"/>
  <c r="BK15" i="1"/>
  <c r="BL15" i="1"/>
  <c r="BM15" i="1"/>
  <c r="BN15" i="1"/>
  <c r="BO15" i="1"/>
  <c r="BP15" i="1"/>
  <c r="BF16" i="1"/>
  <c r="BG16" i="1"/>
  <c r="BH16" i="1"/>
  <c r="BI16" i="1"/>
  <c r="BJ16" i="1"/>
  <c r="BK16" i="1"/>
  <c r="BL16" i="1"/>
  <c r="BM16" i="1"/>
  <c r="BN16" i="1"/>
  <c r="BO16" i="1"/>
  <c r="BP16" i="1"/>
  <c r="BF17" i="1"/>
  <c r="BG17" i="1"/>
  <c r="BH17" i="1"/>
  <c r="BI17" i="1"/>
  <c r="BJ17" i="1"/>
  <c r="BK17" i="1"/>
  <c r="BL17" i="1"/>
  <c r="BM17" i="1"/>
  <c r="BN17" i="1"/>
  <c r="BO17" i="1"/>
  <c r="BP17" i="1"/>
  <c r="BF18" i="1"/>
  <c r="BG18" i="1"/>
  <c r="BH18" i="1"/>
  <c r="BI18" i="1"/>
  <c r="BJ18" i="1"/>
  <c r="BK18" i="1"/>
  <c r="BL18" i="1"/>
  <c r="BM18" i="1"/>
  <c r="BN18" i="1"/>
  <c r="BO18" i="1"/>
  <c r="BP18" i="1"/>
  <c r="BF19" i="1"/>
  <c r="BG19" i="1"/>
  <c r="BH19" i="1"/>
  <c r="BI19" i="1"/>
  <c r="BJ19" i="1"/>
  <c r="BK19" i="1"/>
  <c r="BL19" i="1"/>
  <c r="BM19" i="1"/>
  <c r="BN19" i="1"/>
  <c r="BO19" i="1"/>
  <c r="BF20" i="1"/>
  <c r="BG20" i="1"/>
  <c r="BH20" i="1"/>
  <c r="BI20" i="1"/>
  <c r="BJ20" i="1"/>
  <c r="BK20" i="1"/>
  <c r="BL20" i="1"/>
  <c r="BM20" i="1"/>
  <c r="BN20" i="1"/>
  <c r="BP20" i="1"/>
  <c r="BF21" i="1"/>
  <c r="BG21" i="1"/>
  <c r="BH21" i="1"/>
  <c r="BI21" i="1"/>
  <c r="BJ21" i="1"/>
  <c r="BK21" i="1"/>
  <c r="BL21" i="1"/>
  <c r="BM21" i="1"/>
  <c r="BN21" i="1"/>
  <c r="BO21" i="1"/>
  <c r="BP21" i="1"/>
  <c r="BF22" i="1"/>
  <c r="BG22" i="1"/>
  <c r="BH22" i="1"/>
  <c r="BI22" i="1"/>
  <c r="BJ22" i="1"/>
  <c r="BK22" i="1"/>
  <c r="BL22" i="1"/>
  <c r="BM22" i="1"/>
  <c r="BN22" i="1"/>
  <c r="BO22" i="1"/>
  <c r="BP22" i="1"/>
  <c r="BF23" i="1"/>
  <c r="BG23" i="1"/>
  <c r="BH23" i="1"/>
  <c r="BI23" i="1"/>
  <c r="BJ23" i="1"/>
  <c r="BK23" i="1"/>
  <c r="BL23" i="1"/>
  <c r="BM23" i="1"/>
  <c r="BN23" i="1"/>
  <c r="BO23" i="1"/>
  <c r="BP23" i="1"/>
  <c r="BF24" i="1"/>
  <c r="BG24" i="1"/>
  <c r="BH24" i="1"/>
  <c r="BI24" i="1"/>
  <c r="BJ24" i="1"/>
  <c r="BK24" i="1"/>
  <c r="BL24" i="1"/>
  <c r="BM24" i="1"/>
  <c r="BN24" i="1"/>
  <c r="BO24" i="1"/>
  <c r="BP24" i="1"/>
  <c r="BF25" i="1"/>
  <c r="BG25" i="1"/>
  <c r="BH25" i="1"/>
  <c r="BI25" i="1"/>
  <c r="BJ25" i="1"/>
  <c r="BK25" i="1"/>
  <c r="BL25" i="1"/>
  <c r="BM25" i="1"/>
  <c r="BN25" i="1"/>
  <c r="BO25" i="1"/>
  <c r="BP25" i="1"/>
  <c r="BF26" i="1"/>
  <c r="BG26" i="1"/>
  <c r="BH26" i="1"/>
  <c r="BI26" i="1"/>
  <c r="BJ26" i="1"/>
  <c r="BK26" i="1"/>
  <c r="BL26" i="1"/>
  <c r="BM26" i="1"/>
  <c r="BN26" i="1"/>
  <c r="BO26" i="1"/>
  <c r="BP26" i="1"/>
  <c r="BP10" i="1"/>
  <c r="BO10" i="1"/>
  <c r="BN10" i="1"/>
  <c r="BM10" i="1"/>
  <c r="BL10" i="1"/>
  <c r="BJ10" i="1"/>
  <c r="BI10" i="1"/>
  <c r="BH10" i="1"/>
  <c r="BG10" i="1"/>
  <c r="BF3" i="1"/>
  <c r="BP3" i="1"/>
  <c r="BN3" i="1"/>
  <c r="BM3" i="1"/>
  <c r="BL3" i="1"/>
  <c r="BK3" i="1"/>
  <c r="BJ3" i="1"/>
  <c r="BI3" i="1"/>
  <c r="BH3" i="1"/>
  <c r="BG3" i="1"/>
  <c r="BF2" i="1"/>
  <c r="BJ4" i="1"/>
  <c r="BF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" i="1"/>
  <c r="AS2" i="1"/>
  <c r="AH3" i="1"/>
  <c r="AI3" i="1"/>
  <c r="AJ3" i="1"/>
  <c r="AK3" i="1"/>
  <c r="AL3" i="1"/>
  <c r="AM3" i="1"/>
  <c r="AN3" i="1"/>
  <c r="AO3" i="1"/>
  <c r="AP3" i="1"/>
  <c r="AQ3" i="1"/>
  <c r="AH4" i="1"/>
  <c r="AI4" i="1"/>
  <c r="AJ4" i="1"/>
  <c r="AK4" i="1"/>
  <c r="AL4" i="1"/>
  <c r="AM4" i="1"/>
  <c r="AN4" i="1"/>
  <c r="AO4" i="1"/>
  <c r="AP4" i="1"/>
  <c r="AQ4" i="1"/>
  <c r="AH5" i="1"/>
  <c r="AI5" i="1"/>
  <c r="AJ5" i="1"/>
  <c r="AK5" i="1"/>
  <c r="AL5" i="1"/>
  <c r="AM5" i="1"/>
  <c r="AN5" i="1"/>
  <c r="AO5" i="1"/>
  <c r="AP5" i="1"/>
  <c r="AQ5" i="1"/>
  <c r="AH6" i="1"/>
  <c r="AI6" i="1"/>
  <c r="AJ6" i="1"/>
  <c r="AK6" i="1"/>
  <c r="AL6" i="1"/>
  <c r="AM6" i="1"/>
  <c r="AN6" i="1"/>
  <c r="AO6" i="1"/>
  <c r="AP6" i="1"/>
  <c r="AQ6" i="1"/>
  <c r="AH7" i="1"/>
  <c r="AI7" i="1"/>
  <c r="AJ7" i="1"/>
  <c r="AK7" i="1"/>
  <c r="AL7" i="1"/>
  <c r="AM7" i="1"/>
  <c r="AN7" i="1"/>
  <c r="AO7" i="1"/>
  <c r="AP7" i="1"/>
  <c r="AQ7" i="1"/>
  <c r="AH8" i="1"/>
  <c r="AI8" i="1"/>
  <c r="AJ8" i="1"/>
  <c r="AK8" i="1"/>
  <c r="AL8" i="1"/>
  <c r="AM8" i="1"/>
  <c r="AN8" i="1"/>
  <c r="AO8" i="1"/>
  <c r="AP8" i="1"/>
  <c r="AQ8" i="1"/>
  <c r="AH9" i="1"/>
  <c r="AI9" i="1"/>
  <c r="AJ9" i="1"/>
  <c r="AK9" i="1"/>
  <c r="AL9" i="1"/>
  <c r="AM9" i="1"/>
  <c r="AN9" i="1"/>
  <c r="AO9" i="1"/>
  <c r="AP9" i="1"/>
  <c r="AQ9" i="1"/>
  <c r="AH10" i="1"/>
  <c r="AI10" i="1"/>
  <c r="AJ10" i="1"/>
  <c r="AK10" i="1"/>
  <c r="AL10" i="1"/>
  <c r="AM10" i="1"/>
  <c r="AN10" i="1"/>
  <c r="AO10" i="1"/>
  <c r="AP10" i="1"/>
  <c r="AQ10" i="1"/>
  <c r="AH11" i="1"/>
  <c r="AI11" i="1"/>
  <c r="AJ11" i="1"/>
  <c r="AK11" i="1"/>
  <c r="AL11" i="1"/>
  <c r="AM11" i="1"/>
  <c r="AN11" i="1"/>
  <c r="AO11" i="1"/>
  <c r="AP11" i="1"/>
  <c r="AQ11" i="1"/>
  <c r="AH12" i="1"/>
  <c r="AI12" i="1"/>
  <c r="AJ12" i="1"/>
  <c r="AK12" i="1"/>
  <c r="AL12" i="1"/>
  <c r="AM12" i="1"/>
  <c r="AN12" i="1"/>
  <c r="AO12" i="1"/>
  <c r="AP12" i="1"/>
  <c r="AQ12" i="1"/>
  <c r="AH13" i="1"/>
  <c r="AI13" i="1"/>
  <c r="AJ13" i="1"/>
  <c r="AK13" i="1"/>
  <c r="AL13" i="1"/>
  <c r="AM13" i="1"/>
  <c r="AN13" i="1"/>
  <c r="AO13" i="1"/>
  <c r="AP13" i="1"/>
  <c r="AQ13" i="1"/>
  <c r="AH14" i="1"/>
  <c r="AI14" i="1"/>
  <c r="AJ14" i="1"/>
  <c r="AK14" i="1"/>
  <c r="AL14" i="1"/>
  <c r="AM14" i="1"/>
  <c r="AN14" i="1"/>
  <c r="AO14" i="1"/>
  <c r="AP14" i="1"/>
  <c r="AQ14" i="1"/>
  <c r="AH15" i="1"/>
  <c r="AI15" i="1"/>
  <c r="AJ15" i="1"/>
  <c r="AK15" i="1"/>
  <c r="AL15" i="1"/>
  <c r="AM15" i="1"/>
  <c r="AN15" i="1"/>
  <c r="AO15" i="1"/>
  <c r="AP15" i="1"/>
  <c r="AQ15" i="1"/>
  <c r="AH16" i="1"/>
  <c r="AI16" i="1"/>
  <c r="AJ16" i="1"/>
  <c r="AK16" i="1"/>
  <c r="AL16" i="1"/>
  <c r="AM16" i="1"/>
  <c r="AN16" i="1"/>
  <c r="AO16" i="1"/>
  <c r="AP16" i="1"/>
  <c r="AQ16" i="1"/>
  <c r="AH17" i="1"/>
  <c r="AI17" i="1"/>
  <c r="AJ17" i="1"/>
  <c r="AK17" i="1"/>
  <c r="AL17" i="1"/>
  <c r="AM17" i="1"/>
  <c r="AN17" i="1"/>
  <c r="AO17" i="1"/>
  <c r="AP17" i="1"/>
  <c r="AQ17" i="1"/>
  <c r="AH18" i="1"/>
  <c r="AI18" i="1"/>
  <c r="AJ18" i="1"/>
  <c r="AK18" i="1"/>
  <c r="AL18" i="1"/>
  <c r="AM18" i="1"/>
  <c r="AN18" i="1"/>
  <c r="AO18" i="1"/>
  <c r="AP18" i="1"/>
  <c r="AQ18" i="1"/>
  <c r="AH19" i="1"/>
  <c r="AI19" i="1"/>
  <c r="AJ19" i="1"/>
  <c r="AK19" i="1"/>
  <c r="AL19" i="1"/>
  <c r="AM19" i="1"/>
  <c r="AN19" i="1"/>
  <c r="AO19" i="1"/>
  <c r="AP19" i="1"/>
  <c r="AQ19" i="1"/>
  <c r="AH20" i="1"/>
  <c r="AI20" i="1"/>
  <c r="AJ20" i="1"/>
  <c r="AK20" i="1"/>
  <c r="AL20" i="1"/>
  <c r="AM20" i="1"/>
  <c r="AN20" i="1"/>
  <c r="AO20" i="1"/>
  <c r="AP20" i="1"/>
  <c r="AQ20" i="1"/>
  <c r="AH21" i="1"/>
  <c r="AI21" i="1"/>
  <c r="AJ21" i="1"/>
  <c r="AK21" i="1"/>
  <c r="AL21" i="1"/>
  <c r="AM21" i="1"/>
  <c r="AN21" i="1"/>
  <c r="AO21" i="1"/>
  <c r="AP21" i="1"/>
  <c r="AQ21" i="1"/>
  <c r="AH22" i="1"/>
  <c r="AI22" i="1"/>
  <c r="AJ22" i="1"/>
  <c r="AK22" i="1"/>
  <c r="AL22" i="1"/>
  <c r="AM22" i="1"/>
  <c r="AN22" i="1"/>
  <c r="AO22" i="1"/>
  <c r="AP22" i="1"/>
  <c r="AQ22" i="1"/>
  <c r="AH23" i="1"/>
  <c r="AI23" i="1"/>
  <c r="AJ23" i="1"/>
  <c r="AK23" i="1"/>
  <c r="AL23" i="1"/>
  <c r="AM23" i="1"/>
  <c r="AN23" i="1"/>
  <c r="AO23" i="1"/>
  <c r="AP23" i="1"/>
  <c r="AQ23" i="1"/>
  <c r="AH24" i="1"/>
  <c r="AI24" i="1"/>
  <c r="AJ24" i="1"/>
  <c r="AK24" i="1"/>
  <c r="AL24" i="1"/>
  <c r="AM24" i="1"/>
  <c r="AN24" i="1"/>
  <c r="AO24" i="1"/>
  <c r="AP24" i="1"/>
  <c r="AQ24" i="1"/>
  <c r="AH25" i="1"/>
  <c r="AI25" i="1"/>
  <c r="AJ25" i="1"/>
  <c r="AK25" i="1"/>
  <c r="AL25" i="1"/>
  <c r="AM25" i="1"/>
  <c r="AN25" i="1"/>
  <c r="AO25" i="1"/>
  <c r="AP25" i="1"/>
  <c r="AQ25" i="1"/>
  <c r="AH26" i="1"/>
  <c r="AI26" i="1"/>
  <c r="AJ26" i="1"/>
  <c r="AK26" i="1"/>
  <c r="AL26" i="1"/>
  <c r="AM26" i="1"/>
  <c r="AN26" i="1"/>
  <c r="AO26" i="1"/>
  <c r="AP26" i="1"/>
  <c r="AQ26" i="1"/>
  <c r="AH27" i="1"/>
  <c r="AI27" i="1"/>
  <c r="AJ27" i="1"/>
  <c r="AK27" i="1"/>
  <c r="AL27" i="1"/>
  <c r="AM27" i="1"/>
  <c r="AN27" i="1"/>
  <c r="AO27" i="1"/>
  <c r="AP27" i="1"/>
  <c r="AQ27" i="1"/>
  <c r="AH28" i="1"/>
  <c r="AI28" i="1"/>
  <c r="AJ28" i="1"/>
  <c r="AK28" i="1"/>
  <c r="AL28" i="1"/>
  <c r="AM28" i="1"/>
  <c r="AN28" i="1"/>
  <c r="AO28" i="1"/>
  <c r="AP28" i="1"/>
  <c r="AQ28" i="1"/>
  <c r="AH29" i="1"/>
  <c r="AI29" i="1"/>
  <c r="AJ29" i="1"/>
  <c r="AK29" i="1"/>
  <c r="AL29" i="1"/>
  <c r="AM29" i="1"/>
  <c r="AN29" i="1"/>
  <c r="AO29" i="1"/>
  <c r="AP29" i="1"/>
  <c r="AQ29" i="1"/>
  <c r="AH30" i="1"/>
  <c r="AI30" i="1"/>
  <c r="AJ30" i="1"/>
  <c r="AK30" i="1"/>
  <c r="AL30" i="1"/>
  <c r="AM30" i="1"/>
  <c r="AN30" i="1"/>
  <c r="AO30" i="1"/>
  <c r="AP30" i="1"/>
  <c r="AQ30" i="1"/>
  <c r="AH31" i="1"/>
  <c r="AI31" i="1"/>
  <c r="AJ31" i="1"/>
  <c r="AK31" i="1"/>
  <c r="AL31" i="1"/>
  <c r="AM31" i="1"/>
  <c r="AN31" i="1"/>
  <c r="AO31" i="1"/>
  <c r="AP31" i="1"/>
  <c r="AQ31" i="1"/>
  <c r="AH32" i="1"/>
  <c r="AI32" i="1"/>
  <c r="AJ32" i="1"/>
  <c r="AK32" i="1"/>
  <c r="AL32" i="1"/>
  <c r="AM32" i="1"/>
  <c r="AN32" i="1"/>
  <c r="AO32" i="1"/>
  <c r="AP32" i="1"/>
  <c r="AQ32" i="1"/>
  <c r="AH33" i="1"/>
  <c r="AI33" i="1"/>
  <c r="AJ33" i="1"/>
  <c r="AK33" i="1"/>
  <c r="AL33" i="1"/>
  <c r="AM33" i="1"/>
  <c r="AN33" i="1"/>
  <c r="AO33" i="1"/>
  <c r="AP33" i="1"/>
  <c r="AQ33" i="1"/>
  <c r="AH34" i="1"/>
  <c r="AI34" i="1"/>
  <c r="AJ34" i="1"/>
  <c r="AK34" i="1"/>
  <c r="AL34" i="1"/>
  <c r="AM34" i="1"/>
  <c r="AN34" i="1"/>
  <c r="AO34" i="1"/>
  <c r="AP34" i="1"/>
  <c r="AQ34" i="1"/>
  <c r="AH35" i="1"/>
  <c r="AI35" i="1"/>
  <c r="AJ35" i="1"/>
  <c r="AK35" i="1"/>
  <c r="AL35" i="1"/>
  <c r="AM35" i="1"/>
  <c r="AN35" i="1"/>
  <c r="AO35" i="1"/>
  <c r="AP35" i="1"/>
  <c r="AQ35" i="1"/>
  <c r="AH36" i="1"/>
  <c r="AI36" i="1"/>
  <c r="AJ36" i="1"/>
  <c r="AK36" i="1"/>
  <c r="AL36" i="1"/>
  <c r="AM36" i="1"/>
  <c r="AN36" i="1"/>
  <c r="AO36" i="1"/>
  <c r="AP36" i="1"/>
  <c r="AQ36" i="1"/>
  <c r="AH37" i="1"/>
  <c r="AI37" i="1"/>
  <c r="AJ37" i="1"/>
  <c r="AK37" i="1"/>
  <c r="AL37" i="1"/>
  <c r="AM37" i="1"/>
  <c r="AN37" i="1"/>
  <c r="AO37" i="1"/>
  <c r="AP37" i="1"/>
  <c r="AQ37" i="1"/>
  <c r="AH38" i="1"/>
  <c r="AI38" i="1"/>
  <c r="AJ38" i="1"/>
  <c r="AK38" i="1"/>
  <c r="AL38" i="1"/>
  <c r="AM38" i="1"/>
  <c r="AN38" i="1"/>
  <c r="AO38" i="1"/>
  <c r="AP38" i="1"/>
  <c r="AQ38" i="1"/>
  <c r="AH39" i="1"/>
  <c r="AI39" i="1"/>
  <c r="AJ39" i="1"/>
  <c r="AK39" i="1"/>
  <c r="AL39" i="1"/>
  <c r="AM39" i="1"/>
  <c r="AN39" i="1"/>
  <c r="AO39" i="1"/>
  <c r="AP39" i="1"/>
  <c r="AQ39" i="1"/>
  <c r="AH40" i="1"/>
  <c r="AI40" i="1"/>
  <c r="AJ40" i="1"/>
  <c r="AK40" i="1"/>
  <c r="AL40" i="1"/>
  <c r="AM40" i="1"/>
  <c r="AN40" i="1"/>
  <c r="AO40" i="1"/>
  <c r="AP40" i="1"/>
  <c r="AQ40" i="1"/>
  <c r="AH41" i="1"/>
  <c r="AI41" i="1"/>
  <c r="AJ41" i="1"/>
  <c r="AK41" i="1"/>
  <c r="AL41" i="1"/>
  <c r="AM41" i="1"/>
  <c r="AN41" i="1"/>
  <c r="AO41" i="1"/>
  <c r="AP41" i="1"/>
  <c r="AQ41" i="1"/>
  <c r="AH42" i="1"/>
  <c r="AI42" i="1"/>
  <c r="AJ42" i="1"/>
  <c r="AK42" i="1"/>
  <c r="AL42" i="1"/>
  <c r="AM42" i="1"/>
  <c r="AN42" i="1"/>
  <c r="AO42" i="1"/>
  <c r="AP42" i="1"/>
  <c r="AQ42" i="1"/>
  <c r="AH43" i="1"/>
  <c r="AI43" i="1"/>
  <c r="AJ43" i="1"/>
  <c r="AK43" i="1"/>
  <c r="AL43" i="1"/>
  <c r="AM43" i="1"/>
  <c r="AN43" i="1"/>
  <c r="AO43" i="1"/>
  <c r="AP43" i="1"/>
  <c r="AQ43" i="1"/>
  <c r="AH44" i="1"/>
  <c r="AI44" i="1"/>
  <c r="AJ44" i="1"/>
  <c r="AK44" i="1"/>
  <c r="AL44" i="1"/>
  <c r="AM44" i="1"/>
  <c r="AN44" i="1"/>
  <c r="AO44" i="1"/>
  <c r="AP44" i="1"/>
  <c r="AQ44" i="1"/>
  <c r="AH45" i="1"/>
  <c r="AI45" i="1"/>
  <c r="AJ45" i="1"/>
  <c r="AK45" i="1"/>
  <c r="AL45" i="1"/>
  <c r="AM45" i="1"/>
  <c r="AN45" i="1"/>
  <c r="AO45" i="1"/>
  <c r="AP45" i="1"/>
  <c r="AQ45" i="1"/>
  <c r="AH46" i="1"/>
  <c r="AI46" i="1"/>
  <c r="AJ46" i="1"/>
  <c r="AK46" i="1"/>
  <c r="AL46" i="1"/>
  <c r="AM46" i="1"/>
  <c r="AN46" i="1"/>
  <c r="AO46" i="1"/>
  <c r="AP46" i="1"/>
  <c r="AQ46" i="1"/>
  <c r="AH47" i="1"/>
  <c r="AI47" i="1"/>
  <c r="AJ47" i="1"/>
  <c r="AK47" i="1"/>
  <c r="AL47" i="1"/>
  <c r="AM47" i="1"/>
  <c r="AN47" i="1"/>
  <c r="AO47" i="1"/>
  <c r="AP47" i="1"/>
  <c r="AQ47" i="1"/>
  <c r="AH48" i="1"/>
  <c r="AI48" i="1"/>
  <c r="AJ48" i="1"/>
  <c r="AK48" i="1"/>
  <c r="AL48" i="1"/>
  <c r="AM48" i="1"/>
  <c r="AN48" i="1"/>
  <c r="AO48" i="1"/>
  <c r="AP48" i="1"/>
  <c r="AQ48" i="1"/>
  <c r="AH49" i="1"/>
  <c r="AI49" i="1"/>
  <c r="AJ49" i="1"/>
  <c r="AK49" i="1"/>
  <c r="AL49" i="1"/>
  <c r="AM49" i="1"/>
  <c r="AN49" i="1"/>
  <c r="AO49" i="1"/>
  <c r="AP49" i="1"/>
  <c r="AQ49" i="1"/>
  <c r="AH50" i="1"/>
  <c r="AI50" i="1"/>
  <c r="AJ50" i="1"/>
  <c r="AK50" i="1"/>
  <c r="AL50" i="1"/>
  <c r="AM50" i="1"/>
  <c r="AN50" i="1"/>
  <c r="AO50" i="1"/>
  <c r="AP50" i="1"/>
  <c r="AQ50" i="1"/>
  <c r="AH51" i="1"/>
  <c r="AI51" i="1"/>
  <c r="AJ51" i="1"/>
  <c r="AK51" i="1"/>
  <c r="AL51" i="1"/>
  <c r="AM51" i="1"/>
  <c r="AN51" i="1"/>
  <c r="AO51" i="1"/>
  <c r="AP51" i="1"/>
  <c r="AQ51" i="1"/>
  <c r="AH52" i="1"/>
  <c r="AI52" i="1"/>
  <c r="AJ52" i="1"/>
  <c r="AK52" i="1"/>
  <c r="AL52" i="1"/>
  <c r="AM52" i="1"/>
  <c r="AN52" i="1"/>
  <c r="AO52" i="1"/>
  <c r="AP52" i="1"/>
  <c r="AQ52" i="1"/>
  <c r="AH53" i="1"/>
  <c r="AI53" i="1"/>
  <c r="AJ53" i="1"/>
  <c r="AK53" i="1"/>
  <c r="AL53" i="1"/>
  <c r="AM53" i="1"/>
  <c r="AN53" i="1"/>
  <c r="AO53" i="1"/>
  <c r="AP53" i="1"/>
  <c r="AQ53" i="1"/>
  <c r="AH54" i="1"/>
  <c r="AI54" i="1"/>
  <c r="AJ54" i="1"/>
  <c r="AK54" i="1"/>
  <c r="AL54" i="1"/>
  <c r="AM54" i="1"/>
  <c r="AN54" i="1"/>
  <c r="AO54" i="1"/>
  <c r="AP54" i="1"/>
  <c r="AQ54" i="1"/>
  <c r="AH55" i="1"/>
  <c r="AI55" i="1"/>
  <c r="AJ55" i="1"/>
  <c r="AK55" i="1"/>
  <c r="AL55" i="1"/>
  <c r="AM55" i="1"/>
  <c r="AN55" i="1"/>
  <c r="AO55" i="1"/>
  <c r="AP55" i="1"/>
  <c r="AQ55" i="1"/>
  <c r="AH56" i="1"/>
  <c r="AI56" i="1"/>
  <c r="AJ56" i="1"/>
  <c r="AK56" i="1"/>
  <c r="AL56" i="1"/>
  <c r="AM56" i="1"/>
  <c r="AN56" i="1"/>
  <c r="AO56" i="1"/>
  <c r="AP56" i="1"/>
  <c r="AQ56" i="1"/>
  <c r="AH57" i="1"/>
  <c r="AI57" i="1"/>
  <c r="AJ57" i="1"/>
  <c r="AK57" i="1"/>
  <c r="AL57" i="1"/>
  <c r="AM57" i="1"/>
  <c r="AN57" i="1"/>
  <c r="AO57" i="1"/>
  <c r="AP57" i="1"/>
  <c r="AQ57" i="1"/>
  <c r="AH58" i="1"/>
  <c r="AI58" i="1"/>
  <c r="AJ58" i="1"/>
  <c r="AK58" i="1"/>
  <c r="AL58" i="1"/>
  <c r="AM58" i="1"/>
  <c r="AN58" i="1"/>
  <c r="AO58" i="1"/>
  <c r="AP58" i="1"/>
  <c r="AQ58" i="1"/>
  <c r="AH59" i="1"/>
  <c r="AI59" i="1"/>
  <c r="AJ59" i="1"/>
  <c r="AK59" i="1"/>
  <c r="AL59" i="1"/>
  <c r="AM59" i="1"/>
  <c r="AN59" i="1"/>
  <c r="AO59" i="1"/>
  <c r="AP59" i="1"/>
  <c r="AQ59" i="1"/>
  <c r="AH60" i="1"/>
  <c r="AI60" i="1"/>
  <c r="AJ60" i="1"/>
  <c r="AK60" i="1"/>
  <c r="AL60" i="1"/>
  <c r="AM60" i="1"/>
  <c r="AN60" i="1"/>
  <c r="AO60" i="1"/>
  <c r="AP60" i="1"/>
  <c r="AQ60" i="1"/>
  <c r="AH61" i="1"/>
  <c r="AI61" i="1"/>
  <c r="AJ61" i="1"/>
  <c r="AK61" i="1"/>
  <c r="AL61" i="1"/>
  <c r="AM61" i="1"/>
  <c r="AN61" i="1"/>
  <c r="AO61" i="1"/>
  <c r="AP61" i="1"/>
  <c r="AQ61" i="1"/>
  <c r="AH62" i="1"/>
  <c r="AI62" i="1"/>
  <c r="AJ62" i="1"/>
  <c r="AK62" i="1"/>
  <c r="AL62" i="1"/>
  <c r="AM62" i="1"/>
  <c r="AN62" i="1"/>
  <c r="AO62" i="1"/>
  <c r="AP62" i="1"/>
  <c r="AQ62" i="1"/>
  <c r="AH63" i="1"/>
  <c r="AI63" i="1"/>
  <c r="AJ63" i="1"/>
  <c r="AK63" i="1"/>
  <c r="AL63" i="1"/>
  <c r="AM63" i="1"/>
  <c r="AN63" i="1"/>
  <c r="AO63" i="1"/>
  <c r="AP63" i="1"/>
  <c r="AQ63" i="1"/>
  <c r="AH64" i="1"/>
  <c r="AI64" i="1"/>
  <c r="AJ64" i="1"/>
  <c r="AK64" i="1"/>
  <c r="AL64" i="1"/>
  <c r="AM64" i="1"/>
  <c r="AN64" i="1"/>
  <c r="AO64" i="1"/>
  <c r="AP64" i="1"/>
  <c r="AQ64" i="1"/>
  <c r="AH65" i="1"/>
  <c r="AI65" i="1"/>
  <c r="AJ65" i="1"/>
  <c r="AK65" i="1"/>
  <c r="AL65" i="1"/>
  <c r="AM65" i="1"/>
  <c r="AN65" i="1"/>
  <c r="AO65" i="1"/>
  <c r="AP65" i="1"/>
  <c r="AQ65" i="1"/>
  <c r="AH66" i="1"/>
  <c r="AI66" i="1"/>
  <c r="AJ66" i="1"/>
  <c r="AK66" i="1"/>
  <c r="AL66" i="1"/>
  <c r="AM66" i="1"/>
  <c r="AN66" i="1"/>
  <c r="AO66" i="1"/>
  <c r="AP66" i="1"/>
  <c r="AQ66" i="1"/>
  <c r="AH67" i="1"/>
  <c r="AI67" i="1"/>
  <c r="AJ67" i="1"/>
  <c r="AK67" i="1"/>
  <c r="AL67" i="1"/>
  <c r="AM67" i="1"/>
  <c r="AN67" i="1"/>
  <c r="AO67" i="1"/>
  <c r="AP67" i="1"/>
  <c r="AQ67" i="1"/>
  <c r="AH68" i="1"/>
  <c r="AI68" i="1"/>
  <c r="AJ68" i="1"/>
  <c r="AK68" i="1"/>
  <c r="AL68" i="1"/>
  <c r="AM68" i="1"/>
  <c r="AN68" i="1"/>
  <c r="AO68" i="1"/>
  <c r="AP68" i="1"/>
  <c r="AQ68" i="1"/>
  <c r="AH69" i="1"/>
  <c r="AI69" i="1"/>
  <c r="AJ69" i="1"/>
  <c r="AK69" i="1"/>
  <c r="AL69" i="1"/>
  <c r="AM69" i="1"/>
  <c r="AN69" i="1"/>
  <c r="AO69" i="1"/>
  <c r="AP69" i="1"/>
  <c r="AQ69" i="1"/>
  <c r="AH70" i="1"/>
  <c r="AI70" i="1"/>
  <c r="AJ70" i="1"/>
  <c r="AK70" i="1"/>
  <c r="AL70" i="1"/>
  <c r="AM70" i="1"/>
  <c r="AN70" i="1"/>
  <c r="AO70" i="1"/>
  <c r="AP70" i="1"/>
  <c r="AQ70" i="1"/>
  <c r="AH71" i="1"/>
  <c r="AI71" i="1"/>
  <c r="AJ71" i="1"/>
  <c r="AK71" i="1"/>
  <c r="AL71" i="1"/>
  <c r="AM71" i="1"/>
  <c r="AN71" i="1"/>
  <c r="AO71" i="1"/>
  <c r="AP71" i="1"/>
  <c r="AQ71" i="1"/>
  <c r="AH72" i="1"/>
  <c r="AI72" i="1"/>
  <c r="AJ72" i="1"/>
  <c r="AK72" i="1"/>
  <c r="AL72" i="1"/>
  <c r="AM72" i="1"/>
  <c r="AN72" i="1"/>
  <c r="AO72" i="1"/>
  <c r="AP72" i="1"/>
  <c r="AQ72" i="1"/>
  <c r="AH73" i="1"/>
  <c r="AI73" i="1"/>
  <c r="AJ73" i="1"/>
  <c r="AK73" i="1"/>
  <c r="AL73" i="1"/>
  <c r="AM73" i="1"/>
  <c r="AN73" i="1"/>
  <c r="AO73" i="1"/>
  <c r="AP73" i="1"/>
  <c r="AQ73" i="1"/>
  <c r="AH74" i="1"/>
  <c r="AI74" i="1"/>
  <c r="AJ74" i="1"/>
  <c r="AK74" i="1"/>
  <c r="AL74" i="1"/>
  <c r="AM74" i="1"/>
  <c r="AN74" i="1"/>
  <c r="AO74" i="1"/>
  <c r="AP74" i="1"/>
  <c r="AQ74" i="1"/>
  <c r="AH75" i="1"/>
  <c r="AI75" i="1"/>
  <c r="AJ75" i="1"/>
  <c r="AK75" i="1"/>
  <c r="AL75" i="1"/>
  <c r="AM75" i="1"/>
  <c r="AN75" i="1"/>
  <c r="AO75" i="1"/>
  <c r="AP75" i="1"/>
  <c r="AQ75" i="1"/>
  <c r="AH76" i="1"/>
  <c r="AI76" i="1"/>
  <c r="AJ76" i="1"/>
  <c r="AK76" i="1"/>
  <c r="AL76" i="1"/>
  <c r="AM76" i="1"/>
  <c r="AN76" i="1"/>
  <c r="AO76" i="1"/>
  <c r="AP76" i="1"/>
  <c r="AQ76" i="1"/>
  <c r="AH77" i="1"/>
  <c r="AI77" i="1"/>
  <c r="AJ77" i="1"/>
  <c r="AK77" i="1"/>
  <c r="AL77" i="1"/>
  <c r="AM77" i="1"/>
  <c r="AN77" i="1"/>
  <c r="AO77" i="1"/>
  <c r="AP77" i="1"/>
  <c r="AQ77" i="1"/>
  <c r="AH78" i="1"/>
  <c r="AI78" i="1"/>
  <c r="AJ78" i="1"/>
  <c r="AK78" i="1"/>
  <c r="AL78" i="1"/>
  <c r="AM78" i="1"/>
  <c r="AN78" i="1"/>
  <c r="AO78" i="1"/>
  <c r="AP78" i="1"/>
  <c r="AQ78" i="1"/>
  <c r="AH79" i="1"/>
  <c r="AI79" i="1"/>
  <c r="AJ79" i="1"/>
  <c r="AK79" i="1"/>
  <c r="AL79" i="1"/>
  <c r="AM79" i="1"/>
  <c r="AN79" i="1"/>
  <c r="AO79" i="1"/>
  <c r="AP79" i="1"/>
  <c r="AQ79" i="1"/>
  <c r="AH80" i="1"/>
  <c r="AI80" i="1"/>
  <c r="AJ80" i="1"/>
  <c r="AK80" i="1"/>
  <c r="AL80" i="1"/>
  <c r="AM80" i="1"/>
  <c r="AN80" i="1"/>
  <c r="AO80" i="1"/>
  <c r="AP80" i="1"/>
  <c r="AQ80" i="1"/>
  <c r="AH81" i="1"/>
  <c r="AI81" i="1"/>
  <c r="AJ81" i="1"/>
  <c r="AK81" i="1"/>
  <c r="AL81" i="1"/>
  <c r="AM81" i="1"/>
  <c r="AN81" i="1"/>
  <c r="AO81" i="1"/>
  <c r="AP81" i="1"/>
  <c r="AQ81" i="1"/>
  <c r="AH82" i="1"/>
  <c r="AI82" i="1"/>
  <c r="AJ82" i="1"/>
  <c r="AK82" i="1"/>
  <c r="AL82" i="1"/>
  <c r="AM82" i="1"/>
  <c r="AN82" i="1"/>
  <c r="AO82" i="1"/>
  <c r="AP82" i="1"/>
  <c r="AQ82" i="1"/>
  <c r="AH83" i="1"/>
  <c r="AI83" i="1"/>
  <c r="AJ83" i="1"/>
  <c r="AK83" i="1"/>
  <c r="AL83" i="1"/>
  <c r="AM83" i="1"/>
  <c r="AN83" i="1"/>
  <c r="AO83" i="1"/>
  <c r="AP83" i="1"/>
  <c r="AQ83" i="1"/>
  <c r="AH84" i="1"/>
  <c r="AI84" i="1"/>
  <c r="AJ84" i="1"/>
  <c r="AK84" i="1"/>
  <c r="AL84" i="1"/>
  <c r="AM84" i="1"/>
  <c r="AN84" i="1"/>
  <c r="AO84" i="1"/>
  <c r="AP84" i="1"/>
  <c r="AQ84" i="1"/>
  <c r="AH85" i="1"/>
  <c r="AI85" i="1"/>
  <c r="AJ85" i="1"/>
  <c r="AK85" i="1"/>
  <c r="AL85" i="1"/>
  <c r="AM85" i="1"/>
  <c r="AN85" i="1"/>
  <c r="AO85" i="1"/>
  <c r="AP85" i="1"/>
  <c r="AQ85" i="1"/>
  <c r="AH86" i="1"/>
  <c r="AI86" i="1"/>
  <c r="AJ86" i="1"/>
  <c r="AK86" i="1"/>
  <c r="AL86" i="1"/>
  <c r="AM86" i="1"/>
  <c r="AN86" i="1"/>
  <c r="AO86" i="1"/>
  <c r="AP86" i="1"/>
  <c r="AQ86" i="1"/>
  <c r="AH87" i="1"/>
  <c r="AI87" i="1"/>
  <c r="AJ87" i="1"/>
  <c r="AK87" i="1"/>
  <c r="AL87" i="1"/>
  <c r="AM87" i="1"/>
  <c r="AN87" i="1"/>
  <c r="AO87" i="1"/>
  <c r="AP87" i="1"/>
  <c r="AQ87" i="1"/>
  <c r="AH88" i="1"/>
  <c r="AI88" i="1"/>
  <c r="AJ88" i="1"/>
  <c r="AK88" i="1"/>
  <c r="AL88" i="1"/>
  <c r="AM88" i="1"/>
  <c r="AN88" i="1"/>
  <c r="AO88" i="1"/>
  <c r="AP88" i="1"/>
  <c r="AQ88" i="1"/>
  <c r="AH89" i="1"/>
  <c r="AI89" i="1"/>
  <c r="AJ89" i="1"/>
  <c r="AK89" i="1"/>
  <c r="AL89" i="1"/>
  <c r="AM89" i="1"/>
  <c r="AN89" i="1"/>
  <c r="AO89" i="1"/>
  <c r="AP89" i="1"/>
  <c r="AQ89" i="1"/>
  <c r="AH90" i="1"/>
  <c r="AI90" i="1"/>
  <c r="AJ90" i="1"/>
  <c r="AK90" i="1"/>
  <c r="AL90" i="1"/>
  <c r="AM90" i="1"/>
  <c r="AN90" i="1"/>
  <c r="AO90" i="1"/>
  <c r="AP90" i="1"/>
  <c r="AQ90" i="1"/>
  <c r="AH91" i="1"/>
  <c r="AI91" i="1"/>
  <c r="AJ91" i="1"/>
  <c r="AK91" i="1"/>
  <c r="AL91" i="1"/>
  <c r="AM91" i="1"/>
  <c r="AN91" i="1"/>
  <c r="AO91" i="1"/>
  <c r="AP91" i="1"/>
  <c r="AQ91" i="1"/>
  <c r="AH92" i="1"/>
  <c r="AI92" i="1"/>
  <c r="AJ92" i="1"/>
  <c r="AK92" i="1"/>
  <c r="AL92" i="1"/>
  <c r="AM92" i="1"/>
  <c r="AN92" i="1"/>
  <c r="AO92" i="1"/>
  <c r="AP92" i="1"/>
  <c r="AQ92" i="1"/>
  <c r="AH93" i="1"/>
  <c r="AI93" i="1"/>
  <c r="AJ93" i="1"/>
  <c r="AK93" i="1"/>
  <c r="AL93" i="1"/>
  <c r="AM93" i="1"/>
  <c r="AN93" i="1"/>
  <c r="AO93" i="1"/>
  <c r="AP93" i="1"/>
  <c r="AQ93" i="1"/>
  <c r="AH94" i="1"/>
  <c r="AI94" i="1"/>
  <c r="AJ94" i="1"/>
  <c r="AK94" i="1"/>
  <c r="AL94" i="1"/>
  <c r="AM94" i="1"/>
  <c r="AN94" i="1"/>
  <c r="AO94" i="1"/>
  <c r="AP94" i="1"/>
  <c r="AQ94" i="1"/>
  <c r="AH95" i="1"/>
  <c r="AI95" i="1"/>
  <c r="AJ95" i="1"/>
  <c r="AK95" i="1"/>
  <c r="AL95" i="1"/>
  <c r="AM95" i="1"/>
  <c r="AN95" i="1"/>
  <c r="AO95" i="1"/>
  <c r="AP95" i="1"/>
  <c r="AQ95" i="1"/>
  <c r="AH96" i="1"/>
  <c r="AI96" i="1"/>
  <c r="AJ96" i="1"/>
  <c r="AK96" i="1"/>
  <c r="AL96" i="1"/>
  <c r="AM96" i="1"/>
  <c r="AN96" i="1"/>
  <c r="AO96" i="1"/>
  <c r="AP96" i="1"/>
  <c r="AQ96" i="1"/>
  <c r="AH97" i="1"/>
  <c r="AI97" i="1"/>
  <c r="AJ97" i="1"/>
  <c r="AK97" i="1"/>
  <c r="AL97" i="1"/>
  <c r="AM97" i="1"/>
  <c r="AN97" i="1"/>
  <c r="AO97" i="1"/>
  <c r="AP97" i="1"/>
  <c r="AQ97" i="1"/>
  <c r="AH98" i="1"/>
  <c r="AI98" i="1"/>
  <c r="AJ98" i="1"/>
  <c r="AK98" i="1"/>
  <c r="AL98" i="1"/>
  <c r="AM98" i="1"/>
  <c r="AN98" i="1"/>
  <c r="AO98" i="1"/>
  <c r="AP98" i="1"/>
  <c r="AQ98" i="1"/>
  <c r="AH99" i="1"/>
  <c r="AI99" i="1"/>
  <c r="AJ99" i="1"/>
  <c r="AK99" i="1"/>
  <c r="AL99" i="1"/>
  <c r="AM99" i="1"/>
  <c r="AN99" i="1"/>
  <c r="AO99" i="1"/>
  <c r="AP99" i="1"/>
  <c r="AQ99" i="1"/>
  <c r="AH100" i="1"/>
  <c r="AI100" i="1"/>
  <c r="AJ100" i="1"/>
  <c r="AK100" i="1"/>
  <c r="AL100" i="1"/>
  <c r="AM100" i="1"/>
  <c r="AN100" i="1"/>
  <c r="AO100" i="1"/>
  <c r="AP100" i="1"/>
  <c r="AQ100" i="1"/>
  <c r="AH101" i="1"/>
  <c r="AI101" i="1"/>
  <c r="AJ101" i="1"/>
  <c r="AK101" i="1"/>
  <c r="AL101" i="1"/>
  <c r="AM101" i="1"/>
  <c r="AN101" i="1"/>
  <c r="AO101" i="1"/>
  <c r="AP101" i="1"/>
  <c r="AQ101" i="1"/>
  <c r="AH102" i="1"/>
  <c r="AI102" i="1"/>
  <c r="AJ102" i="1"/>
  <c r="AK102" i="1"/>
  <c r="AL102" i="1"/>
  <c r="AM102" i="1"/>
  <c r="AN102" i="1"/>
  <c r="AO102" i="1"/>
  <c r="AP102" i="1"/>
  <c r="AQ102" i="1"/>
  <c r="AH103" i="1"/>
  <c r="AI103" i="1"/>
  <c r="AJ103" i="1"/>
  <c r="AK103" i="1"/>
  <c r="AL103" i="1"/>
  <c r="AM103" i="1"/>
  <c r="AN103" i="1"/>
  <c r="AO103" i="1"/>
  <c r="AP103" i="1"/>
  <c r="AQ103" i="1"/>
  <c r="AH104" i="1"/>
  <c r="AI104" i="1"/>
  <c r="AJ104" i="1"/>
  <c r="AK104" i="1"/>
  <c r="AL104" i="1"/>
  <c r="AM104" i="1"/>
  <c r="AN104" i="1"/>
  <c r="AO104" i="1"/>
  <c r="AP104" i="1"/>
  <c r="AQ104" i="1"/>
  <c r="AH105" i="1"/>
  <c r="AI105" i="1"/>
  <c r="AJ105" i="1"/>
  <c r="AK105" i="1"/>
  <c r="AL105" i="1"/>
  <c r="AM105" i="1"/>
  <c r="AN105" i="1"/>
  <c r="AO105" i="1"/>
  <c r="AP105" i="1"/>
  <c r="AQ105" i="1"/>
  <c r="AH106" i="1"/>
  <c r="AI106" i="1"/>
  <c r="AJ106" i="1"/>
  <c r="AK106" i="1"/>
  <c r="AL106" i="1"/>
  <c r="AM106" i="1"/>
  <c r="AN106" i="1"/>
  <c r="AO106" i="1"/>
  <c r="AP106" i="1"/>
  <c r="AQ106" i="1"/>
  <c r="AH107" i="1"/>
  <c r="AI107" i="1"/>
  <c r="AJ107" i="1"/>
  <c r="AK107" i="1"/>
  <c r="AL107" i="1"/>
  <c r="AM107" i="1"/>
  <c r="AN107" i="1"/>
  <c r="AO107" i="1"/>
  <c r="AP107" i="1"/>
  <c r="AQ107" i="1"/>
  <c r="AH108" i="1"/>
  <c r="AI108" i="1"/>
  <c r="AJ108" i="1"/>
  <c r="AK108" i="1"/>
  <c r="AL108" i="1"/>
  <c r="AM108" i="1"/>
  <c r="AN108" i="1"/>
  <c r="AO108" i="1"/>
  <c r="AP108" i="1"/>
  <c r="AQ108" i="1"/>
  <c r="AH109" i="1"/>
  <c r="AI109" i="1"/>
  <c r="AJ109" i="1"/>
  <c r="AK109" i="1"/>
  <c r="AL109" i="1"/>
  <c r="AM109" i="1"/>
  <c r="AN109" i="1"/>
  <c r="AO109" i="1"/>
  <c r="AP109" i="1"/>
  <c r="AQ109" i="1"/>
  <c r="AH110" i="1"/>
  <c r="AI110" i="1"/>
  <c r="AJ110" i="1"/>
  <c r="AK110" i="1"/>
  <c r="AL110" i="1"/>
  <c r="AM110" i="1"/>
  <c r="AN110" i="1"/>
  <c r="AO110" i="1"/>
  <c r="AP110" i="1"/>
  <c r="AQ110" i="1"/>
  <c r="AH111" i="1"/>
  <c r="AI111" i="1"/>
  <c r="AJ111" i="1"/>
  <c r="AK111" i="1"/>
  <c r="AL111" i="1"/>
  <c r="AM111" i="1"/>
  <c r="AN111" i="1"/>
  <c r="AO111" i="1"/>
  <c r="AP111" i="1"/>
  <c r="AQ111" i="1"/>
  <c r="AH112" i="1"/>
  <c r="AI112" i="1"/>
  <c r="AJ112" i="1"/>
  <c r="AK112" i="1"/>
  <c r="AL112" i="1"/>
  <c r="AM112" i="1"/>
  <c r="AN112" i="1"/>
  <c r="AO112" i="1"/>
  <c r="AP112" i="1"/>
  <c r="AQ112" i="1"/>
  <c r="AH113" i="1"/>
  <c r="AI113" i="1"/>
  <c r="AJ113" i="1"/>
  <c r="AK113" i="1"/>
  <c r="AL113" i="1"/>
  <c r="AM113" i="1"/>
  <c r="AN113" i="1"/>
  <c r="AO113" i="1"/>
  <c r="AP113" i="1"/>
  <c r="AQ113" i="1"/>
  <c r="AH114" i="1"/>
  <c r="AI114" i="1"/>
  <c r="AJ114" i="1"/>
  <c r="AK114" i="1"/>
  <c r="AL114" i="1"/>
  <c r="AM114" i="1"/>
  <c r="AN114" i="1"/>
  <c r="AO114" i="1"/>
  <c r="AP114" i="1"/>
  <c r="AQ114" i="1"/>
  <c r="AH115" i="1"/>
  <c r="AI115" i="1"/>
  <c r="AJ115" i="1"/>
  <c r="AK115" i="1"/>
  <c r="AL115" i="1"/>
  <c r="AM115" i="1"/>
  <c r="AN115" i="1"/>
  <c r="AO115" i="1"/>
  <c r="AP115" i="1"/>
  <c r="AQ115" i="1"/>
  <c r="AH116" i="1"/>
  <c r="AI116" i="1"/>
  <c r="AJ116" i="1"/>
  <c r="AK116" i="1"/>
  <c r="AL116" i="1"/>
  <c r="AM116" i="1"/>
  <c r="AN116" i="1"/>
  <c r="AO116" i="1"/>
  <c r="AP116" i="1"/>
  <c r="AQ116" i="1"/>
  <c r="AH117" i="1"/>
  <c r="AI117" i="1"/>
  <c r="AJ117" i="1"/>
  <c r="AK117" i="1"/>
  <c r="AL117" i="1"/>
  <c r="AM117" i="1"/>
  <c r="AN117" i="1"/>
  <c r="AO117" i="1"/>
  <c r="AP117" i="1"/>
  <c r="AQ117" i="1"/>
  <c r="AH118" i="1"/>
  <c r="AI118" i="1"/>
  <c r="AJ118" i="1"/>
  <c r="AK118" i="1"/>
  <c r="AL118" i="1"/>
  <c r="AM118" i="1"/>
  <c r="AN118" i="1"/>
  <c r="AO118" i="1"/>
  <c r="AP118" i="1"/>
  <c r="AQ118" i="1"/>
  <c r="AH119" i="1"/>
  <c r="AI119" i="1"/>
  <c r="AJ119" i="1"/>
  <c r="AK119" i="1"/>
  <c r="AL119" i="1"/>
  <c r="AM119" i="1"/>
  <c r="AN119" i="1"/>
  <c r="AO119" i="1"/>
  <c r="AP119" i="1"/>
  <c r="AQ119" i="1"/>
  <c r="AH120" i="1"/>
  <c r="AI120" i="1"/>
  <c r="AJ120" i="1"/>
  <c r="AK120" i="1"/>
  <c r="AL120" i="1"/>
  <c r="AM120" i="1"/>
  <c r="AN120" i="1"/>
  <c r="AO120" i="1"/>
  <c r="AP120" i="1"/>
  <c r="AQ120" i="1"/>
  <c r="AH121" i="1"/>
  <c r="AI121" i="1"/>
  <c r="AJ121" i="1"/>
  <c r="AK121" i="1"/>
  <c r="AL121" i="1"/>
  <c r="AM121" i="1"/>
  <c r="AN121" i="1"/>
  <c r="AO121" i="1"/>
  <c r="AP121" i="1"/>
  <c r="AQ121" i="1"/>
  <c r="AH122" i="1"/>
  <c r="AI122" i="1"/>
  <c r="AJ122" i="1"/>
  <c r="AK122" i="1"/>
  <c r="AL122" i="1"/>
  <c r="AM122" i="1"/>
  <c r="AN122" i="1"/>
  <c r="AO122" i="1"/>
  <c r="AP122" i="1"/>
  <c r="AQ122" i="1"/>
  <c r="AH123" i="1"/>
  <c r="AI123" i="1"/>
  <c r="AJ123" i="1"/>
  <c r="AK123" i="1"/>
  <c r="AL123" i="1"/>
  <c r="AM123" i="1"/>
  <c r="AN123" i="1"/>
  <c r="AO123" i="1"/>
  <c r="AP123" i="1"/>
  <c r="AQ123" i="1"/>
  <c r="AH124" i="1"/>
  <c r="AI124" i="1"/>
  <c r="AJ124" i="1"/>
  <c r="AK124" i="1"/>
  <c r="AL124" i="1"/>
  <c r="AM124" i="1"/>
  <c r="AN124" i="1"/>
  <c r="AO124" i="1"/>
  <c r="AP124" i="1"/>
  <c r="AQ124" i="1"/>
  <c r="AH125" i="1"/>
  <c r="AI125" i="1"/>
  <c r="AJ125" i="1"/>
  <c r="AK125" i="1"/>
  <c r="AL125" i="1"/>
  <c r="AM125" i="1"/>
  <c r="AN125" i="1"/>
  <c r="AO125" i="1"/>
  <c r="AP125" i="1"/>
  <c r="AQ125" i="1"/>
  <c r="AH126" i="1"/>
  <c r="AI126" i="1"/>
  <c r="AJ126" i="1"/>
  <c r="AK126" i="1"/>
  <c r="AL126" i="1"/>
  <c r="AM126" i="1"/>
  <c r="AN126" i="1"/>
  <c r="AO126" i="1"/>
  <c r="AP126" i="1"/>
  <c r="AQ126" i="1"/>
  <c r="AH127" i="1"/>
  <c r="AI127" i="1"/>
  <c r="AJ127" i="1"/>
  <c r="AK127" i="1"/>
  <c r="AL127" i="1"/>
  <c r="AM127" i="1"/>
  <c r="AN127" i="1"/>
  <c r="AO127" i="1"/>
  <c r="AP127" i="1"/>
  <c r="AQ127" i="1"/>
  <c r="AH128" i="1"/>
  <c r="AI128" i="1"/>
  <c r="AJ128" i="1"/>
  <c r="AK128" i="1"/>
  <c r="AL128" i="1"/>
  <c r="AM128" i="1"/>
  <c r="AN128" i="1"/>
  <c r="AO128" i="1"/>
  <c r="AP128" i="1"/>
  <c r="AQ128" i="1"/>
  <c r="AH129" i="1"/>
  <c r="AI129" i="1"/>
  <c r="AJ129" i="1"/>
  <c r="AK129" i="1"/>
  <c r="AL129" i="1"/>
  <c r="AM129" i="1"/>
  <c r="AN129" i="1"/>
  <c r="AO129" i="1"/>
  <c r="AP129" i="1"/>
  <c r="AQ129" i="1"/>
  <c r="AH130" i="1"/>
  <c r="AI130" i="1"/>
  <c r="AJ130" i="1"/>
  <c r="AK130" i="1"/>
  <c r="AL130" i="1"/>
  <c r="AM130" i="1"/>
  <c r="AN130" i="1"/>
  <c r="AO130" i="1"/>
  <c r="AP130" i="1"/>
  <c r="AQ130" i="1"/>
  <c r="AH131" i="1"/>
  <c r="AI131" i="1"/>
  <c r="AJ131" i="1"/>
  <c r="AK131" i="1"/>
  <c r="AL131" i="1"/>
  <c r="AM131" i="1"/>
  <c r="AN131" i="1"/>
  <c r="AO131" i="1"/>
  <c r="AP131" i="1"/>
  <c r="AQ131" i="1"/>
  <c r="AH132" i="1"/>
  <c r="AI132" i="1"/>
  <c r="AJ132" i="1"/>
  <c r="AK132" i="1"/>
  <c r="AL132" i="1"/>
  <c r="AM132" i="1"/>
  <c r="AN132" i="1"/>
  <c r="AO132" i="1"/>
  <c r="AP132" i="1"/>
  <c r="AQ132" i="1"/>
  <c r="AH133" i="1"/>
  <c r="AI133" i="1"/>
  <c r="AJ133" i="1"/>
  <c r="AK133" i="1"/>
  <c r="AL133" i="1"/>
  <c r="AM133" i="1"/>
  <c r="AN133" i="1"/>
  <c r="AO133" i="1"/>
  <c r="AP133" i="1"/>
  <c r="AQ133" i="1"/>
  <c r="AH134" i="1"/>
  <c r="AI134" i="1"/>
  <c r="AJ134" i="1"/>
  <c r="AK134" i="1"/>
  <c r="AL134" i="1"/>
  <c r="AM134" i="1"/>
  <c r="AN134" i="1"/>
  <c r="AO134" i="1"/>
  <c r="AP134" i="1"/>
  <c r="AQ134" i="1"/>
  <c r="AH135" i="1"/>
  <c r="AI135" i="1"/>
  <c r="AJ135" i="1"/>
  <c r="AK135" i="1"/>
  <c r="AL135" i="1"/>
  <c r="AM135" i="1"/>
  <c r="AN135" i="1"/>
  <c r="AO135" i="1"/>
  <c r="AP135" i="1"/>
  <c r="AQ135" i="1"/>
  <c r="AH136" i="1"/>
  <c r="AI136" i="1"/>
  <c r="AJ136" i="1"/>
  <c r="AK136" i="1"/>
  <c r="AL136" i="1"/>
  <c r="AM136" i="1"/>
  <c r="AN136" i="1"/>
  <c r="AO136" i="1"/>
  <c r="AP136" i="1"/>
  <c r="AQ136" i="1"/>
  <c r="AH137" i="1"/>
  <c r="AI137" i="1"/>
  <c r="AJ137" i="1"/>
  <c r="AK137" i="1"/>
  <c r="AL137" i="1"/>
  <c r="AM137" i="1"/>
  <c r="AN137" i="1"/>
  <c r="AO137" i="1"/>
  <c r="AP137" i="1"/>
  <c r="AQ137" i="1"/>
  <c r="AH138" i="1"/>
  <c r="AI138" i="1"/>
  <c r="AJ138" i="1"/>
  <c r="AK138" i="1"/>
  <c r="AL138" i="1"/>
  <c r="AM138" i="1"/>
  <c r="AN138" i="1"/>
  <c r="AO138" i="1"/>
  <c r="AP138" i="1"/>
  <c r="AQ138" i="1"/>
  <c r="AH139" i="1"/>
  <c r="AI139" i="1"/>
  <c r="AJ139" i="1"/>
  <c r="AK139" i="1"/>
  <c r="AL139" i="1"/>
  <c r="AM139" i="1"/>
  <c r="AN139" i="1"/>
  <c r="AO139" i="1"/>
  <c r="AP139" i="1"/>
  <c r="AQ139" i="1"/>
  <c r="AH140" i="1"/>
  <c r="AI140" i="1"/>
  <c r="AJ140" i="1"/>
  <c r="AK140" i="1"/>
  <c r="AL140" i="1"/>
  <c r="AM140" i="1"/>
  <c r="AN140" i="1"/>
  <c r="AO140" i="1"/>
  <c r="AP140" i="1"/>
  <c r="AQ140" i="1"/>
  <c r="AH141" i="1"/>
  <c r="AI141" i="1"/>
  <c r="AJ141" i="1"/>
  <c r="AK141" i="1"/>
  <c r="AL141" i="1"/>
  <c r="AM141" i="1"/>
  <c r="AN141" i="1"/>
  <c r="AO141" i="1"/>
  <c r="AP141" i="1"/>
  <c r="AQ141" i="1"/>
  <c r="AH142" i="1"/>
  <c r="AI142" i="1"/>
  <c r="AJ142" i="1"/>
  <c r="AK142" i="1"/>
  <c r="AL142" i="1"/>
  <c r="AM142" i="1"/>
  <c r="AN142" i="1"/>
  <c r="AO142" i="1"/>
  <c r="AP142" i="1"/>
  <c r="AQ142" i="1"/>
  <c r="AH143" i="1"/>
  <c r="AI143" i="1"/>
  <c r="AJ143" i="1"/>
  <c r="AK143" i="1"/>
  <c r="AL143" i="1"/>
  <c r="AM143" i="1"/>
  <c r="AN143" i="1"/>
  <c r="AO143" i="1"/>
  <c r="AP143" i="1"/>
  <c r="AQ143" i="1"/>
  <c r="AH144" i="1"/>
  <c r="AI144" i="1"/>
  <c r="AJ144" i="1"/>
  <c r="AK144" i="1"/>
  <c r="AL144" i="1"/>
  <c r="AM144" i="1"/>
  <c r="AN144" i="1"/>
  <c r="AO144" i="1"/>
  <c r="AP144" i="1"/>
  <c r="AQ144" i="1"/>
  <c r="AH145" i="1"/>
  <c r="AI145" i="1"/>
  <c r="AJ145" i="1"/>
  <c r="AK145" i="1"/>
  <c r="AL145" i="1"/>
  <c r="AM145" i="1"/>
  <c r="AN145" i="1"/>
  <c r="AO145" i="1"/>
  <c r="AP145" i="1"/>
  <c r="AQ145" i="1"/>
  <c r="AH146" i="1"/>
  <c r="AI146" i="1"/>
  <c r="AJ146" i="1"/>
  <c r="AK146" i="1"/>
  <c r="AL146" i="1"/>
  <c r="AM146" i="1"/>
  <c r="AN146" i="1"/>
  <c r="AO146" i="1"/>
  <c r="AP146" i="1"/>
  <c r="AQ146" i="1"/>
  <c r="AH147" i="1"/>
  <c r="AI147" i="1"/>
  <c r="AJ147" i="1"/>
  <c r="AK147" i="1"/>
  <c r="AL147" i="1"/>
  <c r="AM147" i="1"/>
  <c r="AN147" i="1"/>
  <c r="AO147" i="1"/>
  <c r="AP147" i="1"/>
  <c r="AQ147" i="1"/>
  <c r="AH148" i="1"/>
  <c r="AI148" i="1"/>
  <c r="AJ148" i="1"/>
  <c r="AK148" i="1"/>
  <c r="AL148" i="1"/>
  <c r="AM148" i="1"/>
  <c r="AN148" i="1"/>
  <c r="AO148" i="1"/>
  <c r="AP148" i="1"/>
  <c r="AQ148" i="1"/>
  <c r="AH149" i="1"/>
  <c r="AI149" i="1"/>
  <c r="AJ149" i="1"/>
  <c r="AK149" i="1"/>
  <c r="AL149" i="1"/>
  <c r="AM149" i="1"/>
  <c r="AN149" i="1"/>
  <c r="AO149" i="1"/>
  <c r="AP149" i="1"/>
  <c r="AQ149" i="1"/>
  <c r="AH150" i="1"/>
  <c r="AI150" i="1"/>
  <c r="AJ150" i="1"/>
  <c r="AK150" i="1"/>
  <c r="AL150" i="1"/>
  <c r="AM150" i="1"/>
  <c r="AN150" i="1"/>
  <c r="AO150" i="1"/>
  <c r="AP150" i="1"/>
  <c r="AQ150" i="1"/>
  <c r="AH151" i="1"/>
  <c r="AI151" i="1"/>
  <c r="AJ151" i="1"/>
  <c r="AK151" i="1"/>
  <c r="AL151" i="1"/>
  <c r="AM151" i="1"/>
  <c r="AN151" i="1"/>
  <c r="AO151" i="1"/>
  <c r="AP151" i="1"/>
  <c r="AQ151" i="1"/>
  <c r="AH152" i="1"/>
  <c r="AI152" i="1"/>
  <c r="AJ152" i="1"/>
  <c r="AK152" i="1"/>
  <c r="AL152" i="1"/>
  <c r="AM152" i="1"/>
  <c r="AN152" i="1"/>
  <c r="AO152" i="1"/>
  <c r="AP152" i="1"/>
  <c r="AQ152" i="1"/>
  <c r="AH153" i="1"/>
  <c r="AI153" i="1"/>
  <c r="AJ153" i="1"/>
  <c r="AK153" i="1"/>
  <c r="AL153" i="1"/>
  <c r="AM153" i="1"/>
  <c r="AN153" i="1"/>
  <c r="AO153" i="1"/>
  <c r="AP153" i="1"/>
  <c r="AQ153" i="1"/>
  <c r="AH154" i="1"/>
  <c r="AI154" i="1"/>
  <c r="AJ154" i="1"/>
  <c r="AK154" i="1"/>
  <c r="AL154" i="1"/>
  <c r="AM154" i="1"/>
  <c r="AN154" i="1"/>
  <c r="AO154" i="1"/>
  <c r="AP154" i="1"/>
  <c r="AQ154" i="1"/>
  <c r="AH155" i="1"/>
  <c r="AI155" i="1"/>
  <c r="AJ155" i="1"/>
  <c r="AK155" i="1"/>
  <c r="AL155" i="1"/>
  <c r="AM155" i="1"/>
  <c r="AN155" i="1"/>
  <c r="AO155" i="1"/>
  <c r="AP155" i="1"/>
  <c r="AQ155" i="1"/>
  <c r="AH156" i="1"/>
  <c r="AI156" i="1"/>
  <c r="AJ156" i="1"/>
  <c r="AK156" i="1"/>
  <c r="AL156" i="1"/>
  <c r="AM156" i="1"/>
  <c r="AN156" i="1"/>
  <c r="AO156" i="1"/>
  <c r="AP156" i="1"/>
  <c r="AQ156" i="1"/>
  <c r="AH157" i="1"/>
  <c r="AI157" i="1"/>
  <c r="AJ157" i="1"/>
  <c r="AK157" i="1"/>
  <c r="AL157" i="1"/>
  <c r="AM157" i="1"/>
  <c r="AN157" i="1"/>
  <c r="AO157" i="1"/>
  <c r="AP157" i="1"/>
  <c r="AQ157" i="1"/>
  <c r="AH158" i="1"/>
  <c r="AI158" i="1"/>
  <c r="AJ158" i="1"/>
  <c r="AK158" i="1"/>
  <c r="AL158" i="1"/>
  <c r="AM158" i="1"/>
  <c r="AN158" i="1"/>
  <c r="AO158" i="1"/>
  <c r="AP158" i="1"/>
  <c r="AQ158" i="1"/>
  <c r="AH159" i="1"/>
  <c r="AI159" i="1"/>
  <c r="AJ159" i="1"/>
  <c r="AK159" i="1"/>
  <c r="AL159" i="1"/>
  <c r="AM159" i="1"/>
  <c r="AN159" i="1"/>
  <c r="AO159" i="1"/>
  <c r="AP159" i="1"/>
  <c r="AQ159" i="1"/>
  <c r="AH160" i="1"/>
  <c r="AI160" i="1"/>
  <c r="AJ160" i="1"/>
  <c r="AK160" i="1"/>
  <c r="AL160" i="1"/>
  <c r="AM160" i="1"/>
  <c r="AN160" i="1"/>
  <c r="AO160" i="1"/>
  <c r="AP160" i="1"/>
  <c r="AQ160" i="1"/>
  <c r="AH161" i="1"/>
  <c r="AI161" i="1"/>
  <c r="AJ161" i="1"/>
  <c r="AK161" i="1"/>
  <c r="AL161" i="1"/>
  <c r="AM161" i="1"/>
  <c r="AN161" i="1"/>
  <c r="AO161" i="1"/>
  <c r="AP161" i="1"/>
  <c r="AQ161" i="1"/>
  <c r="AH162" i="1"/>
  <c r="AI162" i="1"/>
  <c r="AJ162" i="1"/>
  <c r="AK162" i="1"/>
  <c r="AL162" i="1"/>
  <c r="AM162" i="1"/>
  <c r="AN162" i="1"/>
  <c r="AO162" i="1"/>
  <c r="AP162" i="1"/>
  <c r="AQ162" i="1"/>
  <c r="AH163" i="1"/>
  <c r="AI163" i="1"/>
  <c r="AJ163" i="1"/>
  <c r="AK163" i="1"/>
  <c r="AL163" i="1"/>
  <c r="AM163" i="1"/>
  <c r="AN163" i="1"/>
  <c r="AO163" i="1"/>
  <c r="AP163" i="1"/>
  <c r="AQ163" i="1"/>
  <c r="AH164" i="1"/>
  <c r="AI164" i="1"/>
  <c r="AJ164" i="1"/>
  <c r="AK164" i="1"/>
  <c r="AL164" i="1"/>
  <c r="AM164" i="1"/>
  <c r="AN164" i="1"/>
  <c r="AO164" i="1"/>
  <c r="AP164" i="1"/>
  <c r="AQ164" i="1"/>
  <c r="AH165" i="1"/>
  <c r="AI165" i="1"/>
  <c r="AJ165" i="1"/>
  <c r="AK165" i="1"/>
  <c r="AL165" i="1"/>
  <c r="AM165" i="1"/>
  <c r="AN165" i="1"/>
  <c r="AO165" i="1"/>
  <c r="AP165" i="1"/>
  <c r="AQ165" i="1"/>
  <c r="AH166" i="1"/>
  <c r="AI166" i="1"/>
  <c r="AJ166" i="1"/>
  <c r="AK166" i="1"/>
  <c r="AL166" i="1"/>
  <c r="AM166" i="1"/>
  <c r="AN166" i="1"/>
  <c r="AO166" i="1"/>
  <c r="AP166" i="1"/>
  <c r="AQ166" i="1"/>
  <c r="AH167" i="1"/>
  <c r="AI167" i="1"/>
  <c r="AJ167" i="1"/>
  <c r="AK167" i="1"/>
  <c r="AL167" i="1"/>
  <c r="AM167" i="1"/>
  <c r="AN167" i="1"/>
  <c r="AO167" i="1"/>
  <c r="AP167" i="1"/>
  <c r="AQ167" i="1"/>
  <c r="AH168" i="1"/>
  <c r="AI168" i="1"/>
  <c r="AJ168" i="1"/>
  <c r="AK168" i="1"/>
  <c r="AL168" i="1"/>
  <c r="AM168" i="1"/>
  <c r="AN168" i="1"/>
  <c r="AO168" i="1"/>
  <c r="AP168" i="1"/>
  <c r="AQ168" i="1"/>
  <c r="AH169" i="1"/>
  <c r="AI169" i="1"/>
  <c r="AJ169" i="1"/>
  <c r="AK169" i="1"/>
  <c r="AL169" i="1"/>
  <c r="AM169" i="1"/>
  <c r="AN169" i="1"/>
  <c r="AO169" i="1"/>
  <c r="AP169" i="1"/>
  <c r="AQ169" i="1"/>
  <c r="AH170" i="1"/>
  <c r="AI170" i="1"/>
  <c r="AJ170" i="1"/>
  <c r="AK170" i="1"/>
  <c r="AL170" i="1"/>
  <c r="AM170" i="1"/>
  <c r="AN170" i="1"/>
  <c r="AO170" i="1"/>
  <c r="AP170" i="1"/>
  <c r="AQ170" i="1"/>
  <c r="AH171" i="1"/>
  <c r="AI171" i="1"/>
  <c r="AJ171" i="1"/>
  <c r="AK171" i="1"/>
  <c r="AL171" i="1"/>
  <c r="AM171" i="1"/>
  <c r="AN171" i="1"/>
  <c r="AO171" i="1"/>
  <c r="AP171" i="1"/>
  <c r="AQ171" i="1"/>
  <c r="AH172" i="1"/>
  <c r="AI172" i="1"/>
  <c r="AJ172" i="1"/>
  <c r="AK172" i="1"/>
  <c r="AL172" i="1"/>
  <c r="AM172" i="1"/>
  <c r="AN172" i="1"/>
  <c r="AO172" i="1"/>
  <c r="AP172" i="1"/>
  <c r="AQ172" i="1"/>
  <c r="AH173" i="1"/>
  <c r="AI173" i="1"/>
  <c r="AJ173" i="1"/>
  <c r="AK173" i="1"/>
  <c r="AL173" i="1"/>
  <c r="AM173" i="1"/>
  <c r="AN173" i="1"/>
  <c r="AO173" i="1"/>
  <c r="AP173" i="1"/>
  <c r="AQ173" i="1"/>
  <c r="AH174" i="1"/>
  <c r="AI174" i="1"/>
  <c r="AJ174" i="1"/>
  <c r="AK174" i="1"/>
  <c r="AL174" i="1"/>
  <c r="AM174" i="1"/>
  <c r="AN174" i="1"/>
  <c r="AO174" i="1"/>
  <c r="AP174" i="1"/>
  <c r="AQ174" i="1"/>
  <c r="AH175" i="1"/>
  <c r="AI175" i="1"/>
  <c r="AJ175" i="1"/>
  <c r="AK175" i="1"/>
  <c r="AL175" i="1"/>
  <c r="AM175" i="1"/>
  <c r="AN175" i="1"/>
  <c r="AO175" i="1"/>
  <c r="AP175" i="1"/>
  <c r="AQ175" i="1"/>
  <c r="AH176" i="1"/>
  <c r="AI176" i="1"/>
  <c r="AJ176" i="1"/>
  <c r="AK176" i="1"/>
  <c r="AL176" i="1"/>
  <c r="AM176" i="1"/>
  <c r="AN176" i="1"/>
  <c r="AO176" i="1"/>
  <c r="AP176" i="1"/>
  <c r="AQ176" i="1"/>
  <c r="AH177" i="1"/>
  <c r="AI177" i="1"/>
  <c r="AJ177" i="1"/>
  <c r="AK177" i="1"/>
  <c r="AL177" i="1"/>
  <c r="AM177" i="1"/>
  <c r="AN177" i="1"/>
  <c r="AO177" i="1"/>
  <c r="AP177" i="1"/>
  <c r="AQ177" i="1"/>
  <c r="AH178" i="1"/>
  <c r="AI178" i="1"/>
  <c r="AJ178" i="1"/>
  <c r="AK178" i="1"/>
  <c r="AL178" i="1"/>
  <c r="AM178" i="1"/>
  <c r="AN178" i="1"/>
  <c r="AO178" i="1"/>
  <c r="AP178" i="1"/>
  <c r="AQ178" i="1"/>
  <c r="AH179" i="1"/>
  <c r="AI179" i="1"/>
  <c r="AJ179" i="1"/>
  <c r="AK179" i="1"/>
  <c r="AL179" i="1"/>
  <c r="AM179" i="1"/>
  <c r="AN179" i="1"/>
  <c r="AO179" i="1"/>
  <c r="AP179" i="1"/>
  <c r="AQ179" i="1"/>
  <c r="AH180" i="1"/>
  <c r="AI180" i="1"/>
  <c r="AJ180" i="1"/>
  <c r="AK180" i="1"/>
  <c r="AL180" i="1"/>
  <c r="AM180" i="1"/>
  <c r="AN180" i="1"/>
  <c r="AO180" i="1"/>
  <c r="AP180" i="1"/>
  <c r="AQ180" i="1"/>
  <c r="AH181" i="1"/>
  <c r="AI181" i="1"/>
  <c r="AJ181" i="1"/>
  <c r="AK181" i="1"/>
  <c r="AL181" i="1"/>
  <c r="AM181" i="1"/>
  <c r="AN181" i="1"/>
  <c r="AO181" i="1"/>
  <c r="AP181" i="1"/>
  <c r="AQ181" i="1"/>
  <c r="AH182" i="1"/>
  <c r="AI182" i="1"/>
  <c r="AJ182" i="1"/>
  <c r="AK182" i="1"/>
  <c r="AL182" i="1"/>
  <c r="AM182" i="1"/>
  <c r="AN182" i="1"/>
  <c r="AO182" i="1"/>
  <c r="AP182" i="1"/>
  <c r="AQ182" i="1"/>
  <c r="AH183" i="1"/>
  <c r="AI183" i="1"/>
  <c r="AJ183" i="1"/>
  <c r="AK183" i="1"/>
  <c r="AL183" i="1"/>
  <c r="AM183" i="1"/>
  <c r="AN183" i="1"/>
  <c r="AO183" i="1"/>
  <c r="AP183" i="1"/>
  <c r="AQ183" i="1"/>
  <c r="AH184" i="1"/>
  <c r="AI184" i="1"/>
  <c r="AJ184" i="1"/>
  <c r="AK184" i="1"/>
  <c r="AL184" i="1"/>
  <c r="AM184" i="1"/>
  <c r="AN184" i="1"/>
  <c r="AO184" i="1"/>
  <c r="AP184" i="1"/>
  <c r="AQ184" i="1"/>
  <c r="AH185" i="1"/>
  <c r="AI185" i="1"/>
  <c r="AJ185" i="1"/>
  <c r="AK185" i="1"/>
  <c r="AL185" i="1"/>
  <c r="AM185" i="1"/>
  <c r="AN185" i="1"/>
  <c r="AO185" i="1"/>
  <c r="AP185" i="1"/>
  <c r="AQ185" i="1"/>
  <c r="AH186" i="1"/>
  <c r="AI186" i="1"/>
  <c r="AJ186" i="1"/>
  <c r="AK186" i="1"/>
  <c r="AL186" i="1"/>
  <c r="AM186" i="1"/>
  <c r="AN186" i="1"/>
  <c r="AO186" i="1"/>
  <c r="AP186" i="1"/>
  <c r="AQ186" i="1"/>
  <c r="AH187" i="1"/>
  <c r="AI187" i="1"/>
  <c r="AJ187" i="1"/>
  <c r="AK187" i="1"/>
  <c r="AL187" i="1"/>
  <c r="AM187" i="1"/>
  <c r="AN187" i="1"/>
  <c r="AO187" i="1"/>
  <c r="AP187" i="1"/>
  <c r="AQ187" i="1"/>
  <c r="AH188" i="1"/>
  <c r="AI188" i="1"/>
  <c r="AJ188" i="1"/>
  <c r="AK188" i="1"/>
  <c r="AL188" i="1"/>
  <c r="AM188" i="1"/>
  <c r="AN188" i="1"/>
  <c r="AO188" i="1"/>
  <c r="AP188" i="1"/>
  <c r="AQ188" i="1"/>
  <c r="AH189" i="1"/>
  <c r="AI189" i="1"/>
  <c r="AJ189" i="1"/>
  <c r="AK189" i="1"/>
  <c r="AL189" i="1"/>
  <c r="AM189" i="1"/>
  <c r="AN189" i="1"/>
  <c r="AO189" i="1"/>
  <c r="AP189" i="1"/>
  <c r="AQ189" i="1"/>
  <c r="AH190" i="1"/>
  <c r="AI190" i="1"/>
  <c r="AJ190" i="1"/>
  <c r="AK190" i="1"/>
  <c r="AL190" i="1"/>
  <c r="AM190" i="1"/>
  <c r="AN190" i="1"/>
  <c r="AO190" i="1"/>
  <c r="AP190" i="1"/>
  <c r="AQ190" i="1"/>
  <c r="AH191" i="1"/>
  <c r="AI191" i="1"/>
  <c r="AJ191" i="1"/>
  <c r="AK191" i="1"/>
  <c r="AL191" i="1"/>
  <c r="AM191" i="1"/>
  <c r="AN191" i="1"/>
  <c r="AO191" i="1"/>
  <c r="AP191" i="1"/>
  <c r="AQ191" i="1"/>
  <c r="AH192" i="1"/>
  <c r="AI192" i="1"/>
  <c r="AJ192" i="1"/>
  <c r="AK192" i="1"/>
  <c r="AL192" i="1"/>
  <c r="AM192" i="1"/>
  <c r="AN192" i="1"/>
  <c r="AO192" i="1"/>
  <c r="AP192" i="1"/>
  <c r="AQ192" i="1"/>
  <c r="AH193" i="1"/>
  <c r="AI193" i="1"/>
  <c r="AJ193" i="1"/>
  <c r="AK193" i="1"/>
  <c r="AL193" i="1"/>
  <c r="AM193" i="1"/>
  <c r="AN193" i="1"/>
  <c r="AO193" i="1"/>
  <c r="AP193" i="1"/>
  <c r="AQ193" i="1"/>
  <c r="AH194" i="1"/>
  <c r="AI194" i="1"/>
  <c r="AJ194" i="1"/>
  <c r="AK194" i="1"/>
  <c r="AL194" i="1"/>
  <c r="AM194" i="1"/>
  <c r="AN194" i="1"/>
  <c r="AO194" i="1"/>
  <c r="AP194" i="1"/>
  <c r="AQ194" i="1"/>
  <c r="AH195" i="1"/>
  <c r="AI195" i="1"/>
  <c r="AJ195" i="1"/>
  <c r="AK195" i="1"/>
  <c r="AL195" i="1"/>
  <c r="AM195" i="1"/>
  <c r="AN195" i="1"/>
  <c r="AO195" i="1"/>
  <c r="AP195" i="1"/>
  <c r="AQ195" i="1"/>
  <c r="AH196" i="1"/>
  <c r="AI196" i="1"/>
  <c r="AJ196" i="1"/>
  <c r="AK196" i="1"/>
  <c r="AL196" i="1"/>
  <c r="AM196" i="1"/>
  <c r="AN196" i="1"/>
  <c r="AO196" i="1"/>
  <c r="AP196" i="1"/>
  <c r="AQ196" i="1"/>
  <c r="AH197" i="1"/>
  <c r="AI197" i="1"/>
  <c r="AJ197" i="1"/>
  <c r="AK197" i="1"/>
  <c r="AL197" i="1"/>
  <c r="AM197" i="1"/>
  <c r="AN197" i="1"/>
  <c r="AO197" i="1"/>
  <c r="AP197" i="1"/>
  <c r="AQ197" i="1"/>
  <c r="AH198" i="1"/>
  <c r="AI198" i="1"/>
  <c r="AJ198" i="1"/>
  <c r="AK198" i="1"/>
  <c r="AL198" i="1"/>
  <c r="AM198" i="1"/>
  <c r="AN198" i="1"/>
  <c r="AO198" i="1"/>
  <c r="AP198" i="1"/>
  <c r="AQ198" i="1"/>
  <c r="AH199" i="1"/>
  <c r="AI199" i="1"/>
  <c r="AJ199" i="1"/>
  <c r="AK199" i="1"/>
  <c r="AL199" i="1"/>
  <c r="AM199" i="1"/>
  <c r="AN199" i="1"/>
  <c r="AO199" i="1"/>
  <c r="AP199" i="1"/>
  <c r="AQ199" i="1"/>
  <c r="AH200" i="1"/>
  <c r="AI200" i="1"/>
  <c r="AJ200" i="1"/>
  <c r="AK200" i="1"/>
  <c r="AL200" i="1"/>
  <c r="AM200" i="1"/>
  <c r="AN200" i="1"/>
  <c r="AO200" i="1"/>
  <c r="AP200" i="1"/>
  <c r="AQ200" i="1"/>
  <c r="AH201" i="1"/>
  <c r="AI201" i="1"/>
  <c r="AJ201" i="1"/>
  <c r="AK201" i="1"/>
  <c r="AL201" i="1"/>
  <c r="AM201" i="1"/>
  <c r="AN201" i="1"/>
  <c r="AO201" i="1"/>
  <c r="AP201" i="1"/>
  <c r="AQ201" i="1"/>
  <c r="AH202" i="1"/>
  <c r="AI202" i="1"/>
  <c r="AJ202" i="1"/>
  <c r="AK202" i="1"/>
  <c r="AL202" i="1"/>
  <c r="AM202" i="1"/>
  <c r="AN202" i="1"/>
  <c r="AO202" i="1"/>
  <c r="AP202" i="1"/>
  <c r="AQ202" i="1"/>
  <c r="AH203" i="1"/>
  <c r="AI203" i="1"/>
  <c r="AJ203" i="1"/>
  <c r="AK203" i="1"/>
  <c r="AL203" i="1"/>
  <c r="AM203" i="1"/>
  <c r="AN203" i="1"/>
  <c r="AO203" i="1"/>
  <c r="AP203" i="1"/>
  <c r="AQ203" i="1"/>
  <c r="AH204" i="1"/>
  <c r="AI204" i="1"/>
  <c r="AJ204" i="1"/>
  <c r="AK204" i="1"/>
  <c r="AL204" i="1"/>
  <c r="AM204" i="1"/>
  <c r="AN204" i="1"/>
  <c r="AO204" i="1"/>
  <c r="AP204" i="1"/>
  <c r="AQ204" i="1"/>
  <c r="AH205" i="1"/>
  <c r="AI205" i="1"/>
  <c r="AJ205" i="1"/>
  <c r="AK205" i="1"/>
  <c r="AL205" i="1"/>
  <c r="AM205" i="1"/>
  <c r="AN205" i="1"/>
  <c r="AO205" i="1"/>
  <c r="AP205" i="1"/>
  <c r="AQ205" i="1"/>
  <c r="AH206" i="1"/>
  <c r="AI206" i="1"/>
  <c r="AJ206" i="1"/>
  <c r="AK206" i="1"/>
  <c r="AL206" i="1"/>
  <c r="AM206" i="1"/>
  <c r="AN206" i="1"/>
  <c r="AO206" i="1"/>
  <c r="AP206" i="1"/>
  <c r="AQ206" i="1"/>
  <c r="AH207" i="1"/>
  <c r="AI207" i="1"/>
  <c r="AJ207" i="1"/>
  <c r="AK207" i="1"/>
  <c r="AL207" i="1"/>
  <c r="AM207" i="1"/>
  <c r="AN207" i="1"/>
  <c r="AO207" i="1"/>
  <c r="AP207" i="1"/>
  <c r="AQ207" i="1"/>
  <c r="AH208" i="1"/>
  <c r="AI208" i="1"/>
  <c r="AJ208" i="1"/>
  <c r="AK208" i="1"/>
  <c r="AL208" i="1"/>
  <c r="AM208" i="1"/>
  <c r="AN208" i="1"/>
  <c r="AO208" i="1"/>
  <c r="AP208" i="1"/>
  <c r="AQ208" i="1"/>
  <c r="AH209" i="1"/>
  <c r="AI209" i="1"/>
  <c r="AJ209" i="1"/>
  <c r="AK209" i="1"/>
  <c r="AL209" i="1"/>
  <c r="AM209" i="1"/>
  <c r="AN209" i="1"/>
  <c r="AO209" i="1"/>
  <c r="AP209" i="1"/>
  <c r="AQ209" i="1"/>
  <c r="AH210" i="1"/>
  <c r="AI210" i="1"/>
  <c r="AJ210" i="1"/>
  <c r="AK210" i="1"/>
  <c r="AL210" i="1"/>
  <c r="AM210" i="1"/>
  <c r="AN210" i="1"/>
  <c r="AO210" i="1"/>
  <c r="AP210" i="1"/>
  <c r="AQ210" i="1"/>
  <c r="AH211" i="1"/>
  <c r="AI211" i="1"/>
  <c r="AJ211" i="1"/>
  <c r="AK211" i="1"/>
  <c r="AL211" i="1"/>
  <c r="AM211" i="1"/>
  <c r="AN211" i="1"/>
  <c r="AO211" i="1"/>
  <c r="AP211" i="1"/>
  <c r="AQ211" i="1"/>
  <c r="AH212" i="1"/>
  <c r="AI212" i="1"/>
  <c r="AJ212" i="1"/>
  <c r="AK212" i="1"/>
  <c r="AL212" i="1"/>
  <c r="AM212" i="1"/>
  <c r="AN212" i="1"/>
  <c r="AO212" i="1"/>
  <c r="AP212" i="1"/>
  <c r="AQ212" i="1"/>
  <c r="AH213" i="1"/>
  <c r="AI213" i="1"/>
  <c r="AJ213" i="1"/>
  <c r="AK213" i="1"/>
  <c r="AL213" i="1"/>
  <c r="AM213" i="1"/>
  <c r="AN213" i="1"/>
  <c r="AO213" i="1"/>
  <c r="AP213" i="1"/>
  <c r="AQ213" i="1"/>
  <c r="AH214" i="1"/>
  <c r="AI214" i="1"/>
  <c r="AJ214" i="1"/>
  <c r="AK214" i="1"/>
  <c r="AL214" i="1"/>
  <c r="AM214" i="1"/>
  <c r="AN214" i="1"/>
  <c r="AO214" i="1"/>
  <c r="AP214" i="1"/>
  <c r="AQ214" i="1"/>
  <c r="AH215" i="1"/>
  <c r="AI215" i="1"/>
  <c r="AJ215" i="1"/>
  <c r="AK215" i="1"/>
  <c r="AL215" i="1"/>
  <c r="AM215" i="1"/>
  <c r="AN215" i="1"/>
  <c r="AO215" i="1"/>
  <c r="AP215" i="1"/>
  <c r="AQ215" i="1"/>
  <c r="AH216" i="1"/>
  <c r="AI216" i="1"/>
  <c r="AJ216" i="1"/>
  <c r="AK216" i="1"/>
  <c r="AL216" i="1"/>
  <c r="AM216" i="1"/>
  <c r="AN216" i="1"/>
  <c r="AO216" i="1"/>
  <c r="AP216" i="1"/>
  <c r="AQ216" i="1"/>
  <c r="AH217" i="1"/>
  <c r="AI217" i="1"/>
  <c r="AJ217" i="1"/>
  <c r="AK217" i="1"/>
  <c r="AL217" i="1"/>
  <c r="AM217" i="1"/>
  <c r="AN217" i="1"/>
  <c r="AO217" i="1"/>
  <c r="AP217" i="1"/>
  <c r="AQ217" i="1"/>
  <c r="AH218" i="1"/>
  <c r="AI218" i="1"/>
  <c r="AJ218" i="1"/>
  <c r="AK218" i="1"/>
  <c r="AL218" i="1"/>
  <c r="AM218" i="1"/>
  <c r="AN218" i="1"/>
  <c r="AO218" i="1"/>
  <c r="AP218" i="1"/>
  <c r="AQ218" i="1"/>
  <c r="AH219" i="1"/>
  <c r="AI219" i="1"/>
  <c r="AJ219" i="1"/>
  <c r="AK219" i="1"/>
  <c r="AL219" i="1"/>
  <c r="AM219" i="1"/>
  <c r="AN219" i="1"/>
  <c r="AO219" i="1"/>
  <c r="AP219" i="1"/>
  <c r="AQ219" i="1"/>
  <c r="AH220" i="1"/>
  <c r="AI220" i="1"/>
  <c r="AJ220" i="1"/>
  <c r="AK220" i="1"/>
  <c r="AL220" i="1"/>
  <c r="AM220" i="1"/>
  <c r="AN220" i="1"/>
  <c r="AO220" i="1"/>
  <c r="AP220" i="1"/>
  <c r="AQ220" i="1"/>
  <c r="AH221" i="1"/>
  <c r="AI221" i="1"/>
  <c r="AJ221" i="1"/>
  <c r="AK221" i="1"/>
  <c r="AL221" i="1"/>
  <c r="AM221" i="1"/>
  <c r="AN221" i="1"/>
  <c r="AO221" i="1"/>
  <c r="AP221" i="1"/>
  <c r="AQ221" i="1"/>
  <c r="AH222" i="1"/>
  <c r="AI222" i="1"/>
  <c r="AJ222" i="1"/>
  <c r="AK222" i="1"/>
  <c r="AL222" i="1"/>
  <c r="AM222" i="1"/>
  <c r="AN222" i="1"/>
  <c r="AO222" i="1"/>
  <c r="AP222" i="1"/>
  <c r="AQ222" i="1"/>
  <c r="AH223" i="1"/>
  <c r="AI223" i="1"/>
  <c r="AJ223" i="1"/>
  <c r="AK223" i="1"/>
  <c r="AL223" i="1"/>
  <c r="AM223" i="1"/>
  <c r="AN223" i="1"/>
  <c r="AO223" i="1"/>
  <c r="AP223" i="1"/>
  <c r="AQ223" i="1"/>
  <c r="AH224" i="1"/>
  <c r="AI224" i="1"/>
  <c r="AJ224" i="1"/>
  <c r="AK224" i="1"/>
  <c r="AL224" i="1"/>
  <c r="AM224" i="1"/>
  <c r="AN224" i="1"/>
  <c r="AO224" i="1"/>
  <c r="AP224" i="1"/>
  <c r="AQ224" i="1"/>
  <c r="AH225" i="1"/>
  <c r="AI225" i="1"/>
  <c r="AJ225" i="1"/>
  <c r="AK225" i="1"/>
  <c r="AL225" i="1"/>
  <c r="AM225" i="1"/>
  <c r="AN225" i="1"/>
  <c r="AO225" i="1"/>
  <c r="AP225" i="1"/>
  <c r="AQ225" i="1"/>
  <c r="AH226" i="1"/>
  <c r="AI226" i="1"/>
  <c r="AJ226" i="1"/>
  <c r="AK226" i="1"/>
  <c r="AL226" i="1"/>
  <c r="AM226" i="1"/>
  <c r="AN226" i="1"/>
  <c r="AO226" i="1"/>
  <c r="AP226" i="1"/>
  <c r="AQ226" i="1"/>
  <c r="AH227" i="1"/>
  <c r="AI227" i="1"/>
  <c r="AJ227" i="1"/>
  <c r="AK227" i="1"/>
  <c r="AL227" i="1"/>
  <c r="AM227" i="1"/>
  <c r="AN227" i="1"/>
  <c r="AO227" i="1"/>
  <c r="AP227" i="1"/>
  <c r="AQ227" i="1"/>
  <c r="AH228" i="1"/>
  <c r="AI228" i="1"/>
  <c r="AJ228" i="1"/>
  <c r="AK228" i="1"/>
  <c r="AL228" i="1"/>
  <c r="AM228" i="1"/>
  <c r="AN228" i="1"/>
  <c r="AO228" i="1"/>
  <c r="AP228" i="1"/>
  <c r="AQ228" i="1"/>
  <c r="AH229" i="1"/>
  <c r="AI229" i="1"/>
  <c r="AJ229" i="1"/>
  <c r="AK229" i="1"/>
  <c r="AL229" i="1"/>
  <c r="AM229" i="1"/>
  <c r="AN229" i="1"/>
  <c r="AO229" i="1"/>
  <c r="AP229" i="1"/>
  <c r="AQ229" i="1"/>
  <c r="AH230" i="1"/>
  <c r="AI230" i="1"/>
  <c r="AJ230" i="1"/>
  <c r="AK230" i="1"/>
  <c r="AL230" i="1"/>
  <c r="AM230" i="1"/>
  <c r="AN230" i="1"/>
  <c r="AO230" i="1"/>
  <c r="AP230" i="1"/>
  <c r="AQ230" i="1"/>
  <c r="AH231" i="1"/>
  <c r="AI231" i="1"/>
  <c r="AJ231" i="1"/>
  <c r="AK231" i="1"/>
  <c r="AL231" i="1"/>
  <c r="AM231" i="1"/>
  <c r="AN231" i="1"/>
  <c r="AO231" i="1"/>
  <c r="AP231" i="1"/>
  <c r="AQ231" i="1"/>
  <c r="AH232" i="1"/>
  <c r="AI232" i="1"/>
  <c r="AJ232" i="1"/>
  <c r="AK232" i="1"/>
  <c r="AL232" i="1"/>
  <c r="AM232" i="1"/>
  <c r="AN232" i="1"/>
  <c r="AO232" i="1"/>
  <c r="AP232" i="1"/>
  <c r="AQ232" i="1"/>
  <c r="AH233" i="1"/>
  <c r="AI233" i="1"/>
  <c r="AJ233" i="1"/>
  <c r="AK233" i="1"/>
  <c r="AL233" i="1"/>
  <c r="AM233" i="1"/>
  <c r="AN233" i="1"/>
  <c r="AO233" i="1"/>
  <c r="AP233" i="1"/>
  <c r="AQ233" i="1"/>
  <c r="AH234" i="1"/>
  <c r="AI234" i="1"/>
  <c r="AJ234" i="1"/>
  <c r="AK234" i="1"/>
  <c r="AL234" i="1"/>
  <c r="AM234" i="1"/>
  <c r="AN234" i="1"/>
  <c r="AO234" i="1"/>
  <c r="AP234" i="1"/>
  <c r="AQ234" i="1"/>
  <c r="AH235" i="1"/>
  <c r="AI235" i="1"/>
  <c r="AJ235" i="1"/>
  <c r="AK235" i="1"/>
  <c r="AL235" i="1"/>
  <c r="AM235" i="1"/>
  <c r="AN235" i="1"/>
  <c r="AO235" i="1"/>
  <c r="AP235" i="1"/>
  <c r="AQ235" i="1"/>
  <c r="AH236" i="1"/>
  <c r="AI236" i="1"/>
  <c r="AJ236" i="1"/>
  <c r="AK236" i="1"/>
  <c r="AL236" i="1"/>
  <c r="AM236" i="1"/>
  <c r="AN236" i="1"/>
  <c r="AO236" i="1"/>
  <c r="AP236" i="1"/>
  <c r="AQ236" i="1"/>
  <c r="AH237" i="1"/>
  <c r="AI237" i="1"/>
  <c r="AJ237" i="1"/>
  <c r="AK237" i="1"/>
  <c r="AL237" i="1"/>
  <c r="AM237" i="1"/>
  <c r="AN237" i="1"/>
  <c r="AO237" i="1"/>
  <c r="AP237" i="1"/>
  <c r="AQ237" i="1"/>
  <c r="AH238" i="1"/>
  <c r="AI238" i="1"/>
  <c r="AJ238" i="1"/>
  <c r="AK238" i="1"/>
  <c r="AL238" i="1"/>
  <c r="AM238" i="1"/>
  <c r="AN238" i="1"/>
  <c r="AO238" i="1"/>
  <c r="AP238" i="1"/>
  <c r="AQ238" i="1"/>
  <c r="AH239" i="1"/>
  <c r="AI239" i="1"/>
  <c r="AJ239" i="1"/>
  <c r="AK239" i="1"/>
  <c r="AL239" i="1"/>
  <c r="AM239" i="1"/>
  <c r="AN239" i="1"/>
  <c r="AO239" i="1"/>
  <c r="AP239" i="1"/>
  <c r="AQ239" i="1"/>
  <c r="AH240" i="1"/>
  <c r="AI240" i="1"/>
  <c r="AJ240" i="1"/>
  <c r="AK240" i="1"/>
  <c r="AL240" i="1"/>
  <c r="AM240" i="1"/>
  <c r="AN240" i="1"/>
  <c r="AO240" i="1"/>
  <c r="AP240" i="1"/>
  <c r="AQ240" i="1"/>
  <c r="AH241" i="1"/>
  <c r="AI241" i="1"/>
  <c r="AJ241" i="1"/>
  <c r="AK241" i="1"/>
  <c r="AL241" i="1"/>
  <c r="AM241" i="1"/>
  <c r="AN241" i="1"/>
  <c r="AO241" i="1"/>
  <c r="AP241" i="1"/>
  <c r="AQ241" i="1"/>
  <c r="AH242" i="1"/>
  <c r="AI242" i="1"/>
  <c r="AJ242" i="1"/>
  <c r="AK242" i="1"/>
  <c r="AL242" i="1"/>
  <c r="AM242" i="1"/>
  <c r="AN242" i="1"/>
  <c r="AO242" i="1"/>
  <c r="AP242" i="1"/>
  <c r="AQ242" i="1"/>
  <c r="AH243" i="1"/>
  <c r="AI243" i="1"/>
  <c r="AJ243" i="1"/>
  <c r="AK243" i="1"/>
  <c r="AL243" i="1"/>
  <c r="AM243" i="1"/>
  <c r="AN243" i="1"/>
  <c r="AO243" i="1"/>
  <c r="AP243" i="1"/>
  <c r="AQ243" i="1"/>
  <c r="AH244" i="1"/>
  <c r="AI244" i="1"/>
  <c r="AJ244" i="1"/>
  <c r="AK244" i="1"/>
  <c r="AL244" i="1"/>
  <c r="AM244" i="1"/>
  <c r="AN244" i="1"/>
  <c r="AO244" i="1"/>
  <c r="AP244" i="1"/>
  <c r="AQ244" i="1"/>
  <c r="AH245" i="1"/>
  <c r="AI245" i="1"/>
  <c r="AJ245" i="1"/>
  <c r="AK245" i="1"/>
  <c r="AL245" i="1"/>
  <c r="AM245" i="1"/>
  <c r="AN245" i="1"/>
  <c r="AO245" i="1"/>
  <c r="AP245" i="1"/>
  <c r="AQ245" i="1"/>
  <c r="AH246" i="1"/>
  <c r="AI246" i="1"/>
  <c r="AJ246" i="1"/>
  <c r="AK246" i="1"/>
  <c r="AL246" i="1"/>
  <c r="AM246" i="1"/>
  <c r="AN246" i="1"/>
  <c r="AO246" i="1"/>
  <c r="AP246" i="1"/>
  <c r="AQ246" i="1"/>
  <c r="AQ2" i="1"/>
  <c r="BP4" i="1" s="1"/>
  <c r="AM2" i="1"/>
  <c r="BL4" i="1" s="1"/>
  <c r="AL2" i="1"/>
  <c r="BK4" i="1" s="1"/>
  <c r="BK5" i="1" s="1"/>
  <c r="AH2" i="1"/>
  <c r="BG4" i="1" s="1"/>
  <c r="BG5" i="1" s="1"/>
  <c r="AN2" i="1"/>
  <c r="BM4" i="1" s="1"/>
  <c r="BM5" i="1" s="1"/>
  <c r="AO2" i="1"/>
  <c r="BN4" i="1" s="1"/>
  <c r="BN5" i="1" s="1"/>
  <c r="AP2" i="1"/>
  <c r="BO5" i="1" s="1"/>
  <c r="AI2" i="1"/>
  <c r="BH4" i="1" s="1"/>
  <c r="BH5" i="1" s="1"/>
  <c r="AJ2" i="1"/>
  <c r="BI4" i="1" s="1"/>
  <c r="BI5" i="1" s="1"/>
  <c r="AK2" i="1"/>
  <c r="BJ5" i="1" s="1"/>
  <c r="BA159" i="1"/>
  <c r="BA156" i="1"/>
  <c r="BA229" i="1"/>
  <c r="BA2" i="1"/>
  <c r="AR251" i="1"/>
  <c r="AS251" i="1"/>
  <c r="AT251" i="1"/>
  <c r="AU251" i="1"/>
  <c r="AV251" i="1"/>
  <c r="AW251" i="1"/>
  <c r="AX251" i="1"/>
  <c r="AY251" i="1"/>
  <c r="AZ251" i="1"/>
  <c r="BA251" i="1"/>
  <c r="BB251" i="1"/>
  <c r="AX3" i="1"/>
  <c r="AY3" i="1"/>
  <c r="AZ3" i="1"/>
  <c r="BA3" i="1"/>
  <c r="BB3" i="1"/>
  <c r="AX4" i="1"/>
  <c r="AY4" i="1"/>
  <c r="AZ4" i="1"/>
  <c r="BA4" i="1"/>
  <c r="BB4" i="1"/>
  <c r="AX5" i="1"/>
  <c r="AY5" i="1"/>
  <c r="AZ5" i="1"/>
  <c r="BA5" i="1"/>
  <c r="BB5" i="1"/>
  <c r="AX6" i="1"/>
  <c r="AY6" i="1"/>
  <c r="AZ6" i="1"/>
  <c r="BA6" i="1"/>
  <c r="BB6" i="1"/>
  <c r="AX7" i="1"/>
  <c r="AY7" i="1"/>
  <c r="AZ7" i="1"/>
  <c r="BA7" i="1"/>
  <c r="BB7" i="1"/>
  <c r="AX8" i="1"/>
  <c r="AY8" i="1"/>
  <c r="AZ8" i="1"/>
  <c r="BA8" i="1"/>
  <c r="BB8" i="1"/>
  <c r="AX9" i="1"/>
  <c r="AY9" i="1"/>
  <c r="AZ9" i="1"/>
  <c r="BA9" i="1"/>
  <c r="BB9" i="1"/>
  <c r="AX10" i="1"/>
  <c r="AY10" i="1"/>
  <c r="AZ10" i="1"/>
  <c r="BA10" i="1"/>
  <c r="BB10" i="1"/>
  <c r="AX11" i="1"/>
  <c r="AY11" i="1"/>
  <c r="AZ11" i="1"/>
  <c r="BA11" i="1"/>
  <c r="BB11" i="1"/>
  <c r="AX12" i="1"/>
  <c r="AY12" i="1"/>
  <c r="AZ12" i="1"/>
  <c r="BA12" i="1"/>
  <c r="BB12" i="1"/>
  <c r="AX13" i="1"/>
  <c r="AY13" i="1"/>
  <c r="AZ13" i="1"/>
  <c r="BA13" i="1"/>
  <c r="BB13" i="1"/>
  <c r="AX14" i="1"/>
  <c r="AY14" i="1"/>
  <c r="AZ14" i="1"/>
  <c r="BA14" i="1"/>
  <c r="BB14" i="1"/>
  <c r="AX15" i="1"/>
  <c r="AY15" i="1"/>
  <c r="AZ15" i="1"/>
  <c r="BA15" i="1"/>
  <c r="BB15" i="1"/>
  <c r="AX16" i="1"/>
  <c r="AY16" i="1"/>
  <c r="AZ16" i="1"/>
  <c r="BA16" i="1"/>
  <c r="BB16" i="1"/>
  <c r="AX17" i="1"/>
  <c r="AY17" i="1"/>
  <c r="AZ17" i="1"/>
  <c r="BA17" i="1"/>
  <c r="BB17" i="1"/>
  <c r="AX18" i="1"/>
  <c r="AY18" i="1"/>
  <c r="AZ18" i="1"/>
  <c r="BA18" i="1"/>
  <c r="BB18" i="1"/>
  <c r="AX19" i="1"/>
  <c r="AY19" i="1"/>
  <c r="AZ19" i="1"/>
  <c r="BA19" i="1"/>
  <c r="BB19" i="1"/>
  <c r="AX20" i="1"/>
  <c r="AY20" i="1"/>
  <c r="AZ20" i="1"/>
  <c r="BA20" i="1"/>
  <c r="BB20" i="1"/>
  <c r="AX21" i="1"/>
  <c r="AY21" i="1"/>
  <c r="AZ21" i="1"/>
  <c r="BA21" i="1"/>
  <c r="BB21" i="1"/>
  <c r="AX22" i="1"/>
  <c r="AY22" i="1"/>
  <c r="AZ22" i="1"/>
  <c r="BA22" i="1"/>
  <c r="BB22" i="1"/>
  <c r="AX23" i="1"/>
  <c r="AY23" i="1"/>
  <c r="AZ23" i="1"/>
  <c r="BA23" i="1"/>
  <c r="BB23" i="1"/>
  <c r="AX24" i="1"/>
  <c r="AY24" i="1"/>
  <c r="AZ24" i="1"/>
  <c r="BA24" i="1"/>
  <c r="BB24" i="1"/>
  <c r="AX25" i="1"/>
  <c r="AY25" i="1"/>
  <c r="AZ25" i="1"/>
  <c r="BA25" i="1"/>
  <c r="BB25" i="1"/>
  <c r="AX26" i="1"/>
  <c r="AY26" i="1"/>
  <c r="AZ26" i="1"/>
  <c r="BA26" i="1"/>
  <c r="BB26" i="1"/>
  <c r="AX27" i="1"/>
  <c r="AY27" i="1"/>
  <c r="AZ27" i="1"/>
  <c r="BA27" i="1"/>
  <c r="BB27" i="1"/>
  <c r="AX28" i="1"/>
  <c r="AY28" i="1"/>
  <c r="AZ28" i="1"/>
  <c r="BA28" i="1"/>
  <c r="BB28" i="1"/>
  <c r="AX29" i="1"/>
  <c r="AY29" i="1"/>
  <c r="AZ29" i="1"/>
  <c r="BA29" i="1"/>
  <c r="BB29" i="1"/>
  <c r="AX30" i="1"/>
  <c r="AY30" i="1"/>
  <c r="AZ30" i="1"/>
  <c r="BA30" i="1"/>
  <c r="BB30" i="1"/>
  <c r="AX31" i="1"/>
  <c r="AY31" i="1"/>
  <c r="AZ31" i="1"/>
  <c r="BA31" i="1"/>
  <c r="BB31" i="1"/>
  <c r="AX32" i="1"/>
  <c r="AY32" i="1"/>
  <c r="AZ32" i="1"/>
  <c r="BA32" i="1"/>
  <c r="BB32" i="1"/>
  <c r="AX33" i="1"/>
  <c r="AY33" i="1"/>
  <c r="AZ33" i="1"/>
  <c r="BA33" i="1"/>
  <c r="BB33" i="1"/>
  <c r="AX34" i="1"/>
  <c r="AY34" i="1"/>
  <c r="AZ34" i="1"/>
  <c r="BA34" i="1"/>
  <c r="BB34" i="1"/>
  <c r="AX35" i="1"/>
  <c r="AY35" i="1"/>
  <c r="AZ35" i="1"/>
  <c r="BA35" i="1"/>
  <c r="BB35" i="1"/>
  <c r="AX36" i="1"/>
  <c r="AY36" i="1"/>
  <c r="AZ36" i="1"/>
  <c r="BA36" i="1"/>
  <c r="BB36" i="1"/>
  <c r="AX37" i="1"/>
  <c r="AY37" i="1"/>
  <c r="AZ37" i="1"/>
  <c r="BA37" i="1"/>
  <c r="BB37" i="1"/>
  <c r="AX38" i="1"/>
  <c r="AY38" i="1"/>
  <c r="AZ38" i="1"/>
  <c r="BA38" i="1"/>
  <c r="BB38" i="1"/>
  <c r="AX39" i="1"/>
  <c r="AY39" i="1"/>
  <c r="AZ39" i="1"/>
  <c r="BA39" i="1"/>
  <c r="BB39" i="1"/>
  <c r="AX40" i="1"/>
  <c r="AY40" i="1"/>
  <c r="AZ40" i="1"/>
  <c r="BA40" i="1"/>
  <c r="BB40" i="1"/>
  <c r="AX41" i="1"/>
  <c r="AY41" i="1"/>
  <c r="AZ41" i="1"/>
  <c r="BA41" i="1"/>
  <c r="BB41" i="1"/>
  <c r="AX42" i="1"/>
  <c r="AY42" i="1"/>
  <c r="AZ42" i="1"/>
  <c r="BA42" i="1"/>
  <c r="BB42" i="1"/>
  <c r="AX43" i="1"/>
  <c r="AY43" i="1"/>
  <c r="AZ43" i="1"/>
  <c r="BA43" i="1"/>
  <c r="BB43" i="1"/>
  <c r="AX249" i="1"/>
  <c r="AY249" i="1"/>
  <c r="AZ249" i="1"/>
  <c r="BA249" i="1"/>
  <c r="BB249" i="1"/>
  <c r="AX44" i="1"/>
  <c r="AY44" i="1"/>
  <c r="AZ44" i="1"/>
  <c r="BA44" i="1"/>
  <c r="BB44" i="1"/>
  <c r="AX45" i="1"/>
  <c r="AY45" i="1"/>
  <c r="AZ45" i="1"/>
  <c r="BA45" i="1"/>
  <c r="BB45" i="1"/>
  <c r="AX46" i="1"/>
  <c r="AY46" i="1"/>
  <c r="AZ46" i="1"/>
  <c r="BA46" i="1"/>
  <c r="BB46" i="1"/>
  <c r="AX47" i="1"/>
  <c r="AY47" i="1"/>
  <c r="AZ47" i="1"/>
  <c r="BA47" i="1"/>
  <c r="BB47" i="1"/>
  <c r="AX48" i="1"/>
  <c r="AY48" i="1"/>
  <c r="AZ48" i="1"/>
  <c r="BA48" i="1"/>
  <c r="BB48" i="1"/>
  <c r="AX49" i="1"/>
  <c r="AY49" i="1"/>
  <c r="AZ49" i="1"/>
  <c r="BA49" i="1"/>
  <c r="BB49" i="1"/>
  <c r="AX50" i="1"/>
  <c r="AY50" i="1"/>
  <c r="AZ50" i="1"/>
  <c r="BA50" i="1"/>
  <c r="BB50" i="1"/>
  <c r="AX51" i="1"/>
  <c r="AY51" i="1"/>
  <c r="AZ51" i="1"/>
  <c r="BA51" i="1"/>
  <c r="BB51" i="1"/>
  <c r="AX52" i="1"/>
  <c r="AY52" i="1"/>
  <c r="AZ52" i="1"/>
  <c r="BA52" i="1"/>
  <c r="BB52" i="1"/>
  <c r="AX53" i="1"/>
  <c r="AY53" i="1"/>
  <c r="AZ53" i="1"/>
  <c r="BA53" i="1"/>
  <c r="BB53" i="1"/>
  <c r="AX54" i="1"/>
  <c r="AY54" i="1"/>
  <c r="AZ54" i="1"/>
  <c r="BA54" i="1"/>
  <c r="BB54" i="1"/>
  <c r="AX55" i="1"/>
  <c r="AY55" i="1"/>
  <c r="AZ55" i="1"/>
  <c r="BA55" i="1"/>
  <c r="BB55" i="1"/>
  <c r="AX56" i="1"/>
  <c r="AY56" i="1"/>
  <c r="AZ56" i="1"/>
  <c r="BA56" i="1"/>
  <c r="BB56" i="1"/>
  <c r="AX57" i="1"/>
  <c r="AY57" i="1"/>
  <c r="AZ57" i="1"/>
  <c r="BA57" i="1"/>
  <c r="BB57" i="1"/>
  <c r="AX58" i="1"/>
  <c r="AY58" i="1"/>
  <c r="AZ58" i="1"/>
  <c r="BA58" i="1"/>
  <c r="BB58" i="1"/>
  <c r="AX59" i="1"/>
  <c r="AY59" i="1"/>
  <c r="AZ59" i="1"/>
  <c r="BA59" i="1"/>
  <c r="BB59" i="1"/>
  <c r="AX60" i="1"/>
  <c r="AY60" i="1"/>
  <c r="AZ60" i="1"/>
  <c r="BA60" i="1"/>
  <c r="BB60" i="1"/>
  <c r="AX61" i="1"/>
  <c r="AY61" i="1"/>
  <c r="AZ61" i="1"/>
  <c r="BA61" i="1"/>
  <c r="BB61" i="1"/>
  <c r="AX62" i="1"/>
  <c r="AY62" i="1"/>
  <c r="AZ62" i="1"/>
  <c r="BA62" i="1"/>
  <c r="BB62" i="1"/>
  <c r="AX63" i="1"/>
  <c r="AY63" i="1"/>
  <c r="AZ63" i="1"/>
  <c r="BA63" i="1"/>
  <c r="BB63" i="1"/>
  <c r="AX64" i="1"/>
  <c r="AY64" i="1"/>
  <c r="AZ64" i="1"/>
  <c r="BA64" i="1"/>
  <c r="BB64" i="1"/>
  <c r="AX250" i="1"/>
  <c r="AY250" i="1"/>
  <c r="AZ250" i="1"/>
  <c r="BA250" i="1"/>
  <c r="BB250" i="1"/>
  <c r="AX65" i="1"/>
  <c r="AY65" i="1"/>
  <c r="AZ65" i="1"/>
  <c r="BA65" i="1"/>
  <c r="BB65" i="1"/>
  <c r="AX66" i="1"/>
  <c r="AY66" i="1"/>
  <c r="AZ66" i="1"/>
  <c r="BA66" i="1"/>
  <c r="BB66" i="1"/>
  <c r="AX67" i="1"/>
  <c r="AY67" i="1"/>
  <c r="AZ67" i="1"/>
  <c r="BA67" i="1"/>
  <c r="BB67" i="1"/>
  <c r="AX68" i="1"/>
  <c r="AY68" i="1"/>
  <c r="AZ68" i="1"/>
  <c r="BA68" i="1"/>
  <c r="BB68" i="1"/>
  <c r="AX69" i="1"/>
  <c r="AY69" i="1"/>
  <c r="AZ69" i="1"/>
  <c r="BA69" i="1"/>
  <c r="BB69" i="1"/>
  <c r="AX70" i="1"/>
  <c r="AY70" i="1"/>
  <c r="AZ70" i="1"/>
  <c r="BA70" i="1"/>
  <c r="BB70" i="1"/>
  <c r="AX71" i="1"/>
  <c r="AY71" i="1"/>
  <c r="AZ71" i="1"/>
  <c r="BA71" i="1"/>
  <c r="BB71" i="1"/>
  <c r="AX72" i="1"/>
  <c r="AY72" i="1"/>
  <c r="AZ72" i="1"/>
  <c r="BA72" i="1"/>
  <c r="BB72" i="1"/>
  <c r="AX73" i="1"/>
  <c r="AY73" i="1"/>
  <c r="AZ73" i="1"/>
  <c r="BA73" i="1"/>
  <c r="BB73" i="1"/>
  <c r="AX74" i="1"/>
  <c r="AY74" i="1"/>
  <c r="AZ74" i="1"/>
  <c r="BA74" i="1"/>
  <c r="BB74" i="1"/>
  <c r="AX75" i="1"/>
  <c r="AY75" i="1"/>
  <c r="AZ75" i="1"/>
  <c r="BA75" i="1"/>
  <c r="BB75" i="1"/>
  <c r="AX76" i="1"/>
  <c r="AY76" i="1"/>
  <c r="AZ76" i="1"/>
  <c r="BA76" i="1"/>
  <c r="BB76" i="1"/>
  <c r="AX77" i="1"/>
  <c r="AY77" i="1"/>
  <c r="AZ77" i="1"/>
  <c r="BA77" i="1"/>
  <c r="BB77" i="1"/>
  <c r="AX78" i="1"/>
  <c r="AY78" i="1"/>
  <c r="AZ78" i="1"/>
  <c r="BA78" i="1"/>
  <c r="BB78" i="1"/>
  <c r="AX79" i="1"/>
  <c r="AY79" i="1"/>
  <c r="AZ79" i="1"/>
  <c r="BA79" i="1"/>
  <c r="BB79" i="1"/>
  <c r="AX80" i="1"/>
  <c r="AY80" i="1"/>
  <c r="AZ80" i="1"/>
  <c r="BA80" i="1"/>
  <c r="BB80" i="1"/>
  <c r="AX81" i="1"/>
  <c r="AY81" i="1"/>
  <c r="AZ81" i="1"/>
  <c r="BA81" i="1"/>
  <c r="BB81" i="1"/>
  <c r="AX82" i="1"/>
  <c r="AY82" i="1"/>
  <c r="AZ82" i="1"/>
  <c r="BA82" i="1"/>
  <c r="BB82" i="1"/>
  <c r="AX83" i="1"/>
  <c r="AY83" i="1"/>
  <c r="AZ83" i="1"/>
  <c r="BA83" i="1"/>
  <c r="BB83" i="1"/>
  <c r="AX84" i="1"/>
  <c r="AY84" i="1"/>
  <c r="AZ84" i="1"/>
  <c r="BA84" i="1"/>
  <c r="BB84" i="1"/>
  <c r="AX85" i="1"/>
  <c r="AY85" i="1"/>
  <c r="AZ85" i="1"/>
  <c r="BA85" i="1"/>
  <c r="BB85" i="1"/>
  <c r="AX86" i="1"/>
  <c r="AY86" i="1"/>
  <c r="AZ86" i="1"/>
  <c r="BA86" i="1"/>
  <c r="BB86" i="1"/>
  <c r="AX87" i="1"/>
  <c r="AY87" i="1"/>
  <c r="AZ87" i="1"/>
  <c r="BA87" i="1"/>
  <c r="BB87" i="1"/>
  <c r="AX88" i="1"/>
  <c r="AY88" i="1"/>
  <c r="AZ88" i="1"/>
  <c r="BA88" i="1"/>
  <c r="BB88" i="1"/>
  <c r="AX89" i="1"/>
  <c r="AY89" i="1"/>
  <c r="AZ89" i="1"/>
  <c r="BA89" i="1"/>
  <c r="BB89" i="1"/>
  <c r="AX90" i="1"/>
  <c r="AY90" i="1"/>
  <c r="AZ90" i="1"/>
  <c r="BA90" i="1"/>
  <c r="BB90" i="1"/>
  <c r="AX91" i="1"/>
  <c r="AY91" i="1"/>
  <c r="AZ91" i="1"/>
  <c r="BA91" i="1"/>
  <c r="BB91" i="1"/>
  <c r="AX92" i="1"/>
  <c r="AY92" i="1"/>
  <c r="AZ92" i="1"/>
  <c r="BA92" i="1"/>
  <c r="BB92" i="1"/>
  <c r="AX93" i="1"/>
  <c r="AY93" i="1"/>
  <c r="AZ93" i="1"/>
  <c r="BA93" i="1"/>
  <c r="BB93" i="1"/>
  <c r="AX94" i="1"/>
  <c r="AY94" i="1"/>
  <c r="AZ94" i="1"/>
  <c r="BA94" i="1"/>
  <c r="BB94" i="1"/>
  <c r="AX95" i="1"/>
  <c r="AY95" i="1"/>
  <c r="AZ95" i="1"/>
  <c r="BA95" i="1"/>
  <c r="BB95" i="1"/>
  <c r="AX96" i="1"/>
  <c r="AY96" i="1"/>
  <c r="AZ96" i="1"/>
  <c r="BA96" i="1"/>
  <c r="BB96" i="1"/>
  <c r="AX97" i="1"/>
  <c r="AY97" i="1"/>
  <c r="AZ97" i="1"/>
  <c r="BA97" i="1"/>
  <c r="BB97" i="1"/>
  <c r="AX98" i="1"/>
  <c r="AY98" i="1"/>
  <c r="AZ98" i="1"/>
  <c r="BA98" i="1"/>
  <c r="BB98" i="1"/>
  <c r="AX99" i="1"/>
  <c r="AY99" i="1"/>
  <c r="AZ99" i="1"/>
  <c r="BA99" i="1"/>
  <c r="BB99" i="1"/>
  <c r="AX100" i="1"/>
  <c r="AY100" i="1"/>
  <c r="AZ100" i="1"/>
  <c r="BA100" i="1"/>
  <c r="BB100" i="1"/>
  <c r="AX101" i="1"/>
  <c r="AY101" i="1"/>
  <c r="AZ101" i="1"/>
  <c r="BA101" i="1"/>
  <c r="BB101" i="1"/>
  <c r="AX102" i="1"/>
  <c r="AY102" i="1"/>
  <c r="AZ102" i="1"/>
  <c r="BA102" i="1"/>
  <c r="BB102" i="1"/>
  <c r="AX103" i="1"/>
  <c r="AY103" i="1"/>
  <c r="AZ103" i="1"/>
  <c r="BA103" i="1"/>
  <c r="BB103" i="1"/>
  <c r="AX104" i="1"/>
  <c r="AY104" i="1"/>
  <c r="AZ104" i="1"/>
  <c r="BA104" i="1"/>
  <c r="BB104" i="1"/>
  <c r="AX105" i="1"/>
  <c r="AY105" i="1"/>
  <c r="AZ105" i="1"/>
  <c r="BA105" i="1"/>
  <c r="BB105" i="1"/>
  <c r="AX106" i="1"/>
  <c r="AY106" i="1"/>
  <c r="AZ106" i="1"/>
  <c r="BA106" i="1"/>
  <c r="BB106" i="1"/>
  <c r="AX107" i="1"/>
  <c r="AY107" i="1"/>
  <c r="AZ107" i="1"/>
  <c r="BA107" i="1"/>
  <c r="BB107" i="1"/>
  <c r="AX108" i="1"/>
  <c r="AY108" i="1"/>
  <c r="AZ108" i="1"/>
  <c r="BA108" i="1"/>
  <c r="BB108" i="1"/>
  <c r="AX109" i="1"/>
  <c r="AY109" i="1"/>
  <c r="AZ109" i="1"/>
  <c r="BA109" i="1"/>
  <c r="BB109" i="1"/>
  <c r="AX110" i="1"/>
  <c r="AY110" i="1"/>
  <c r="AZ110" i="1"/>
  <c r="BA110" i="1"/>
  <c r="BB110" i="1"/>
  <c r="AX111" i="1"/>
  <c r="AY111" i="1"/>
  <c r="AZ111" i="1"/>
  <c r="BA111" i="1"/>
  <c r="BB111" i="1"/>
  <c r="AX112" i="1"/>
  <c r="AY112" i="1"/>
  <c r="AZ112" i="1"/>
  <c r="BA112" i="1"/>
  <c r="BB112" i="1"/>
  <c r="AX113" i="1"/>
  <c r="AY113" i="1"/>
  <c r="AZ113" i="1"/>
  <c r="BA113" i="1"/>
  <c r="BB113" i="1"/>
  <c r="AX114" i="1"/>
  <c r="AY114" i="1"/>
  <c r="AZ114" i="1"/>
  <c r="BA114" i="1"/>
  <c r="BB114" i="1"/>
  <c r="AX115" i="1"/>
  <c r="AY115" i="1"/>
  <c r="AZ115" i="1"/>
  <c r="BA115" i="1"/>
  <c r="BB115" i="1"/>
  <c r="AX116" i="1"/>
  <c r="AY116" i="1"/>
  <c r="AZ116" i="1"/>
  <c r="BA116" i="1"/>
  <c r="BB116" i="1"/>
  <c r="AX117" i="1"/>
  <c r="AY117" i="1"/>
  <c r="AZ117" i="1"/>
  <c r="BA117" i="1"/>
  <c r="BB117" i="1"/>
  <c r="AX118" i="1"/>
  <c r="AY118" i="1"/>
  <c r="AZ118" i="1"/>
  <c r="BA118" i="1"/>
  <c r="BB118" i="1"/>
  <c r="AX119" i="1"/>
  <c r="AY119" i="1"/>
  <c r="AZ119" i="1"/>
  <c r="BA119" i="1"/>
  <c r="BB119" i="1"/>
  <c r="AX120" i="1"/>
  <c r="AY120" i="1"/>
  <c r="AZ120" i="1"/>
  <c r="BA120" i="1"/>
  <c r="BB120" i="1"/>
  <c r="AX121" i="1"/>
  <c r="AY121" i="1"/>
  <c r="AZ121" i="1"/>
  <c r="BA121" i="1"/>
  <c r="BB121" i="1"/>
  <c r="AX122" i="1"/>
  <c r="AY122" i="1"/>
  <c r="AZ122" i="1"/>
  <c r="BA122" i="1"/>
  <c r="BB122" i="1"/>
  <c r="AX123" i="1"/>
  <c r="AY123" i="1"/>
  <c r="AZ123" i="1"/>
  <c r="BA123" i="1"/>
  <c r="BB123" i="1"/>
  <c r="AX124" i="1"/>
  <c r="AY124" i="1"/>
  <c r="AZ124" i="1"/>
  <c r="BA124" i="1"/>
  <c r="BB124" i="1"/>
  <c r="AX125" i="1"/>
  <c r="AY125" i="1"/>
  <c r="AZ125" i="1"/>
  <c r="BA125" i="1"/>
  <c r="BB125" i="1"/>
  <c r="AX126" i="1"/>
  <c r="AY126" i="1"/>
  <c r="AZ126" i="1"/>
  <c r="BA126" i="1"/>
  <c r="BB126" i="1"/>
  <c r="AX127" i="1"/>
  <c r="AY127" i="1"/>
  <c r="AZ127" i="1"/>
  <c r="BA127" i="1"/>
  <c r="BB127" i="1"/>
  <c r="AX128" i="1"/>
  <c r="AY128" i="1"/>
  <c r="AZ128" i="1"/>
  <c r="BA128" i="1"/>
  <c r="BB128" i="1"/>
  <c r="AX129" i="1"/>
  <c r="AY129" i="1"/>
  <c r="AZ129" i="1"/>
  <c r="BA129" i="1"/>
  <c r="BB129" i="1"/>
  <c r="AX130" i="1"/>
  <c r="AY130" i="1"/>
  <c r="AZ130" i="1"/>
  <c r="BA130" i="1"/>
  <c r="BB130" i="1"/>
  <c r="AX131" i="1"/>
  <c r="AY131" i="1"/>
  <c r="AZ131" i="1"/>
  <c r="BA131" i="1"/>
  <c r="BB131" i="1"/>
  <c r="AX132" i="1"/>
  <c r="AY132" i="1"/>
  <c r="AZ132" i="1"/>
  <c r="BA132" i="1"/>
  <c r="BB132" i="1"/>
  <c r="AX133" i="1"/>
  <c r="AY133" i="1"/>
  <c r="AZ133" i="1"/>
  <c r="BA133" i="1"/>
  <c r="BB133" i="1"/>
  <c r="AX134" i="1"/>
  <c r="AY134" i="1"/>
  <c r="AZ134" i="1"/>
  <c r="BA134" i="1"/>
  <c r="BB134" i="1"/>
  <c r="AX135" i="1"/>
  <c r="AY135" i="1"/>
  <c r="AZ135" i="1"/>
  <c r="BA135" i="1"/>
  <c r="BB135" i="1"/>
  <c r="AX136" i="1"/>
  <c r="AY136" i="1"/>
  <c r="AZ136" i="1"/>
  <c r="BA136" i="1"/>
  <c r="BB136" i="1"/>
  <c r="AX137" i="1"/>
  <c r="AY137" i="1"/>
  <c r="AZ137" i="1"/>
  <c r="BA137" i="1"/>
  <c r="BB137" i="1"/>
  <c r="AX138" i="1"/>
  <c r="AY138" i="1"/>
  <c r="AZ138" i="1"/>
  <c r="BA138" i="1"/>
  <c r="BB138" i="1"/>
  <c r="AX139" i="1"/>
  <c r="AY139" i="1"/>
  <c r="AZ139" i="1"/>
  <c r="BA139" i="1"/>
  <c r="BB139" i="1"/>
  <c r="AX140" i="1"/>
  <c r="AY140" i="1"/>
  <c r="AZ140" i="1"/>
  <c r="BA140" i="1"/>
  <c r="BB140" i="1"/>
  <c r="AX141" i="1"/>
  <c r="AY141" i="1"/>
  <c r="AZ141" i="1"/>
  <c r="BA141" i="1"/>
  <c r="BB141" i="1"/>
  <c r="AX142" i="1"/>
  <c r="AY142" i="1"/>
  <c r="AZ142" i="1"/>
  <c r="BA142" i="1"/>
  <c r="BB142" i="1"/>
  <c r="AX143" i="1"/>
  <c r="AY143" i="1"/>
  <c r="AZ143" i="1"/>
  <c r="BA143" i="1"/>
  <c r="BB143" i="1"/>
  <c r="AX144" i="1"/>
  <c r="AY144" i="1"/>
  <c r="AZ144" i="1"/>
  <c r="BA144" i="1"/>
  <c r="BB144" i="1"/>
  <c r="AX145" i="1"/>
  <c r="AY145" i="1"/>
  <c r="AZ145" i="1"/>
  <c r="BA145" i="1"/>
  <c r="BB145" i="1"/>
  <c r="AX146" i="1"/>
  <c r="AY146" i="1"/>
  <c r="AZ146" i="1"/>
  <c r="BA146" i="1"/>
  <c r="BB146" i="1"/>
  <c r="AX147" i="1"/>
  <c r="AY147" i="1"/>
  <c r="AZ147" i="1"/>
  <c r="BA147" i="1"/>
  <c r="BB147" i="1"/>
  <c r="AX148" i="1"/>
  <c r="AY148" i="1"/>
  <c r="AZ148" i="1"/>
  <c r="BA148" i="1"/>
  <c r="BB148" i="1"/>
  <c r="AX149" i="1"/>
  <c r="AY149" i="1"/>
  <c r="AZ149" i="1"/>
  <c r="BA149" i="1"/>
  <c r="BB149" i="1"/>
  <c r="AX150" i="1"/>
  <c r="AY150" i="1"/>
  <c r="AZ150" i="1"/>
  <c r="BA150" i="1"/>
  <c r="BB150" i="1"/>
  <c r="AX151" i="1"/>
  <c r="AY151" i="1"/>
  <c r="AZ151" i="1"/>
  <c r="BA151" i="1"/>
  <c r="BB151" i="1"/>
  <c r="AX152" i="1"/>
  <c r="AY152" i="1"/>
  <c r="AZ152" i="1"/>
  <c r="BA152" i="1"/>
  <c r="BB152" i="1"/>
  <c r="AX252" i="1"/>
  <c r="AY252" i="1"/>
  <c r="AZ252" i="1"/>
  <c r="BA252" i="1"/>
  <c r="BB252" i="1"/>
  <c r="AX153" i="1"/>
  <c r="AY153" i="1"/>
  <c r="AZ153" i="1"/>
  <c r="BA153" i="1"/>
  <c r="BB153" i="1"/>
  <c r="AX154" i="1"/>
  <c r="AY154" i="1"/>
  <c r="AZ154" i="1"/>
  <c r="BA154" i="1"/>
  <c r="BB154" i="1"/>
  <c r="AX155" i="1"/>
  <c r="AY155" i="1"/>
  <c r="AZ155" i="1"/>
  <c r="BA155" i="1"/>
  <c r="BB155" i="1"/>
  <c r="AX156" i="1"/>
  <c r="AY156" i="1"/>
  <c r="AZ156" i="1"/>
  <c r="BB156" i="1"/>
  <c r="AX157" i="1"/>
  <c r="AY157" i="1"/>
  <c r="AZ157" i="1"/>
  <c r="BA157" i="1"/>
  <c r="BB157" i="1"/>
  <c r="AX158" i="1"/>
  <c r="AY158" i="1"/>
  <c r="AZ158" i="1"/>
  <c r="BA158" i="1"/>
  <c r="BB158" i="1"/>
  <c r="AX159" i="1"/>
  <c r="AY159" i="1"/>
  <c r="AZ159" i="1"/>
  <c r="BB159" i="1"/>
  <c r="AX253" i="1"/>
  <c r="AY253" i="1"/>
  <c r="AZ253" i="1"/>
  <c r="BA253" i="1"/>
  <c r="BB253" i="1"/>
  <c r="AX160" i="1"/>
  <c r="AY160" i="1"/>
  <c r="AZ160" i="1"/>
  <c r="BA160" i="1"/>
  <c r="BB160" i="1"/>
  <c r="AX161" i="1"/>
  <c r="AY161" i="1"/>
  <c r="AZ161" i="1"/>
  <c r="BA161" i="1"/>
  <c r="BB161" i="1"/>
  <c r="AX162" i="1"/>
  <c r="AY162" i="1"/>
  <c r="AZ162" i="1"/>
  <c r="BA162" i="1"/>
  <c r="BB162" i="1"/>
  <c r="AX163" i="1"/>
  <c r="AY163" i="1"/>
  <c r="AZ163" i="1"/>
  <c r="BA163" i="1"/>
  <c r="BB163" i="1"/>
  <c r="AX164" i="1"/>
  <c r="AY164" i="1"/>
  <c r="AZ164" i="1"/>
  <c r="BA164" i="1"/>
  <c r="BB164" i="1"/>
  <c r="AX165" i="1"/>
  <c r="AY165" i="1"/>
  <c r="AZ165" i="1"/>
  <c r="BA165" i="1"/>
  <c r="BB165" i="1"/>
  <c r="AX254" i="1"/>
  <c r="AY254" i="1"/>
  <c r="AZ254" i="1"/>
  <c r="BA254" i="1"/>
  <c r="BB254" i="1"/>
  <c r="AX166" i="1"/>
  <c r="AY166" i="1"/>
  <c r="AZ166" i="1"/>
  <c r="BA166" i="1"/>
  <c r="BB166" i="1"/>
  <c r="AX167" i="1"/>
  <c r="AY167" i="1"/>
  <c r="AZ167" i="1"/>
  <c r="BA167" i="1"/>
  <c r="BB167" i="1"/>
  <c r="AX168" i="1"/>
  <c r="AY168" i="1"/>
  <c r="AZ168" i="1"/>
  <c r="BA168" i="1"/>
  <c r="BB168" i="1"/>
  <c r="AX169" i="1"/>
  <c r="AY169" i="1"/>
  <c r="AZ169" i="1"/>
  <c r="BA169" i="1"/>
  <c r="BB169" i="1"/>
  <c r="AX170" i="1"/>
  <c r="AY170" i="1"/>
  <c r="AZ170" i="1"/>
  <c r="BA170" i="1"/>
  <c r="BB170" i="1"/>
  <c r="AX171" i="1"/>
  <c r="AY171" i="1"/>
  <c r="AZ171" i="1"/>
  <c r="BA171" i="1"/>
  <c r="BB171" i="1"/>
  <c r="AX172" i="1"/>
  <c r="AY172" i="1"/>
  <c r="AZ172" i="1"/>
  <c r="BA172" i="1"/>
  <c r="BB172" i="1"/>
  <c r="AX173" i="1"/>
  <c r="AY173" i="1"/>
  <c r="AZ173" i="1"/>
  <c r="BA173" i="1"/>
  <c r="BB173" i="1"/>
  <c r="AX174" i="1"/>
  <c r="AY174" i="1"/>
  <c r="AZ174" i="1"/>
  <c r="BA174" i="1"/>
  <c r="BB174" i="1"/>
  <c r="AX175" i="1"/>
  <c r="AY175" i="1"/>
  <c r="AZ175" i="1"/>
  <c r="BA175" i="1"/>
  <c r="BB175" i="1"/>
  <c r="AX176" i="1"/>
  <c r="AY176" i="1"/>
  <c r="AZ176" i="1"/>
  <c r="BA176" i="1"/>
  <c r="BB176" i="1"/>
  <c r="AX177" i="1"/>
  <c r="AY177" i="1"/>
  <c r="AZ177" i="1"/>
  <c r="BA177" i="1"/>
  <c r="BB177" i="1"/>
  <c r="AX178" i="1"/>
  <c r="AY178" i="1"/>
  <c r="AZ178" i="1"/>
  <c r="BA178" i="1"/>
  <c r="BB178" i="1"/>
  <c r="AX179" i="1"/>
  <c r="AY179" i="1"/>
  <c r="AZ179" i="1"/>
  <c r="BA179" i="1"/>
  <c r="BB179" i="1"/>
  <c r="AX180" i="1"/>
  <c r="AY180" i="1"/>
  <c r="AZ180" i="1"/>
  <c r="BA180" i="1"/>
  <c r="BB180" i="1"/>
  <c r="AX181" i="1"/>
  <c r="AY181" i="1"/>
  <c r="AZ181" i="1"/>
  <c r="BA181" i="1"/>
  <c r="BB181" i="1"/>
  <c r="AX182" i="1"/>
  <c r="AY182" i="1"/>
  <c r="AZ182" i="1"/>
  <c r="BA182" i="1"/>
  <c r="BB182" i="1"/>
  <c r="AX183" i="1"/>
  <c r="AY183" i="1"/>
  <c r="AZ183" i="1"/>
  <c r="BA183" i="1"/>
  <c r="BB183" i="1"/>
  <c r="AX184" i="1"/>
  <c r="AY184" i="1"/>
  <c r="AZ184" i="1"/>
  <c r="BA184" i="1"/>
  <c r="BB184" i="1"/>
  <c r="AX185" i="1"/>
  <c r="AY185" i="1"/>
  <c r="AZ185" i="1"/>
  <c r="BA185" i="1"/>
  <c r="BB185" i="1"/>
  <c r="AX186" i="1"/>
  <c r="AY186" i="1"/>
  <c r="AZ186" i="1"/>
  <c r="BA186" i="1"/>
  <c r="BB186" i="1"/>
  <c r="AX187" i="1"/>
  <c r="AY187" i="1"/>
  <c r="AZ187" i="1"/>
  <c r="BA187" i="1"/>
  <c r="BB187" i="1"/>
  <c r="AX188" i="1"/>
  <c r="AY188" i="1"/>
  <c r="AZ188" i="1"/>
  <c r="BA188" i="1"/>
  <c r="BB188" i="1"/>
  <c r="AX189" i="1"/>
  <c r="AY189" i="1"/>
  <c r="AZ189" i="1"/>
  <c r="BA189" i="1"/>
  <c r="BB189" i="1"/>
  <c r="AX190" i="1"/>
  <c r="AY190" i="1"/>
  <c r="AZ190" i="1"/>
  <c r="BA190" i="1"/>
  <c r="BB190" i="1"/>
  <c r="AX191" i="1"/>
  <c r="AY191" i="1"/>
  <c r="AZ191" i="1"/>
  <c r="BA191" i="1"/>
  <c r="BB191" i="1"/>
  <c r="AX192" i="1"/>
  <c r="AY192" i="1"/>
  <c r="AZ192" i="1"/>
  <c r="BA192" i="1"/>
  <c r="BB192" i="1"/>
  <c r="AX193" i="1"/>
  <c r="AY193" i="1"/>
  <c r="AZ193" i="1"/>
  <c r="BA193" i="1"/>
  <c r="BB193" i="1"/>
  <c r="AX194" i="1"/>
  <c r="AY194" i="1"/>
  <c r="AZ194" i="1"/>
  <c r="BA194" i="1"/>
  <c r="BB194" i="1"/>
  <c r="AX195" i="1"/>
  <c r="AY195" i="1"/>
  <c r="AZ195" i="1"/>
  <c r="BA195" i="1"/>
  <c r="BB195" i="1"/>
  <c r="AX196" i="1"/>
  <c r="AY196" i="1"/>
  <c r="AZ196" i="1"/>
  <c r="BA196" i="1"/>
  <c r="BB196" i="1"/>
  <c r="AX197" i="1"/>
  <c r="AY197" i="1"/>
  <c r="AZ197" i="1"/>
  <c r="BA197" i="1"/>
  <c r="BB197" i="1"/>
  <c r="AX198" i="1"/>
  <c r="AY198" i="1"/>
  <c r="AZ198" i="1"/>
  <c r="BA198" i="1"/>
  <c r="BB198" i="1"/>
  <c r="AX199" i="1"/>
  <c r="AY199" i="1"/>
  <c r="AZ199" i="1"/>
  <c r="BA199" i="1"/>
  <c r="BB199" i="1"/>
  <c r="AX200" i="1"/>
  <c r="AY200" i="1"/>
  <c r="AZ200" i="1"/>
  <c r="BA200" i="1"/>
  <c r="BB200" i="1"/>
  <c r="AX201" i="1"/>
  <c r="AY201" i="1"/>
  <c r="AZ201" i="1"/>
  <c r="BA201" i="1"/>
  <c r="BB201" i="1"/>
  <c r="AX202" i="1"/>
  <c r="AY202" i="1"/>
  <c r="AZ202" i="1"/>
  <c r="BA202" i="1"/>
  <c r="BB202" i="1"/>
  <c r="AX203" i="1"/>
  <c r="AY203" i="1"/>
  <c r="AZ203" i="1"/>
  <c r="BA203" i="1"/>
  <c r="BB203" i="1"/>
  <c r="AX204" i="1"/>
  <c r="AY204" i="1"/>
  <c r="AZ204" i="1"/>
  <c r="BA204" i="1"/>
  <c r="BB204" i="1"/>
  <c r="AX205" i="1"/>
  <c r="AY205" i="1"/>
  <c r="AZ205" i="1"/>
  <c r="BA205" i="1"/>
  <c r="BB205" i="1"/>
  <c r="AX206" i="1"/>
  <c r="AY206" i="1"/>
  <c r="AZ206" i="1"/>
  <c r="BA206" i="1"/>
  <c r="BB206" i="1"/>
  <c r="AX207" i="1"/>
  <c r="AY207" i="1"/>
  <c r="AZ207" i="1"/>
  <c r="BA207" i="1"/>
  <c r="BB207" i="1"/>
  <c r="AX208" i="1"/>
  <c r="AY208" i="1"/>
  <c r="AZ208" i="1"/>
  <c r="BA208" i="1"/>
  <c r="BB208" i="1"/>
  <c r="AX209" i="1"/>
  <c r="AY209" i="1"/>
  <c r="AZ209" i="1"/>
  <c r="BA209" i="1"/>
  <c r="BB209" i="1"/>
  <c r="AX210" i="1"/>
  <c r="AY210" i="1"/>
  <c r="AZ210" i="1"/>
  <c r="BA210" i="1"/>
  <c r="BB210" i="1"/>
  <c r="AX211" i="1"/>
  <c r="AY211" i="1"/>
  <c r="AZ211" i="1"/>
  <c r="BA211" i="1"/>
  <c r="BB211" i="1"/>
  <c r="AX212" i="1"/>
  <c r="AY212" i="1"/>
  <c r="AZ212" i="1"/>
  <c r="BA212" i="1"/>
  <c r="BB212" i="1"/>
  <c r="AX213" i="1"/>
  <c r="AY213" i="1"/>
  <c r="AZ213" i="1"/>
  <c r="BA213" i="1"/>
  <c r="BB213" i="1"/>
  <c r="AX214" i="1"/>
  <c r="AY214" i="1"/>
  <c r="AZ214" i="1"/>
  <c r="BA214" i="1"/>
  <c r="BB214" i="1"/>
  <c r="AX215" i="1"/>
  <c r="AY215" i="1"/>
  <c r="AZ215" i="1"/>
  <c r="BA215" i="1"/>
  <c r="BB215" i="1"/>
  <c r="AX216" i="1"/>
  <c r="AY216" i="1"/>
  <c r="AZ216" i="1"/>
  <c r="BA216" i="1"/>
  <c r="BB216" i="1"/>
  <c r="AX217" i="1"/>
  <c r="AY217" i="1"/>
  <c r="AZ217" i="1"/>
  <c r="BA217" i="1"/>
  <c r="BB217" i="1"/>
  <c r="AX218" i="1"/>
  <c r="AY218" i="1"/>
  <c r="AZ218" i="1"/>
  <c r="BA218" i="1"/>
  <c r="BB218" i="1"/>
  <c r="AX219" i="1"/>
  <c r="AY219" i="1"/>
  <c r="AZ219" i="1"/>
  <c r="BA219" i="1"/>
  <c r="BB219" i="1"/>
  <c r="AX220" i="1"/>
  <c r="AY220" i="1"/>
  <c r="AZ220" i="1"/>
  <c r="BA220" i="1"/>
  <c r="BB220" i="1"/>
  <c r="AX221" i="1"/>
  <c r="AY221" i="1"/>
  <c r="AZ221" i="1"/>
  <c r="BA221" i="1"/>
  <c r="BB221" i="1"/>
  <c r="AX222" i="1"/>
  <c r="AY222" i="1"/>
  <c r="AZ222" i="1"/>
  <c r="BA222" i="1"/>
  <c r="BB222" i="1"/>
  <c r="AX223" i="1"/>
  <c r="AY223" i="1"/>
  <c r="AZ223" i="1"/>
  <c r="BA223" i="1"/>
  <c r="BB223" i="1"/>
  <c r="AX224" i="1"/>
  <c r="AY224" i="1"/>
  <c r="AZ224" i="1"/>
  <c r="BA224" i="1"/>
  <c r="BB224" i="1"/>
  <c r="AX225" i="1"/>
  <c r="AY225" i="1"/>
  <c r="AZ225" i="1"/>
  <c r="BA225" i="1"/>
  <c r="BB225" i="1"/>
  <c r="AX226" i="1"/>
  <c r="AY226" i="1"/>
  <c r="AZ226" i="1"/>
  <c r="BA226" i="1"/>
  <c r="BB226" i="1"/>
  <c r="AX227" i="1"/>
  <c r="AY227" i="1"/>
  <c r="AZ227" i="1"/>
  <c r="BA227" i="1"/>
  <c r="BB227" i="1"/>
  <c r="AX228" i="1"/>
  <c r="AY228" i="1"/>
  <c r="AZ228" i="1"/>
  <c r="BA228" i="1"/>
  <c r="BB228" i="1"/>
  <c r="AX229" i="1"/>
  <c r="AY229" i="1"/>
  <c r="AZ229" i="1"/>
  <c r="BB229" i="1"/>
  <c r="AX230" i="1"/>
  <c r="AY230" i="1"/>
  <c r="AZ230" i="1"/>
  <c r="BA230" i="1"/>
  <c r="BB230" i="1"/>
  <c r="AX231" i="1"/>
  <c r="AY231" i="1"/>
  <c r="AZ231" i="1"/>
  <c r="BA231" i="1"/>
  <c r="BB231" i="1"/>
  <c r="AX232" i="1"/>
  <c r="AY232" i="1"/>
  <c r="AZ232" i="1"/>
  <c r="BA232" i="1"/>
  <c r="BB232" i="1"/>
  <c r="AX233" i="1"/>
  <c r="AY233" i="1"/>
  <c r="AZ233" i="1"/>
  <c r="BA233" i="1"/>
  <c r="BB233" i="1"/>
  <c r="AX234" i="1"/>
  <c r="AY234" i="1"/>
  <c r="AZ234" i="1"/>
  <c r="BA234" i="1"/>
  <c r="BB234" i="1"/>
  <c r="AX235" i="1"/>
  <c r="AY235" i="1"/>
  <c r="AZ235" i="1"/>
  <c r="BA235" i="1"/>
  <c r="BB235" i="1"/>
  <c r="AX236" i="1"/>
  <c r="AY236" i="1"/>
  <c r="AZ236" i="1"/>
  <c r="BA236" i="1"/>
  <c r="BB236" i="1"/>
  <c r="AX237" i="1"/>
  <c r="AY237" i="1"/>
  <c r="AZ237" i="1"/>
  <c r="BA237" i="1"/>
  <c r="BB237" i="1"/>
  <c r="AX238" i="1"/>
  <c r="AY238" i="1"/>
  <c r="AZ238" i="1"/>
  <c r="BA238" i="1"/>
  <c r="BB238" i="1"/>
  <c r="AX239" i="1"/>
  <c r="AY239" i="1"/>
  <c r="AZ239" i="1"/>
  <c r="BA239" i="1"/>
  <c r="BB239" i="1"/>
  <c r="AX240" i="1"/>
  <c r="AY240" i="1"/>
  <c r="AZ240" i="1"/>
  <c r="BA240" i="1"/>
  <c r="BB240" i="1"/>
  <c r="AX241" i="1"/>
  <c r="AY241" i="1"/>
  <c r="AZ241" i="1"/>
  <c r="BA241" i="1"/>
  <c r="BB241" i="1"/>
  <c r="AX242" i="1"/>
  <c r="AY242" i="1"/>
  <c r="AZ242" i="1"/>
  <c r="BA242" i="1"/>
  <c r="BB242" i="1"/>
  <c r="AX243" i="1"/>
  <c r="AY243" i="1"/>
  <c r="AZ243" i="1"/>
  <c r="BA243" i="1"/>
  <c r="BB243" i="1"/>
  <c r="AX244" i="1"/>
  <c r="AY244" i="1"/>
  <c r="AZ244" i="1"/>
  <c r="BA244" i="1"/>
  <c r="BB244" i="1"/>
  <c r="AX245" i="1"/>
  <c r="AY245" i="1"/>
  <c r="AZ245" i="1"/>
  <c r="BA245" i="1"/>
  <c r="BB245" i="1"/>
  <c r="AX246" i="1"/>
  <c r="AY246" i="1"/>
  <c r="AZ246" i="1"/>
  <c r="BA246" i="1"/>
  <c r="BB246" i="1"/>
  <c r="AY2" i="1"/>
  <c r="AZ2" i="1"/>
  <c r="BB2" i="1"/>
  <c r="AX2" i="1"/>
  <c r="AS3" i="1"/>
  <c r="AT3" i="1"/>
  <c r="AU3" i="1"/>
  <c r="AV3" i="1"/>
  <c r="AW3" i="1"/>
  <c r="AS4" i="1"/>
  <c r="AT4" i="1"/>
  <c r="AU4" i="1"/>
  <c r="AV4" i="1"/>
  <c r="AW4" i="1"/>
  <c r="AS5" i="1"/>
  <c r="AT5" i="1"/>
  <c r="AU5" i="1"/>
  <c r="AV5" i="1"/>
  <c r="AW5" i="1"/>
  <c r="AS6" i="1"/>
  <c r="AT6" i="1"/>
  <c r="AU6" i="1"/>
  <c r="AV6" i="1"/>
  <c r="AW6" i="1"/>
  <c r="AS7" i="1"/>
  <c r="AT7" i="1"/>
  <c r="AU7" i="1"/>
  <c r="AV7" i="1"/>
  <c r="AW7" i="1"/>
  <c r="AS8" i="1"/>
  <c r="AT8" i="1"/>
  <c r="AU8" i="1"/>
  <c r="AV8" i="1"/>
  <c r="AW8" i="1"/>
  <c r="AS9" i="1"/>
  <c r="AT9" i="1"/>
  <c r="AU9" i="1"/>
  <c r="AV9" i="1"/>
  <c r="AW9" i="1"/>
  <c r="AS10" i="1"/>
  <c r="AT10" i="1"/>
  <c r="AU10" i="1"/>
  <c r="AV10" i="1"/>
  <c r="AW10" i="1"/>
  <c r="AS11" i="1"/>
  <c r="AT11" i="1"/>
  <c r="AU11" i="1"/>
  <c r="AV11" i="1"/>
  <c r="AW11" i="1"/>
  <c r="AS12" i="1"/>
  <c r="AT12" i="1"/>
  <c r="AU12" i="1"/>
  <c r="AV12" i="1"/>
  <c r="AW12" i="1"/>
  <c r="AS13" i="1"/>
  <c r="AT13" i="1"/>
  <c r="AU13" i="1"/>
  <c r="AV13" i="1"/>
  <c r="AW13" i="1"/>
  <c r="AS14" i="1"/>
  <c r="AT14" i="1"/>
  <c r="AU14" i="1"/>
  <c r="AV14" i="1"/>
  <c r="AW14" i="1"/>
  <c r="AS15" i="1"/>
  <c r="AT15" i="1"/>
  <c r="AU15" i="1"/>
  <c r="AV15" i="1"/>
  <c r="AW15" i="1"/>
  <c r="AS16" i="1"/>
  <c r="AT16" i="1"/>
  <c r="AU16" i="1"/>
  <c r="AV16" i="1"/>
  <c r="AW16" i="1"/>
  <c r="AS17" i="1"/>
  <c r="AT17" i="1"/>
  <c r="AU17" i="1"/>
  <c r="AV17" i="1"/>
  <c r="AW17" i="1"/>
  <c r="AS18" i="1"/>
  <c r="AT18" i="1"/>
  <c r="AU18" i="1"/>
  <c r="AV18" i="1"/>
  <c r="AW18" i="1"/>
  <c r="AS19" i="1"/>
  <c r="AT19" i="1"/>
  <c r="AU19" i="1"/>
  <c r="AV19" i="1"/>
  <c r="AW19" i="1"/>
  <c r="AS20" i="1"/>
  <c r="AT20" i="1"/>
  <c r="AU20" i="1"/>
  <c r="AV20" i="1"/>
  <c r="AW20" i="1"/>
  <c r="AS21" i="1"/>
  <c r="AT21" i="1"/>
  <c r="AU21" i="1"/>
  <c r="AV21" i="1"/>
  <c r="AW21" i="1"/>
  <c r="AS22" i="1"/>
  <c r="AT22" i="1"/>
  <c r="AU22" i="1"/>
  <c r="AV22" i="1"/>
  <c r="AW22" i="1"/>
  <c r="AS23" i="1"/>
  <c r="AT23" i="1"/>
  <c r="AU23" i="1"/>
  <c r="AV23" i="1"/>
  <c r="AW23" i="1"/>
  <c r="AS24" i="1"/>
  <c r="AT24" i="1"/>
  <c r="AU24" i="1"/>
  <c r="AV24" i="1"/>
  <c r="AW24" i="1"/>
  <c r="AS25" i="1"/>
  <c r="AT25" i="1"/>
  <c r="AU25" i="1"/>
  <c r="AV25" i="1"/>
  <c r="AW25" i="1"/>
  <c r="AS26" i="1"/>
  <c r="AT26" i="1"/>
  <c r="AU26" i="1"/>
  <c r="AV26" i="1"/>
  <c r="AW26" i="1"/>
  <c r="AS27" i="1"/>
  <c r="AT27" i="1"/>
  <c r="AU27" i="1"/>
  <c r="AV27" i="1"/>
  <c r="AW27" i="1"/>
  <c r="AS28" i="1"/>
  <c r="AT28" i="1"/>
  <c r="AU28" i="1"/>
  <c r="AV28" i="1"/>
  <c r="AW28" i="1"/>
  <c r="AS29" i="1"/>
  <c r="AT29" i="1"/>
  <c r="AU29" i="1"/>
  <c r="AV29" i="1"/>
  <c r="AW29" i="1"/>
  <c r="AS30" i="1"/>
  <c r="AT30" i="1"/>
  <c r="AU30" i="1"/>
  <c r="AV30" i="1"/>
  <c r="AW30" i="1"/>
  <c r="AS31" i="1"/>
  <c r="AT31" i="1"/>
  <c r="AU31" i="1"/>
  <c r="AV31" i="1"/>
  <c r="AW31" i="1"/>
  <c r="AS32" i="1"/>
  <c r="AT32" i="1"/>
  <c r="AU32" i="1"/>
  <c r="AV32" i="1"/>
  <c r="AW32" i="1"/>
  <c r="AS33" i="1"/>
  <c r="AT33" i="1"/>
  <c r="AU33" i="1"/>
  <c r="AV33" i="1"/>
  <c r="AW33" i="1"/>
  <c r="AS34" i="1"/>
  <c r="AT34" i="1"/>
  <c r="AU34" i="1"/>
  <c r="AV34" i="1"/>
  <c r="AW34" i="1"/>
  <c r="AS35" i="1"/>
  <c r="AT35" i="1"/>
  <c r="AU35" i="1"/>
  <c r="AV35" i="1"/>
  <c r="AW35" i="1"/>
  <c r="AS36" i="1"/>
  <c r="AT36" i="1"/>
  <c r="AU36" i="1"/>
  <c r="AV36" i="1"/>
  <c r="AW36" i="1"/>
  <c r="AS37" i="1"/>
  <c r="AT37" i="1"/>
  <c r="AU37" i="1"/>
  <c r="AV37" i="1"/>
  <c r="AW37" i="1"/>
  <c r="AS38" i="1"/>
  <c r="AT38" i="1"/>
  <c r="AU38" i="1"/>
  <c r="AV38" i="1"/>
  <c r="AW38" i="1"/>
  <c r="AS39" i="1"/>
  <c r="AT39" i="1"/>
  <c r="AU39" i="1"/>
  <c r="AV39" i="1"/>
  <c r="AW39" i="1"/>
  <c r="AS40" i="1"/>
  <c r="AT40" i="1"/>
  <c r="AU40" i="1"/>
  <c r="AV40" i="1"/>
  <c r="AW40" i="1"/>
  <c r="AS41" i="1"/>
  <c r="AT41" i="1"/>
  <c r="AU41" i="1"/>
  <c r="AV41" i="1"/>
  <c r="AW41" i="1"/>
  <c r="AS42" i="1"/>
  <c r="AT42" i="1"/>
  <c r="AU42" i="1"/>
  <c r="AV42" i="1"/>
  <c r="AW42" i="1"/>
  <c r="AS43" i="1"/>
  <c r="AT43" i="1"/>
  <c r="AU43" i="1"/>
  <c r="AV43" i="1"/>
  <c r="AW43" i="1"/>
  <c r="AS249" i="1"/>
  <c r="AT249" i="1"/>
  <c r="AU249" i="1"/>
  <c r="AV249" i="1"/>
  <c r="AW249" i="1"/>
  <c r="AS44" i="1"/>
  <c r="AT44" i="1"/>
  <c r="AU44" i="1"/>
  <c r="AV44" i="1"/>
  <c r="AW44" i="1"/>
  <c r="AS45" i="1"/>
  <c r="AT45" i="1"/>
  <c r="AU45" i="1"/>
  <c r="AV45" i="1"/>
  <c r="AW45" i="1"/>
  <c r="AS46" i="1"/>
  <c r="AT46" i="1"/>
  <c r="AU46" i="1"/>
  <c r="AV46" i="1"/>
  <c r="AW46" i="1"/>
  <c r="AS47" i="1"/>
  <c r="AT47" i="1"/>
  <c r="AU47" i="1"/>
  <c r="AV47" i="1"/>
  <c r="AW47" i="1"/>
  <c r="AS48" i="1"/>
  <c r="AT48" i="1"/>
  <c r="AU48" i="1"/>
  <c r="AV48" i="1"/>
  <c r="AW48" i="1"/>
  <c r="AS49" i="1"/>
  <c r="AT49" i="1"/>
  <c r="AU49" i="1"/>
  <c r="AV49" i="1"/>
  <c r="AW49" i="1"/>
  <c r="AS50" i="1"/>
  <c r="AT50" i="1"/>
  <c r="AU50" i="1"/>
  <c r="AV50" i="1"/>
  <c r="AW50" i="1"/>
  <c r="AS51" i="1"/>
  <c r="AT51" i="1"/>
  <c r="AU51" i="1"/>
  <c r="AV51" i="1"/>
  <c r="AW51" i="1"/>
  <c r="AS52" i="1"/>
  <c r="AT52" i="1"/>
  <c r="AU52" i="1"/>
  <c r="AV52" i="1"/>
  <c r="AW52" i="1"/>
  <c r="AS53" i="1"/>
  <c r="AT53" i="1"/>
  <c r="AU53" i="1"/>
  <c r="AV53" i="1"/>
  <c r="AW53" i="1"/>
  <c r="AS54" i="1"/>
  <c r="AT54" i="1"/>
  <c r="AU54" i="1"/>
  <c r="AV54" i="1"/>
  <c r="AW54" i="1"/>
  <c r="AS55" i="1"/>
  <c r="AT55" i="1"/>
  <c r="AU55" i="1"/>
  <c r="AV55" i="1"/>
  <c r="AW55" i="1"/>
  <c r="AS56" i="1"/>
  <c r="AT56" i="1"/>
  <c r="AU56" i="1"/>
  <c r="AV56" i="1"/>
  <c r="AW56" i="1"/>
  <c r="AS57" i="1"/>
  <c r="AT57" i="1"/>
  <c r="AU57" i="1"/>
  <c r="AV57" i="1"/>
  <c r="AW57" i="1"/>
  <c r="AS58" i="1"/>
  <c r="AT58" i="1"/>
  <c r="AU58" i="1"/>
  <c r="AV58" i="1"/>
  <c r="AW58" i="1"/>
  <c r="AS59" i="1"/>
  <c r="AT59" i="1"/>
  <c r="AU59" i="1"/>
  <c r="AV59" i="1"/>
  <c r="AW59" i="1"/>
  <c r="AS60" i="1"/>
  <c r="AT60" i="1"/>
  <c r="AU60" i="1"/>
  <c r="AV60" i="1"/>
  <c r="AW60" i="1"/>
  <c r="AS61" i="1"/>
  <c r="AT61" i="1"/>
  <c r="AU61" i="1"/>
  <c r="AV61" i="1"/>
  <c r="AW61" i="1"/>
  <c r="AS62" i="1"/>
  <c r="AT62" i="1"/>
  <c r="AU62" i="1"/>
  <c r="AV62" i="1"/>
  <c r="AW62" i="1"/>
  <c r="AS63" i="1"/>
  <c r="AT63" i="1"/>
  <c r="AU63" i="1"/>
  <c r="AV63" i="1"/>
  <c r="AW63" i="1"/>
  <c r="AS64" i="1"/>
  <c r="AT64" i="1"/>
  <c r="AU64" i="1"/>
  <c r="AV64" i="1"/>
  <c r="AW64" i="1"/>
  <c r="AS250" i="1"/>
  <c r="AT250" i="1"/>
  <c r="AU250" i="1"/>
  <c r="AV250" i="1"/>
  <c r="AW250" i="1"/>
  <c r="AS65" i="1"/>
  <c r="AT65" i="1"/>
  <c r="AU65" i="1"/>
  <c r="AV65" i="1"/>
  <c r="AW65" i="1"/>
  <c r="AS66" i="1"/>
  <c r="AT66" i="1"/>
  <c r="AU66" i="1"/>
  <c r="AV66" i="1"/>
  <c r="AW66" i="1"/>
  <c r="AS67" i="1"/>
  <c r="AT67" i="1"/>
  <c r="AU67" i="1"/>
  <c r="AV67" i="1"/>
  <c r="AW67" i="1"/>
  <c r="AS68" i="1"/>
  <c r="AT68" i="1"/>
  <c r="AU68" i="1"/>
  <c r="AV68" i="1"/>
  <c r="AW68" i="1"/>
  <c r="AS69" i="1"/>
  <c r="AT69" i="1"/>
  <c r="AU69" i="1"/>
  <c r="AV69" i="1"/>
  <c r="AW69" i="1"/>
  <c r="AS70" i="1"/>
  <c r="AT70" i="1"/>
  <c r="AU70" i="1"/>
  <c r="AV70" i="1"/>
  <c r="AW70" i="1"/>
  <c r="AS71" i="1"/>
  <c r="AT71" i="1"/>
  <c r="AU71" i="1"/>
  <c r="AV71" i="1"/>
  <c r="AW71" i="1"/>
  <c r="AS72" i="1"/>
  <c r="AT72" i="1"/>
  <c r="AU72" i="1"/>
  <c r="AV72" i="1"/>
  <c r="AW72" i="1"/>
  <c r="AS73" i="1"/>
  <c r="AT73" i="1"/>
  <c r="AU73" i="1"/>
  <c r="AV73" i="1"/>
  <c r="AW73" i="1"/>
  <c r="AS74" i="1"/>
  <c r="AT74" i="1"/>
  <c r="AU74" i="1"/>
  <c r="AV74" i="1"/>
  <c r="AW74" i="1"/>
  <c r="AS75" i="1"/>
  <c r="AT75" i="1"/>
  <c r="AU75" i="1"/>
  <c r="AV75" i="1"/>
  <c r="AW75" i="1"/>
  <c r="AS76" i="1"/>
  <c r="AT76" i="1"/>
  <c r="AU76" i="1"/>
  <c r="AV76" i="1"/>
  <c r="AW76" i="1"/>
  <c r="AS77" i="1"/>
  <c r="AT77" i="1"/>
  <c r="AU77" i="1"/>
  <c r="AV77" i="1"/>
  <c r="AW77" i="1"/>
  <c r="AS78" i="1"/>
  <c r="AT78" i="1"/>
  <c r="AU78" i="1"/>
  <c r="AV78" i="1"/>
  <c r="AW78" i="1"/>
  <c r="AS79" i="1"/>
  <c r="AT79" i="1"/>
  <c r="AU79" i="1"/>
  <c r="AV79" i="1"/>
  <c r="AW79" i="1"/>
  <c r="AS80" i="1"/>
  <c r="AT80" i="1"/>
  <c r="AU80" i="1"/>
  <c r="AV80" i="1"/>
  <c r="AW80" i="1"/>
  <c r="AS81" i="1"/>
  <c r="AT81" i="1"/>
  <c r="AU81" i="1"/>
  <c r="AV81" i="1"/>
  <c r="AW81" i="1"/>
  <c r="AS82" i="1"/>
  <c r="AT82" i="1"/>
  <c r="AU82" i="1"/>
  <c r="AV82" i="1"/>
  <c r="AW82" i="1"/>
  <c r="AS83" i="1"/>
  <c r="AT83" i="1"/>
  <c r="AU83" i="1"/>
  <c r="AV83" i="1"/>
  <c r="AW83" i="1"/>
  <c r="AS84" i="1"/>
  <c r="AT84" i="1"/>
  <c r="AU84" i="1"/>
  <c r="AV84" i="1"/>
  <c r="AW84" i="1"/>
  <c r="AS85" i="1"/>
  <c r="AT85" i="1"/>
  <c r="AU85" i="1"/>
  <c r="AV85" i="1"/>
  <c r="AW85" i="1"/>
  <c r="AS86" i="1"/>
  <c r="AT86" i="1"/>
  <c r="AU86" i="1"/>
  <c r="AV86" i="1"/>
  <c r="AW86" i="1"/>
  <c r="AS87" i="1"/>
  <c r="AT87" i="1"/>
  <c r="AU87" i="1"/>
  <c r="AV87" i="1"/>
  <c r="AW87" i="1"/>
  <c r="AS88" i="1"/>
  <c r="AT88" i="1"/>
  <c r="AU88" i="1"/>
  <c r="AV88" i="1"/>
  <c r="AW88" i="1"/>
  <c r="AS89" i="1"/>
  <c r="AT89" i="1"/>
  <c r="AU89" i="1"/>
  <c r="AV89" i="1"/>
  <c r="AW89" i="1"/>
  <c r="AS90" i="1"/>
  <c r="AT90" i="1"/>
  <c r="AU90" i="1"/>
  <c r="AV90" i="1"/>
  <c r="AW90" i="1"/>
  <c r="AS91" i="1"/>
  <c r="AT91" i="1"/>
  <c r="AU91" i="1"/>
  <c r="AV91" i="1"/>
  <c r="AW91" i="1"/>
  <c r="AS92" i="1"/>
  <c r="AT92" i="1"/>
  <c r="AU92" i="1"/>
  <c r="AV92" i="1"/>
  <c r="AW92" i="1"/>
  <c r="AS93" i="1"/>
  <c r="AT93" i="1"/>
  <c r="AU93" i="1"/>
  <c r="AV93" i="1"/>
  <c r="AW93" i="1"/>
  <c r="AS94" i="1"/>
  <c r="AT94" i="1"/>
  <c r="AU94" i="1"/>
  <c r="AV94" i="1"/>
  <c r="AW94" i="1"/>
  <c r="AS95" i="1"/>
  <c r="AT95" i="1"/>
  <c r="AU95" i="1"/>
  <c r="AV95" i="1"/>
  <c r="AW95" i="1"/>
  <c r="AS96" i="1"/>
  <c r="AT96" i="1"/>
  <c r="AU96" i="1"/>
  <c r="AV96" i="1"/>
  <c r="AW96" i="1"/>
  <c r="AS97" i="1"/>
  <c r="AT97" i="1"/>
  <c r="AU97" i="1"/>
  <c r="AV97" i="1"/>
  <c r="AW97" i="1"/>
  <c r="AS98" i="1"/>
  <c r="AT98" i="1"/>
  <c r="AU98" i="1"/>
  <c r="AV98" i="1"/>
  <c r="AW98" i="1"/>
  <c r="AS99" i="1"/>
  <c r="AT99" i="1"/>
  <c r="AU99" i="1"/>
  <c r="AV99" i="1"/>
  <c r="AW99" i="1"/>
  <c r="AS100" i="1"/>
  <c r="AT100" i="1"/>
  <c r="AU100" i="1"/>
  <c r="AV100" i="1"/>
  <c r="AW100" i="1"/>
  <c r="AS101" i="1"/>
  <c r="AT101" i="1"/>
  <c r="AU101" i="1"/>
  <c r="AV101" i="1"/>
  <c r="AW101" i="1"/>
  <c r="AS102" i="1"/>
  <c r="AT102" i="1"/>
  <c r="AU102" i="1"/>
  <c r="AV102" i="1"/>
  <c r="AW102" i="1"/>
  <c r="AS103" i="1"/>
  <c r="AT103" i="1"/>
  <c r="AU103" i="1"/>
  <c r="AV103" i="1"/>
  <c r="AW103" i="1"/>
  <c r="AS104" i="1"/>
  <c r="AT104" i="1"/>
  <c r="AU104" i="1"/>
  <c r="AV104" i="1"/>
  <c r="AW104" i="1"/>
  <c r="AS105" i="1"/>
  <c r="AT105" i="1"/>
  <c r="AU105" i="1"/>
  <c r="AV105" i="1"/>
  <c r="AW105" i="1"/>
  <c r="AS106" i="1"/>
  <c r="AT106" i="1"/>
  <c r="AU106" i="1"/>
  <c r="AV106" i="1"/>
  <c r="AW106" i="1"/>
  <c r="AS107" i="1"/>
  <c r="AT107" i="1"/>
  <c r="AU107" i="1"/>
  <c r="AV107" i="1"/>
  <c r="AW107" i="1"/>
  <c r="AS108" i="1"/>
  <c r="AT108" i="1"/>
  <c r="AU108" i="1"/>
  <c r="AV108" i="1"/>
  <c r="AW108" i="1"/>
  <c r="AS109" i="1"/>
  <c r="AT109" i="1"/>
  <c r="AU109" i="1"/>
  <c r="AV109" i="1"/>
  <c r="AW109" i="1"/>
  <c r="AS110" i="1"/>
  <c r="AT110" i="1"/>
  <c r="AU110" i="1"/>
  <c r="AV110" i="1"/>
  <c r="AW110" i="1"/>
  <c r="AS111" i="1"/>
  <c r="AT111" i="1"/>
  <c r="AU111" i="1"/>
  <c r="AV111" i="1"/>
  <c r="AW111" i="1"/>
  <c r="AS112" i="1"/>
  <c r="AT112" i="1"/>
  <c r="AU112" i="1"/>
  <c r="AV112" i="1"/>
  <c r="AW112" i="1"/>
  <c r="AS113" i="1"/>
  <c r="AT113" i="1"/>
  <c r="AU113" i="1"/>
  <c r="AV113" i="1"/>
  <c r="AW113" i="1"/>
  <c r="AS114" i="1"/>
  <c r="AT114" i="1"/>
  <c r="AU114" i="1"/>
  <c r="AV114" i="1"/>
  <c r="AW114" i="1"/>
  <c r="AS115" i="1"/>
  <c r="AT115" i="1"/>
  <c r="AU115" i="1"/>
  <c r="AV115" i="1"/>
  <c r="AW115" i="1"/>
  <c r="AS116" i="1"/>
  <c r="AT116" i="1"/>
  <c r="AU116" i="1"/>
  <c r="AV116" i="1"/>
  <c r="AW116" i="1"/>
  <c r="AS117" i="1"/>
  <c r="AT117" i="1"/>
  <c r="AU117" i="1"/>
  <c r="AV117" i="1"/>
  <c r="AW117" i="1"/>
  <c r="AS118" i="1"/>
  <c r="AT118" i="1"/>
  <c r="AU118" i="1"/>
  <c r="AV118" i="1"/>
  <c r="AW118" i="1"/>
  <c r="AS119" i="1"/>
  <c r="AT119" i="1"/>
  <c r="AU119" i="1"/>
  <c r="AV119" i="1"/>
  <c r="AW119" i="1"/>
  <c r="AS120" i="1"/>
  <c r="AT120" i="1"/>
  <c r="AU120" i="1"/>
  <c r="AV120" i="1"/>
  <c r="AW120" i="1"/>
  <c r="AS121" i="1"/>
  <c r="AT121" i="1"/>
  <c r="AU121" i="1"/>
  <c r="AV121" i="1"/>
  <c r="AW121" i="1"/>
  <c r="AS122" i="1"/>
  <c r="AT122" i="1"/>
  <c r="AU122" i="1"/>
  <c r="AV122" i="1"/>
  <c r="AW122" i="1"/>
  <c r="AS123" i="1"/>
  <c r="AT123" i="1"/>
  <c r="AU123" i="1"/>
  <c r="AV123" i="1"/>
  <c r="AW123" i="1"/>
  <c r="AS124" i="1"/>
  <c r="AT124" i="1"/>
  <c r="AU124" i="1"/>
  <c r="AV124" i="1"/>
  <c r="AW124" i="1"/>
  <c r="AS125" i="1"/>
  <c r="AT125" i="1"/>
  <c r="AU125" i="1"/>
  <c r="AV125" i="1"/>
  <c r="AW125" i="1"/>
  <c r="AS126" i="1"/>
  <c r="AT126" i="1"/>
  <c r="AU126" i="1"/>
  <c r="AV126" i="1"/>
  <c r="AW126" i="1"/>
  <c r="AS127" i="1"/>
  <c r="AT127" i="1"/>
  <c r="AU127" i="1"/>
  <c r="AV127" i="1"/>
  <c r="AW127" i="1"/>
  <c r="AS128" i="1"/>
  <c r="AT128" i="1"/>
  <c r="AU128" i="1"/>
  <c r="AV128" i="1"/>
  <c r="AW128" i="1"/>
  <c r="AS129" i="1"/>
  <c r="AT129" i="1"/>
  <c r="AU129" i="1"/>
  <c r="AV129" i="1"/>
  <c r="AW129" i="1"/>
  <c r="AS130" i="1"/>
  <c r="AT130" i="1"/>
  <c r="AU130" i="1"/>
  <c r="AV130" i="1"/>
  <c r="AW130" i="1"/>
  <c r="AS131" i="1"/>
  <c r="AT131" i="1"/>
  <c r="AU131" i="1"/>
  <c r="AV131" i="1"/>
  <c r="AW131" i="1"/>
  <c r="AS132" i="1"/>
  <c r="AT132" i="1"/>
  <c r="AU132" i="1"/>
  <c r="AV132" i="1"/>
  <c r="AW132" i="1"/>
  <c r="AS133" i="1"/>
  <c r="AT133" i="1"/>
  <c r="AU133" i="1"/>
  <c r="AV133" i="1"/>
  <c r="AW133" i="1"/>
  <c r="AS134" i="1"/>
  <c r="AT134" i="1"/>
  <c r="AU134" i="1"/>
  <c r="AV134" i="1"/>
  <c r="AW134" i="1"/>
  <c r="AS135" i="1"/>
  <c r="AT135" i="1"/>
  <c r="AU135" i="1"/>
  <c r="AV135" i="1"/>
  <c r="AW135" i="1"/>
  <c r="AS136" i="1"/>
  <c r="AT136" i="1"/>
  <c r="AU136" i="1"/>
  <c r="AV136" i="1"/>
  <c r="AW136" i="1"/>
  <c r="AS137" i="1"/>
  <c r="AT137" i="1"/>
  <c r="AU137" i="1"/>
  <c r="AV137" i="1"/>
  <c r="AW137" i="1"/>
  <c r="AS138" i="1"/>
  <c r="AT138" i="1"/>
  <c r="AU138" i="1"/>
  <c r="AV138" i="1"/>
  <c r="AW138" i="1"/>
  <c r="AS139" i="1"/>
  <c r="AT139" i="1"/>
  <c r="AU139" i="1"/>
  <c r="AV139" i="1"/>
  <c r="AW139" i="1"/>
  <c r="AS140" i="1"/>
  <c r="AT140" i="1"/>
  <c r="AU140" i="1"/>
  <c r="AV140" i="1"/>
  <c r="AW140" i="1"/>
  <c r="AS141" i="1"/>
  <c r="AT141" i="1"/>
  <c r="AU141" i="1"/>
  <c r="AV141" i="1"/>
  <c r="AW141" i="1"/>
  <c r="AS142" i="1"/>
  <c r="AT142" i="1"/>
  <c r="AU142" i="1"/>
  <c r="AV142" i="1"/>
  <c r="AW142" i="1"/>
  <c r="AS143" i="1"/>
  <c r="AT143" i="1"/>
  <c r="AU143" i="1"/>
  <c r="AV143" i="1"/>
  <c r="AW143" i="1"/>
  <c r="AS144" i="1"/>
  <c r="AT144" i="1"/>
  <c r="AU144" i="1"/>
  <c r="AV144" i="1"/>
  <c r="AW144" i="1"/>
  <c r="AS145" i="1"/>
  <c r="AT145" i="1"/>
  <c r="AU145" i="1"/>
  <c r="AV145" i="1"/>
  <c r="AW145" i="1"/>
  <c r="AS146" i="1"/>
  <c r="AT146" i="1"/>
  <c r="AU146" i="1"/>
  <c r="AV146" i="1"/>
  <c r="AW146" i="1"/>
  <c r="AS147" i="1"/>
  <c r="AT147" i="1"/>
  <c r="AU147" i="1"/>
  <c r="AV147" i="1"/>
  <c r="AW147" i="1"/>
  <c r="AS148" i="1"/>
  <c r="AT148" i="1"/>
  <c r="AU148" i="1"/>
  <c r="AV148" i="1"/>
  <c r="AW148" i="1"/>
  <c r="AS149" i="1"/>
  <c r="AT149" i="1"/>
  <c r="AU149" i="1"/>
  <c r="AV149" i="1"/>
  <c r="AW149" i="1"/>
  <c r="AS150" i="1"/>
  <c r="AT150" i="1"/>
  <c r="AU150" i="1"/>
  <c r="AV150" i="1"/>
  <c r="AW150" i="1"/>
  <c r="AS151" i="1"/>
  <c r="AT151" i="1"/>
  <c r="AU151" i="1"/>
  <c r="AV151" i="1"/>
  <c r="AW151" i="1"/>
  <c r="AS152" i="1"/>
  <c r="AT152" i="1"/>
  <c r="AU152" i="1"/>
  <c r="AV152" i="1"/>
  <c r="AW152" i="1"/>
  <c r="AS252" i="1"/>
  <c r="AT252" i="1"/>
  <c r="AU252" i="1"/>
  <c r="AV252" i="1"/>
  <c r="AW252" i="1"/>
  <c r="AS153" i="1"/>
  <c r="AT153" i="1"/>
  <c r="AU153" i="1"/>
  <c r="AV153" i="1"/>
  <c r="AW153" i="1"/>
  <c r="AS154" i="1"/>
  <c r="AT154" i="1"/>
  <c r="AU154" i="1"/>
  <c r="AV154" i="1"/>
  <c r="AW154" i="1"/>
  <c r="AS155" i="1"/>
  <c r="AT155" i="1"/>
  <c r="AU155" i="1"/>
  <c r="AV155" i="1"/>
  <c r="AW155" i="1"/>
  <c r="AS156" i="1"/>
  <c r="AT156" i="1"/>
  <c r="AU156" i="1"/>
  <c r="AV156" i="1"/>
  <c r="AW156" i="1"/>
  <c r="AS157" i="1"/>
  <c r="AT157" i="1"/>
  <c r="AU157" i="1"/>
  <c r="AV157" i="1"/>
  <c r="AW157" i="1"/>
  <c r="AS158" i="1"/>
  <c r="AT158" i="1"/>
  <c r="AU158" i="1"/>
  <c r="AV158" i="1"/>
  <c r="AW158" i="1"/>
  <c r="AS159" i="1"/>
  <c r="AT159" i="1"/>
  <c r="AU159" i="1"/>
  <c r="AV159" i="1"/>
  <c r="AW159" i="1"/>
  <c r="AS253" i="1"/>
  <c r="AT253" i="1"/>
  <c r="AU253" i="1"/>
  <c r="AV253" i="1"/>
  <c r="AW253" i="1"/>
  <c r="AS160" i="1"/>
  <c r="AT160" i="1"/>
  <c r="AU160" i="1"/>
  <c r="AV160" i="1"/>
  <c r="AW160" i="1"/>
  <c r="AS161" i="1"/>
  <c r="AT161" i="1"/>
  <c r="AU161" i="1"/>
  <c r="AV161" i="1"/>
  <c r="AW161" i="1"/>
  <c r="AS162" i="1"/>
  <c r="AT162" i="1"/>
  <c r="AU162" i="1"/>
  <c r="AV162" i="1"/>
  <c r="AW162" i="1"/>
  <c r="AS163" i="1"/>
  <c r="AT163" i="1"/>
  <c r="AU163" i="1"/>
  <c r="AV163" i="1"/>
  <c r="AW163" i="1"/>
  <c r="AS164" i="1"/>
  <c r="AT164" i="1"/>
  <c r="AU164" i="1"/>
  <c r="AV164" i="1"/>
  <c r="AW164" i="1"/>
  <c r="AS165" i="1"/>
  <c r="AT165" i="1"/>
  <c r="AU165" i="1"/>
  <c r="AV165" i="1"/>
  <c r="AW165" i="1"/>
  <c r="AS254" i="1"/>
  <c r="AT254" i="1"/>
  <c r="AU254" i="1"/>
  <c r="AV254" i="1"/>
  <c r="AW254" i="1"/>
  <c r="AS166" i="1"/>
  <c r="AT166" i="1"/>
  <c r="AU166" i="1"/>
  <c r="AV166" i="1"/>
  <c r="AW166" i="1"/>
  <c r="AS167" i="1"/>
  <c r="AT167" i="1"/>
  <c r="AU167" i="1"/>
  <c r="AV167" i="1"/>
  <c r="AW167" i="1"/>
  <c r="AS168" i="1"/>
  <c r="AT168" i="1"/>
  <c r="AU168" i="1"/>
  <c r="AV168" i="1"/>
  <c r="AW168" i="1"/>
  <c r="AS169" i="1"/>
  <c r="AT169" i="1"/>
  <c r="AU169" i="1"/>
  <c r="AV169" i="1"/>
  <c r="AW169" i="1"/>
  <c r="AS170" i="1"/>
  <c r="AT170" i="1"/>
  <c r="AU170" i="1"/>
  <c r="AV170" i="1"/>
  <c r="AW170" i="1"/>
  <c r="AS171" i="1"/>
  <c r="AT171" i="1"/>
  <c r="AU171" i="1"/>
  <c r="AV171" i="1"/>
  <c r="AW171" i="1"/>
  <c r="AS172" i="1"/>
  <c r="AT172" i="1"/>
  <c r="AU172" i="1"/>
  <c r="AV172" i="1"/>
  <c r="AW172" i="1"/>
  <c r="AS173" i="1"/>
  <c r="AT173" i="1"/>
  <c r="AU173" i="1"/>
  <c r="AV173" i="1"/>
  <c r="AW173" i="1"/>
  <c r="AS174" i="1"/>
  <c r="AT174" i="1"/>
  <c r="AU174" i="1"/>
  <c r="AV174" i="1"/>
  <c r="AW174" i="1"/>
  <c r="AS175" i="1"/>
  <c r="AT175" i="1"/>
  <c r="AU175" i="1"/>
  <c r="AV175" i="1"/>
  <c r="AW175" i="1"/>
  <c r="AS176" i="1"/>
  <c r="AT176" i="1"/>
  <c r="AU176" i="1"/>
  <c r="AV176" i="1"/>
  <c r="AW176" i="1"/>
  <c r="AS177" i="1"/>
  <c r="AT177" i="1"/>
  <c r="AU177" i="1"/>
  <c r="AV177" i="1"/>
  <c r="AW177" i="1"/>
  <c r="AS178" i="1"/>
  <c r="AT178" i="1"/>
  <c r="AU178" i="1"/>
  <c r="AV178" i="1"/>
  <c r="AW178" i="1"/>
  <c r="AS179" i="1"/>
  <c r="AT179" i="1"/>
  <c r="AU179" i="1"/>
  <c r="AV179" i="1"/>
  <c r="AW179" i="1"/>
  <c r="AS180" i="1"/>
  <c r="AT180" i="1"/>
  <c r="AU180" i="1"/>
  <c r="AV180" i="1"/>
  <c r="AW180" i="1"/>
  <c r="AS181" i="1"/>
  <c r="AT181" i="1"/>
  <c r="AU181" i="1"/>
  <c r="AV181" i="1"/>
  <c r="AW181" i="1"/>
  <c r="AS182" i="1"/>
  <c r="AT182" i="1"/>
  <c r="AU182" i="1"/>
  <c r="AV182" i="1"/>
  <c r="AW182" i="1"/>
  <c r="AS183" i="1"/>
  <c r="AT183" i="1"/>
  <c r="AU183" i="1"/>
  <c r="AV183" i="1"/>
  <c r="AW183" i="1"/>
  <c r="AS184" i="1"/>
  <c r="AT184" i="1"/>
  <c r="AU184" i="1"/>
  <c r="AV184" i="1"/>
  <c r="AW184" i="1"/>
  <c r="AS185" i="1"/>
  <c r="AT185" i="1"/>
  <c r="AU185" i="1"/>
  <c r="AV185" i="1"/>
  <c r="AW185" i="1"/>
  <c r="AS186" i="1"/>
  <c r="AT186" i="1"/>
  <c r="AU186" i="1"/>
  <c r="AV186" i="1"/>
  <c r="AW186" i="1"/>
  <c r="AS187" i="1"/>
  <c r="AT187" i="1"/>
  <c r="AU187" i="1"/>
  <c r="AV187" i="1"/>
  <c r="AW187" i="1"/>
  <c r="AS188" i="1"/>
  <c r="AT188" i="1"/>
  <c r="AU188" i="1"/>
  <c r="AV188" i="1"/>
  <c r="AW188" i="1"/>
  <c r="AS189" i="1"/>
  <c r="AT189" i="1"/>
  <c r="AU189" i="1"/>
  <c r="AV189" i="1"/>
  <c r="AW189" i="1"/>
  <c r="AS190" i="1"/>
  <c r="AT190" i="1"/>
  <c r="AU190" i="1"/>
  <c r="AV190" i="1"/>
  <c r="AW190" i="1"/>
  <c r="AS191" i="1"/>
  <c r="AT191" i="1"/>
  <c r="AU191" i="1"/>
  <c r="AV191" i="1"/>
  <c r="AW191" i="1"/>
  <c r="AS192" i="1"/>
  <c r="AT192" i="1"/>
  <c r="AU192" i="1"/>
  <c r="AV192" i="1"/>
  <c r="AW192" i="1"/>
  <c r="AS193" i="1"/>
  <c r="AT193" i="1"/>
  <c r="AU193" i="1"/>
  <c r="AV193" i="1"/>
  <c r="AW193" i="1"/>
  <c r="AS194" i="1"/>
  <c r="AT194" i="1"/>
  <c r="AU194" i="1"/>
  <c r="AV194" i="1"/>
  <c r="AW194" i="1"/>
  <c r="AS195" i="1"/>
  <c r="AT195" i="1"/>
  <c r="AU195" i="1"/>
  <c r="AV195" i="1"/>
  <c r="AW195" i="1"/>
  <c r="AS196" i="1"/>
  <c r="AT196" i="1"/>
  <c r="AU196" i="1"/>
  <c r="AV196" i="1"/>
  <c r="AW196" i="1"/>
  <c r="AS197" i="1"/>
  <c r="AT197" i="1"/>
  <c r="AU197" i="1"/>
  <c r="AV197" i="1"/>
  <c r="AW197" i="1"/>
  <c r="AS198" i="1"/>
  <c r="AT198" i="1"/>
  <c r="AU198" i="1"/>
  <c r="AV198" i="1"/>
  <c r="AW198" i="1"/>
  <c r="AS199" i="1"/>
  <c r="AT199" i="1"/>
  <c r="AU199" i="1"/>
  <c r="AV199" i="1"/>
  <c r="AW199" i="1"/>
  <c r="AS200" i="1"/>
  <c r="AT200" i="1"/>
  <c r="AU200" i="1"/>
  <c r="AV200" i="1"/>
  <c r="AW200" i="1"/>
  <c r="AS201" i="1"/>
  <c r="AT201" i="1"/>
  <c r="AU201" i="1"/>
  <c r="AV201" i="1"/>
  <c r="AW201" i="1"/>
  <c r="AS202" i="1"/>
  <c r="AT202" i="1"/>
  <c r="AU202" i="1"/>
  <c r="AV202" i="1"/>
  <c r="AW202" i="1"/>
  <c r="AS203" i="1"/>
  <c r="AT203" i="1"/>
  <c r="AU203" i="1"/>
  <c r="AV203" i="1"/>
  <c r="AW203" i="1"/>
  <c r="AS204" i="1"/>
  <c r="AT204" i="1"/>
  <c r="AU204" i="1"/>
  <c r="AV204" i="1"/>
  <c r="AW204" i="1"/>
  <c r="AS205" i="1"/>
  <c r="AT205" i="1"/>
  <c r="AU205" i="1"/>
  <c r="AV205" i="1"/>
  <c r="AW205" i="1"/>
  <c r="AS206" i="1"/>
  <c r="AT206" i="1"/>
  <c r="AU206" i="1"/>
  <c r="AV206" i="1"/>
  <c r="AW206" i="1"/>
  <c r="AS207" i="1"/>
  <c r="AT207" i="1"/>
  <c r="AU207" i="1"/>
  <c r="AV207" i="1"/>
  <c r="AW207" i="1"/>
  <c r="AS208" i="1"/>
  <c r="AT208" i="1"/>
  <c r="AU208" i="1"/>
  <c r="AV208" i="1"/>
  <c r="AW208" i="1"/>
  <c r="AS209" i="1"/>
  <c r="AT209" i="1"/>
  <c r="AU209" i="1"/>
  <c r="AV209" i="1"/>
  <c r="AW209" i="1"/>
  <c r="AS210" i="1"/>
  <c r="AT210" i="1"/>
  <c r="AU210" i="1"/>
  <c r="AV210" i="1"/>
  <c r="AW210" i="1"/>
  <c r="AS211" i="1"/>
  <c r="AT211" i="1"/>
  <c r="AU211" i="1"/>
  <c r="AV211" i="1"/>
  <c r="AW211" i="1"/>
  <c r="AS212" i="1"/>
  <c r="AT212" i="1"/>
  <c r="AU212" i="1"/>
  <c r="AV212" i="1"/>
  <c r="AW212" i="1"/>
  <c r="AS213" i="1"/>
  <c r="AT213" i="1"/>
  <c r="AU213" i="1"/>
  <c r="AV213" i="1"/>
  <c r="AW213" i="1"/>
  <c r="AS214" i="1"/>
  <c r="AT214" i="1"/>
  <c r="AU214" i="1"/>
  <c r="AV214" i="1"/>
  <c r="AW214" i="1"/>
  <c r="AS215" i="1"/>
  <c r="AT215" i="1"/>
  <c r="AU215" i="1"/>
  <c r="AV215" i="1"/>
  <c r="AW215" i="1"/>
  <c r="AS216" i="1"/>
  <c r="AT216" i="1"/>
  <c r="AU216" i="1"/>
  <c r="AV216" i="1"/>
  <c r="AW216" i="1"/>
  <c r="AS217" i="1"/>
  <c r="AT217" i="1"/>
  <c r="AU217" i="1"/>
  <c r="AV217" i="1"/>
  <c r="AW217" i="1"/>
  <c r="AS218" i="1"/>
  <c r="AT218" i="1"/>
  <c r="AU218" i="1"/>
  <c r="AV218" i="1"/>
  <c r="AW218" i="1"/>
  <c r="AS219" i="1"/>
  <c r="AT219" i="1"/>
  <c r="AU219" i="1"/>
  <c r="AV219" i="1"/>
  <c r="AW219" i="1"/>
  <c r="AS220" i="1"/>
  <c r="AT220" i="1"/>
  <c r="AU220" i="1"/>
  <c r="AV220" i="1"/>
  <c r="AW220" i="1"/>
  <c r="AS221" i="1"/>
  <c r="AT221" i="1"/>
  <c r="AU221" i="1"/>
  <c r="AV221" i="1"/>
  <c r="AW221" i="1"/>
  <c r="AS222" i="1"/>
  <c r="AT222" i="1"/>
  <c r="AU222" i="1"/>
  <c r="AV222" i="1"/>
  <c r="AW222" i="1"/>
  <c r="AS223" i="1"/>
  <c r="AT223" i="1"/>
  <c r="AU223" i="1"/>
  <c r="AV223" i="1"/>
  <c r="AW223" i="1"/>
  <c r="AS224" i="1"/>
  <c r="AT224" i="1"/>
  <c r="AU224" i="1"/>
  <c r="AV224" i="1"/>
  <c r="AW224" i="1"/>
  <c r="AS225" i="1"/>
  <c r="AT225" i="1"/>
  <c r="AU225" i="1"/>
  <c r="AV225" i="1"/>
  <c r="AW225" i="1"/>
  <c r="AS226" i="1"/>
  <c r="AT226" i="1"/>
  <c r="AU226" i="1"/>
  <c r="AV226" i="1"/>
  <c r="AW226" i="1"/>
  <c r="AS227" i="1"/>
  <c r="AT227" i="1"/>
  <c r="AU227" i="1"/>
  <c r="AV227" i="1"/>
  <c r="AW227" i="1"/>
  <c r="AS228" i="1"/>
  <c r="AT228" i="1"/>
  <c r="AU228" i="1"/>
  <c r="AV228" i="1"/>
  <c r="AW228" i="1"/>
  <c r="AS229" i="1"/>
  <c r="AT229" i="1"/>
  <c r="AU229" i="1"/>
  <c r="AV229" i="1"/>
  <c r="AW229" i="1"/>
  <c r="AS230" i="1"/>
  <c r="AT230" i="1"/>
  <c r="AU230" i="1"/>
  <c r="AV230" i="1"/>
  <c r="AW230" i="1"/>
  <c r="AS231" i="1"/>
  <c r="AT231" i="1"/>
  <c r="AU231" i="1"/>
  <c r="AV231" i="1"/>
  <c r="AW231" i="1"/>
  <c r="AS232" i="1"/>
  <c r="AT232" i="1"/>
  <c r="AU232" i="1"/>
  <c r="AV232" i="1"/>
  <c r="AW232" i="1"/>
  <c r="AS233" i="1"/>
  <c r="AT233" i="1"/>
  <c r="AU233" i="1"/>
  <c r="AV233" i="1"/>
  <c r="AW233" i="1"/>
  <c r="AS234" i="1"/>
  <c r="AT234" i="1"/>
  <c r="AU234" i="1"/>
  <c r="AV234" i="1"/>
  <c r="AW234" i="1"/>
  <c r="AS235" i="1"/>
  <c r="AT235" i="1"/>
  <c r="AU235" i="1"/>
  <c r="AV235" i="1"/>
  <c r="AW235" i="1"/>
  <c r="AS236" i="1"/>
  <c r="AT236" i="1"/>
  <c r="AU236" i="1"/>
  <c r="AV236" i="1"/>
  <c r="AW236" i="1"/>
  <c r="AS237" i="1"/>
  <c r="AT237" i="1"/>
  <c r="AU237" i="1"/>
  <c r="AV237" i="1"/>
  <c r="AW237" i="1"/>
  <c r="AS238" i="1"/>
  <c r="AT238" i="1"/>
  <c r="AU238" i="1"/>
  <c r="AV238" i="1"/>
  <c r="AW238" i="1"/>
  <c r="AS239" i="1"/>
  <c r="AT239" i="1"/>
  <c r="AU239" i="1"/>
  <c r="AV239" i="1"/>
  <c r="AW239" i="1"/>
  <c r="AS240" i="1"/>
  <c r="AT240" i="1"/>
  <c r="AU240" i="1"/>
  <c r="AV240" i="1"/>
  <c r="AW240" i="1"/>
  <c r="AS241" i="1"/>
  <c r="AT241" i="1"/>
  <c r="AU241" i="1"/>
  <c r="AV241" i="1"/>
  <c r="AW241" i="1"/>
  <c r="AS242" i="1"/>
  <c r="AT242" i="1"/>
  <c r="AU242" i="1"/>
  <c r="AV242" i="1"/>
  <c r="AW242" i="1"/>
  <c r="AS243" i="1"/>
  <c r="AT243" i="1"/>
  <c r="AU243" i="1"/>
  <c r="AV243" i="1"/>
  <c r="AW243" i="1"/>
  <c r="AS244" i="1"/>
  <c r="AT244" i="1"/>
  <c r="AU244" i="1"/>
  <c r="AV244" i="1"/>
  <c r="AW244" i="1"/>
  <c r="AS245" i="1"/>
  <c r="AT245" i="1"/>
  <c r="AU245" i="1"/>
  <c r="AV245" i="1"/>
  <c r="AW245" i="1"/>
  <c r="AS246" i="1"/>
  <c r="AT246" i="1"/>
  <c r="AU246" i="1"/>
  <c r="AV246" i="1"/>
  <c r="AW246" i="1"/>
  <c r="AT2" i="1"/>
  <c r="AU2" i="1"/>
  <c r="AV2" i="1"/>
  <c r="AW2" i="1"/>
  <c r="AR249" i="1"/>
  <c r="AR250" i="1"/>
  <c r="AR252" i="1"/>
  <c r="AR253" i="1"/>
  <c r="AR254" i="1"/>
  <c r="BP5" i="1" l="1"/>
  <c r="BF5" i="1"/>
  <c r="BG2" i="1"/>
  <c r="BO2" i="1"/>
  <c r="BN2" i="1"/>
  <c r="BM2" i="1"/>
  <c r="BJ2" i="1"/>
  <c r="BI2" i="1"/>
  <c r="BL2" i="1"/>
  <c r="BP2" i="1"/>
  <c r="BH2" i="1"/>
  <c r="BK2" i="1"/>
</calcChain>
</file>

<file path=xl/sharedStrings.xml><?xml version="1.0" encoding="utf-8"?>
<sst xmlns="http://schemas.openxmlformats.org/spreadsheetml/2006/main" count="1597" uniqueCount="592">
  <si>
    <t>document_id</t>
  </si>
  <si>
    <t>filename_x</t>
  </si>
  <si>
    <t>firm_id_x</t>
  </si>
  <si>
    <t>Unnamed: 0_y</t>
  </si>
  <si>
    <t>firm_id_y</t>
  </si>
  <si>
    <t>time</t>
  </si>
  <si>
    <t>filename_y</t>
  </si>
  <si>
    <t>firm_id</t>
  </si>
  <si>
    <t>calltime</t>
  </si>
  <si>
    <t>innovation-anz-helen</t>
  </si>
  <si>
    <t>integrity-anz-helen</t>
  </si>
  <si>
    <t>quality-anz-helen</t>
  </si>
  <si>
    <t>respect-anz-helen</t>
  </si>
  <si>
    <t>teamwork-anz-helen</t>
  </si>
  <si>
    <t>document_length-anz-helen</t>
  </si>
  <si>
    <t>innovation-us-helen</t>
  </si>
  <si>
    <t>integrity-us-helen</t>
  </si>
  <si>
    <t>quality-us-helen</t>
  </si>
  <si>
    <t>respect-us-helen</t>
  </si>
  <si>
    <t>teamwork-us-helen</t>
  </si>
  <si>
    <t>document_length-us-helen</t>
  </si>
  <si>
    <t>1.F</t>
  </si>
  <si>
    <t>2.F</t>
  </si>
  <si>
    <t>3.F</t>
  </si>
  <si>
    <t>4.F</t>
  </si>
  <si>
    <t>5.F</t>
  </si>
  <si>
    <t>6.F</t>
  </si>
  <si>
    <t>7.F</t>
  </si>
  <si>
    <t>8.F</t>
  </si>
  <si>
    <t>9.F</t>
  </si>
  <si>
    <t>10.F</t>
  </si>
  <si>
    <t>11.F</t>
  </si>
  <si>
    <t>14.F</t>
  </si>
  <si>
    <t>15.F</t>
  </si>
  <si>
    <t>16.F</t>
  </si>
  <si>
    <t>17.F</t>
  </si>
  <si>
    <t>18.F</t>
  </si>
  <si>
    <t>19.F</t>
  </si>
  <si>
    <t>20.F</t>
  </si>
  <si>
    <t>21.F</t>
  </si>
  <si>
    <t>22.F</t>
  </si>
  <si>
    <t>23.F</t>
  </si>
  <si>
    <t>24.F</t>
  </si>
  <si>
    <t>25.F</t>
  </si>
  <si>
    <t>26.F</t>
  </si>
  <si>
    <t>27.F</t>
  </si>
  <si>
    <t>28.F</t>
  </si>
  <si>
    <t>29.F</t>
  </si>
  <si>
    <t>30.F</t>
  </si>
  <si>
    <t>31.F</t>
  </si>
  <si>
    <t>32.F</t>
  </si>
  <si>
    <t>33.F</t>
  </si>
  <si>
    <t>34.F</t>
  </si>
  <si>
    <t>35.F</t>
  </si>
  <si>
    <t>36.F</t>
  </si>
  <si>
    <t>37.F</t>
  </si>
  <si>
    <t>38.F</t>
  </si>
  <si>
    <t>39.F</t>
  </si>
  <si>
    <t>40.F</t>
  </si>
  <si>
    <t>41.F</t>
  </si>
  <si>
    <t>42.F</t>
  </si>
  <si>
    <t>43.F</t>
  </si>
  <si>
    <t>44.F</t>
  </si>
  <si>
    <t>45.F</t>
  </si>
  <si>
    <t>46.F</t>
  </si>
  <si>
    <t>47.F</t>
  </si>
  <si>
    <t>48.F</t>
  </si>
  <si>
    <t>49.F</t>
  </si>
  <si>
    <t>50.F</t>
  </si>
  <si>
    <t>51.F</t>
  </si>
  <si>
    <t>52.F</t>
  </si>
  <si>
    <t>53.F</t>
  </si>
  <si>
    <t>54.F</t>
  </si>
  <si>
    <t>55.F</t>
  </si>
  <si>
    <t>56.F</t>
  </si>
  <si>
    <t>57.F</t>
  </si>
  <si>
    <t>58.F</t>
  </si>
  <si>
    <t>59.F</t>
  </si>
  <si>
    <t>60.F</t>
  </si>
  <si>
    <t>61.F</t>
  </si>
  <si>
    <t>62.F</t>
  </si>
  <si>
    <t>63.F</t>
  </si>
  <si>
    <t>64.F</t>
  </si>
  <si>
    <t>65.F</t>
  </si>
  <si>
    <t>66.F</t>
  </si>
  <si>
    <t>67.F</t>
  </si>
  <si>
    <t>68.F</t>
  </si>
  <si>
    <t>69.F</t>
  </si>
  <si>
    <t>70.F</t>
  </si>
  <si>
    <t>71.F</t>
  </si>
  <si>
    <t>72.F</t>
  </si>
  <si>
    <t>73.F</t>
  </si>
  <si>
    <t>74.F</t>
  </si>
  <si>
    <t>75.F</t>
  </si>
  <si>
    <t>76.F</t>
  </si>
  <si>
    <t>77.F</t>
  </si>
  <si>
    <t>78.F</t>
  </si>
  <si>
    <t>79.F</t>
  </si>
  <si>
    <t>80.F</t>
  </si>
  <si>
    <t>81.F</t>
  </si>
  <si>
    <t>82.F</t>
  </si>
  <si>
    <t>84.F</t>
  </si>
  <si>
    <t>85.F</t>
  </si>
  <si>
    <t>86.F</t>
  </si>
  <si>
    <t>87.F</t>
  </si>
  <si>
    <t>88.F</t>
  </si>
  <si>
    <t>89.F</t>
  </si>
  <si>
    <t>90.F</t>
  </si>
  <si>
    <t>91.F</t>
  </si>
  <si>
    <t>92.F</t>
  </si>
  <si>
    <t>93.F</t>
  </si>
  <si>
    <t>94.F</t>
  </si>
  <si>
    <t>95.F</t>
  </si>
  <si>
    <t>96.F</t>
  </si>
  <si>
    <t>97.F</t>
  </si>
  <si>
    <t>98.F</t>
  </si>
  <si>
    <t>99.F</t>
  </si>
  <si>
    <t>100.F</t>
  </si>
  <si>
    <t>101.F</t>
  </si>
  <si>
    <t>102.F</t>
  </si>
  <si>
    <t>103.F</t>
  </si>
  <si>
    <t>104.F</t>
  </si>
  <si>
    <t>105.F</t>
  </si>
  <si>
    <t>106.F</t>
  </si>
  <si>
    <t>107.F</t>
  </si>
  <si>
    <t>108.F</t>
  </si>
  <si>
    <t>109.F</t>
  </si>
  <si>
    <t>110.F</t>
  </si>
  <si>
    <t>111.F</t>
  </si>
  <si>
    <t>112.F</t>
  </si>
  <si>
    <t>113.F</t>
  </si>
  <si>
    <t>114.F</t>
  </si>
  <si>
    <t>116.F</t>
  </si>
  <si>
    <t>117.F</t>
  </si>
  <si>
    <t>118.F</t>
  </si>
  <si>
    <t>119.F</t>
  </si>
  <si>
    <t>120.F</t>
  </si>
  <si>
    <t>121.F</t>
  </si>
  <si>
    <t>122.F</t>
  </si>
  <si>
    <t>123.F</t>
  </si>
  <si>
    <t>124.F</t>
  </si>
  <si>
    <t>125.F</t>
  </si>
  <si>
    <t>126.F</t>
  </si>
  <si>
    <t>127.F</t>
  </si>
  <si>
    <t>128.F</t>
  </si>
  <si>
    <t>129.F</t>
  </si>
  <si>
    <t>130.F</t>
  </si>
  <si>
    <t>131.F</t>
  </si>
  <si>
    <t>132.F</t>
  </si>
  <si>
    <t>133.F</t>
  </si>
  <si>
    <t>134.F</t>
  </si>
  <si>
    <t>136.F</t>
  </si>
  <si>
    <t>137.F</t>
  </si>
  <si>
    <t>138.F</t>
  </si>
  <si>
    <t>139.F</t>
  </si>
  <si>
    <t>140.F</t>
  </si>
  <si>
    <t>141.F</t>
  </si>
  <si>
    <t>142.F</t>
  </si>
  <si>
    <t>143.F</t>
  </si>
  <si>
    <t>144.F</t>
  </si>
  <si>
    <t>145.F</t>
  </si>
  <si>
    <t>146.F</t>
  </si>
  <si>
    <t>147.F</t>
  </si>
  <si>
    <t>148.F</t>
  </si>
  <si>
    <t>149.F</t>
  </si>
  <si>
    <t>150.F</t>
  </si>
  <si>
    <t>151.F</t>
  </si>
  <si>
    <t>152.F</t>
  </si>
  <si>
    <t>153.F</t>
  </si>
  <si>
    <t>154.F</t>
  </si>
  <si>
    <t>155.F</t>
  </si>
  <si>
    <t>156.F</t>
  </si>
  <si>
    <t>157.F</t>
  </si>
  <si>
    <t>158.F</t>
  </si>
  <si>
    <t>159.F</t>
  </si>
  <si>
    <t>160.F</t>
  </si>
  <si>
    <t>161.F</t>
  </si>
  <si>
    <t>162.F</t>
  </si>
  <si>
    <t>163.F</t>
  </si>
  <si>
    <t>164.F</t>
  </si>
  <si>
    <t>165.F</t>
  </si>
  <si>
    <t>166.F</t>
  </si>
  <si>
    <t>167.F</t>
  </si>
  <si>
    <t>168.F</t>
  </si>
  <si>
    <t>169.F</t>
  </si>
  <si>
    <t>170.F</t>
  </si>
  <si>
    <t>171.F</t>
  </si>
  <si>
    <t>172.F</t>
  </si>
  <si>
    <t>173.F</t>
  </si>
  <si>
    <t>174.F</t>
  </si>
  <si>
    <t>175.F</t>
  </si>
  <si>
    <t>178.F</t>
  </si>
  <si>
    <t>179.F</t>
  </si>
  <si>
    <t>180.F</t>
  </si>
  <si>
    <t>181.F</t>
  </si>
  <si>
    <t>182.F</t>
  </si>
  <si>
    <t>183.F</t>
  </si>
  <si>
    <t>184.F</t>
  </si>
  <si>
    <t>185.F</t>
  </si>
  <si>
    <t>186.F</t>
  </si>
  <si>
    <t>187.F</t>
  </si>
  <si>
    <t>188.F</t>
  </si>
  <si>
    <t>189.F</t>
  </si>
  <si>
    <t>190.F</t>
  </si>
  <si>
    <t>191.F</t>
  </si>
  <si>
    <t>192.F</t>
  </si>
  <si>
    <t>193.F</t>
  </si>
  <si>
    <t>194.F</t>
  </si>
  <si>
    <t>195.F</t>
  </si>
  <si>
    <t>196.F</t>
  </si>
  <si>
    <t>197.F</t>
  </si>
  <si>
    <t>198.F</t>
  </si>
  <si>
    <t>199.F</t>
  </si>
  <si>
    <t>200.F</t>
  </si>
  <si>
    <t>201.F</t>
  </si>
  <si>
    <t>202.F</t>
  </si>
  <si>
    <t>203.F</t>
  </si>
  <si>
    <t>204.F</t>
  </si>
  <si>
    <t>205.F</t>
  </si>
  <si>
    <t>206.F</t>
  </si>
  <si>
    <t>207.F</t>
  </si>
  <si>
    <t>208.F</t>
  </si>
  <si>
    <t>209.F</t>
  </si>
  <si>
    <t>210.F</t>
  </si>
  <si>
    <t>211.F</t>
  </si>
  <si>
    <t>212.F</t>
  </si>
  <si>
    <t>213.F</t>
  </si>
  <si>
    <t>214.F</t>
  </si>
  <si>
    <t>215.F</t>
  </si>
  <si>
    <t>216.F</t>
  </si>
  <si>
    <t>217.F</t>
  </si>
  <si>
    <t>218.F</t>
  </si>
  <si>
    <t>219.F</t>
  </si>
  <si>
    <t>220.F</t>
  </si>
  <si>
    <t>221.F</t>
  </si>
  <si>
    <t>222.F</t>
  </si>
  <si>
    <t>223.F</t>
  </si>
  <si>
    <t>224.F</t>
  </si>
  <si>
    <t>225.F</t>
  </si>
  <si>
    <t>226.F</t>
  </si>
  <si>
    <t>227.F</t>
  </si>
  <si>
    <t>228.F</t>
  </si>
  <si>
    <t>229.F</t>
  </si>
  <si>
    <t>230.F</t>
  </si>
  <si>
    <t>231.F</t>
  </si>
  <si>
    <t>232.F</t>
  </si>
  <si>
    <t>233.F</t>
  </si>
  <si>
    <t>234.F</t>
  </si>
  <si>
    <t>235.F</t>
  </si>
  <si>
    <t>236.F</t>
  </si>
  <si>
    <t>237.F</t>
  </si>
  <si>
    <t>238.F</t>
  </si>
  <si>
    <t>239.F</t>
  </si>
  <si>
    <t>240.F</t>
  </si>
  <si>
    <t>241.F</t>
  </si>
  <si>
    <t>242.F</t>
  </si>
  <si>
    <t>243.F</t>
  </si>
  <si>
    <t>244.F</t>
  </si>
  <si>
    <t>245.F</t>
  </si>
  <si>
    <t>246.F</t>
  </si>
  <si>
    <t>247.F</t>
  </si>
  <si>
    <t>248.F</t>
  </si>
  <si>
    <t>249.F</t>
  </si>
  <si>
    <t>250.F</t>
  </si>
  <si>
    <t>251.F</t>
  </si>
  <si>
    <t>252.F</t>
  </si>
  <si>
    <t>253.F</t>
  </si>
  <si>
    <t>254.F</t>
  </si>
  <si>
    <t>255.F</t>
  </si>
  <si>
    <t>256.F</t>
  </si>
  <si>
    <t>257.F</t>
  </si>
  <si>
    <t>258.F</t>
  </si>
  <si>
    <t>Air New Zealand Limited - ShareholderAnalyst Call.pdf</t>
  </si>
  <si>
    <t>Air New Zealand Limited, 2011 Earnings Call, Aug 25, 2011.pdf</t>
  </si>
  <si>
    <t>Air New Zealand Limited, 2012 Earnings Call, Aug 30, 2012.pdf</t>
  </si>
  <si>
    <t>Air New Zealand Limited, 2013 Earnings Call, Aug 29, 2013.pdf</t>
  </si>
  <si>
    <t>Air New Zealand Limited, 2014 Earnings Call, Aug 27, 2014.pdf</t>
  </si>
  <si>
    <t>Air New Zealand Limited, 2015 Earnings Call, Aug 26, 2015.pdf</t>
  </si>
  <si>
    <t>Air New Zealand Limited, H1 2011 Earnings Call, Feb 24, 2011.pdf</t>
  </si>
  <si>
    <t>Air New Zealand Limited, H1 2012 Earnings Call, Feb 24, 2012.pdf</t>
  </si>
  <si>
    <t>Air New Zealand Limited, H1 2013 Earnings Call, Feb 28, 2013.pdf</t>
  </si>
  <si>
    <t>Air New Zealand Limited, H1 2014 Earnings Call, Feb 27, 2014.pdf</t>
  </si>
  <si>
    <t>Air New Zealand Limited, H1 2015 Earnings Call, Feb 25, 2015.pdf</t>
  </si>
  <si>
    <t>Auckland International Airport Limited, 2013 Earnings Call, Aug 21, 2013.pdf</t>
  </si>
  <si>
    <t>Auckland International Airport Limited, 2014 Earnings Call, Aug 26, 2014.pdf</t>
  </si>
  <si>
    <t>Auckland International Airport Limited, 2015 Earnings Call, Aug 24, 2015.pdf</t>
  </si>
  <si>
    <t>Auckland International Airport Limited, H1 2014 Earnings Call, Feb 20, 2014.pdf</t>
  </si>
  <si>
    <t>Auckland International Airport Limited, H1 2015 Earnings Call, Feb 20, 2015.pdf</t>
  </si>
  <si>
    <t>Auckland International Airport Ltd. - ShareholderAnalyst Call.pdf</t>
  </si>
  <si>
    <t>Auckland International Airport Ltd., 2011 Earnings Call, Aug 23, 2011.pdf</t>
  </si>
  <si>
    <t>Auckland International Airport Ltd., 2012 Earnings Call, Aug 30, 2012.pdf</t>
  </si>
  <si>
    <t>Auckland International Airport Ltd., H1 2011 Earnings Call, Feb 24, 2011.pdf</t>
  </si>
  <si>
    <t>Auckland International Airport Ltd., H1 2012 Earnings Call, Feb 29, 2012.pdf</t>
  </si>
  <si>
    <t>Auckland International Airport Ltd., H1 2013 Earnings Call, Feb 21, 2013.pdf</t>
  </si>
  <si>
    <t>Australia  New Zealand Banking Group Limited - ShareholderAnalyst Call.pdf</t>
  </si>
  <si>
    <t>Australia  New Zealand Banking Group Limited - Special Call.pdf</t>
  </si>
  <si>
    <t>Australia  New Zealand Banking Group Limited, 2011 Earnings Call, Nov 03, 2011.pdf</t>
  </si>
  <si>
    <t>Australia  New Zealand Banking Group Limited, 2012 Earnings Call, Oct 25, 2012.pdf</t>
  </si>
  <si>
    <t>Australia  New Zealand Banking Group Limited, 2013 Earnings Call, Oct 29, 2013.pdf</t>
  </si>
  <si>
    <t>Australia  New Zealand Banking Group Limited, 2014 Earnings Call, Oct 31, 2014.pdf</t>
  </si>
  <si>
    <t>Australia  New Zealand Banking Group Limited, 2015 Earnings Call, Oct 29, 2015.pdf</t>
  </si>
  <si>
    <t>Australia  New Zealand Banking Group Limited, 2016 Earnings Call, Nov 03, 2016.pdf</t>
  </si>
  <si>
    <t>Australia  New Zealand Banking Group Limited, H1 2012 Earnings Call, May 02, 2012.pdf</t>
  </si>
  <si>
    <t>Australia  New Zealand Banking Group Limited, H1 2013 Earnings Call, Apr 30, 2013.pdf</t>
  </si>
  <si>
    <t>Australia  New Zealand Banking Group Limited, H1 2014 Earnings Call, May 01, 2014.pdf</t>
  </si>
  <si>
    <t>Australia  New Zealand Banking Group Limited, H1 2015 Earnings Call, May 05, 2015.pdf</t>
  </si>
  <si>
    <t>Australia  New Zealand Banking Group Limited, H1 2016 Earnings Call, May 03, 2016.pdf</t>
  </si>
  <si>
    <t>Australia  New Zealand Banking Group Limited, Nine Months 2013 Sales Trading Statement Call, Aug 16, 2013.pdf</t>
  </si>
  <si>
    <t>Australia  New Zealand Banking Group Limited, Nine Months 2015 Sales Trading Statement Call, Aug 18, 2015.pdf</t>
  </si>
  <si>
    <t>Australia  New Zealand Banking Group Limited, Q1 2013 Sales Trading Statement Call, Feb 15, 2013.pdf</t>
  </si>
  <si>
    <t>Australia  New Zealand Banking Group Ltd. - Special Call.pdf</t>
  </si>
  <si>
    <t>Australia  New Zealand Banking Group Ltd., 2010 Earnings Call, Oct 28, 2010.pdf</t>
  </si>
  <si>
    <t>Australia  New Zealand Banking Group Ltd., H1 2011 Earnings Call, May 03, 2011.pdf</t>
  </si>
  <si>
    <t>Australia  New Zealand Banking Group Ltd., Q2 2010 Earnings Call, Apr-29-2010.pdf</t>
  </si>
  <si>
    <t>Australia and New Zealand Banking Group Limited - ShareholderAnalyst Call.pdf</t>
  </si>
  <si>
    <t>Australia and New Zealand Banking Group Limited, 2017 Earnings Call, Oct 26, 2017.pdf</t>
  </si>
  <si>
    <t>Australia and New Zealand Banking Group Limited, 2018 Earnings Call, Oct 31, 2018.pdf</t>
  </si>
  <si>
    <t>Australia and New Zealand Banking Group Limited, 2019 Earnings Call, Oct 31, 2019.pdf</t>
  </si>
  <si>
    <t>Australia and New Zealand Banking Group Limited, 2020 Earnings Call, Oct 29, 2020.pdf</t>
  </si>
  <si>
    <t>Australia and New Zealand Banking Group Limited, H1 2017 Earnings Call, May 02, 2017.pdf</t>
  </si>
  <si>
    <t>Australia and New Zealand Banking Group Limited, H1 2018 Earnings Call, May 01, 2018.pdf</t>
  </si>
  <si>
    <t>Australia and New Zealand Banking Group Limited, H1 2019 Earnings Call, May 01, 2019.pdf</t>
  </si>
  <si>
    <t>Australia and New Zealand Banking Group Limited, H1 2020 Earnings Call, Apr 30, 2020.pdf</t>
  </si>
  <si>
    <t>Australia and New Zealand Banking Group Limited, H1 2021 Earnings Call, May 05, 2021.pdf</t>
  </si>
  <si>
    <t>Australia and New Zealand Banking Group Limited, Q3 2020 Sales Trading Statement Call, Aug 19, 2020.pdf</t>
  </si>
  <si>
    <t>Bank of Queensland Limited - ShareholderAnalyst Call.pdf</t>
  </si>
  <si>
    <t>Bank of Queensland Limited, 2017 Earnings Call, Oct 12, 2017.pdf</t>
  </si>
  <si>
    <t>Bank of Queensland Limited, 2018 Earnings Call, Oct 04, 2018.pdf</t>
  </si>
  <si>
    <t>Bank of Queensland Limited, 2019 Earnings Call, Oct 17, 2019.pdf</t>
  </si>
  <si>
    <t>Bank of Queensland Limited, 2020 Earnings Call, Oct 14, 2020.pdf</t>
  </si>
  <si>
    <t>Bank of Queensland Limited, H1 2017 Earnings Call, Mar 30, 2017.pdf</t>
  </si>
  <si>
    <t>Bank of Queensland Limited, H1 2018 Earnings Call, Apr 17, 2018.pdf</t>
  </si>
  <si>
    <t>Bank of Queensland Limited, H1 2019 Earnings Call, Apr 11, 2019.pdf</t>
  </si>
  <si>
    <t>Bank of Queensland Limited, H1 2020 Earnings Call, Apr 08, 2020.pdf</t>
  </si>
  <si>
    <t>Bank of Queensland Limited, H1 2021 Earnings Call, Apr 15, 2021.pdf</t>
  </si>
  <si>
    <t>Bank of Queensland Limited, Members Equity Bank Limited - MA Call.pdf</t>
  </si>
  <si>
    <t>Bank of Queensland Ltd. - ShareholderAnalyst Call.pdf</t>
  </si>
  <si>
    <t>Bank of Queensland Ltd., 2010 Earnings Call, Oct 14, 2010.pdf</t>
  </si>
  <si>
    <t>Bank of Queensland Ltd., 2011 Earnings Call, Oct 13, 2011.pdf</t>
  </si>
  <si>
    <t>Bank of Queensland Ltd., 2012 Earnings Call, Oct 18, 2012.pdf</t>
  </si>
  <si>
    <t>Bank of Queensland Ltd., 2013 Earnings Call, Oct 10, 2013.pdf</t>
  </si>
  <si>
    <t>Bank of Queensland Ltd., 2014 Earnings Call, Oct 09, 2014.pdf</t>
  </si>
  <si>
    <t>Bank of Queensland Ltd., 2015 Earnings Call, Oct 08, 2015.pdf</t>
  </si>
  <si>
    <t>Bank of Queensland Ltd., 2016 Earnings Call, Oct 06, 2016.pdf</t>
  </si>
  <si>
    <t>Bank of Queensland Ltd., H1 2011 Earnings Call, Apr 14, 2011.pdf</t>
  </si>
  <si>
    <t>Bank of Queensland Ltd., H1 2012 Earnings Call, Apr 18, 2012.pdf</t>
  </si>
  <si>
    <t>Bank of Queensland Ltd., H1 2013 Earnings Call, Apr 18, 2013.pdf</t>
  </si>
  <si>
    <t>Bank of Queensland Ltd., H1 2014 Earnings Call, Apr 11, 2014.pdf</t>
  </si>
  <si>
    <t>Bank of Queensland Ltd., H1 2015 Earnings Call, Mar 26, 2015.pdf</t>
  </si>
  <si>
    <t>Bank of Queensland Ltd., H1 2016 Earnings Call, Apr 07, 2016.pdf</t>
  </si>
  <si>
    <t>Bank of Queensland Ltd., Q2 2010 Earnings Call, Apr 15, 2010.pdf</t>
  </si>
  <si>
    <t>Bank of Queensland Ltd., Virgin Money (Australia) Pty Limited - MA Call.pdf</t>
  </si>
  <si>
    <t>Bendigo and Adelaide Bank Limited, 2012 Earnings Call, Aug 20, 2012.pdf</t>
  </si>
  <si>
    <t>Bendigo and Adelaide Bank Limited, 2013 Earnings Call, Aug 19, 2013.pdf</t>
  </si>
  <si>
    <t>Bendigo and Adelaide Bank Limited, 2014 Earnings Call, Aug 11, 2014.pdf</t>
  </si>
  <si>
    <t>Bendigo and Adelaide Bank Limited, 2015 Earnings Call, Aug 10, 2015.pdf</t>
  </si>
  <si>
    <t>Bendigo and Adelaide Bank Limited, 2016 Earnings Call, Aug 08, 2016.pdf</t>
  </si>
  <si>
    <t>Bendigo and Adelaide Bank Limited, 2017 Earnings Call, Aug 14, 2017.pdf</t>
  </si>
  <si>
    <t>Bendigo and Adelaide Bank Limited, 2018 Earnings Call, Aug 13, 2018.pdf</t>
  </si>
  <si>
    <t>Bendigo and Adelaide Bank Limited, 2019 Earnings Call, Aug 12, 2019.pdf</t>
  </si>
  <si>
    <t>Bendigo and Adelaide Bank Limited, 2020 Earnings Call, Aug 17, 2020.pdf</t>
  </si>
  <si>
    <t>Bendigo and Adelaide Bank Limited, H1 2012 Earnings Call, Feb 20, 2012.pdf</t>
  </si>
  <si>
    <t>Bendigo and Adelaide Bank Limited, H1 2013 Earnings Call, Feb 18, 2013.pdf</t>
  </si>
  <si>
    <t>Bendigo and Adelaide Bank Limited, H1 2014 Earnings Call, Feb 17, 2014.pdf</t>
  </si>
  <si>
    <t>Bendigo and Adelaide Bank Limited, H1 2015 Earnings Call, Feb 16, 2015.pdf</t>
  </si>
  <si>
    <t>Bendigo and Adelaide Bank Limited, H1 2016 Earnings Call, Feb 15, 2016.pdf</t>
  </si>
  <si>
    <t>Bendigo and Adelaide Bank Limited, H1 2017 Earnings Call, Feb 13, 2017.pdf</t>
  </si>
  <si>
    <t>Bendigo and Adelaide Bank Limited, H1 2018 Earnings Call, Feb 12, 2018.pdf</t>
  </si>
  <si>
    <t>Bendigo and Adelaide Bank Limited, H1 2019 Earnings Call, Feb 11, 2019.pdf</t>
  </si>
  <si>
    <t>Bendigo and Adelaide Bank Limited, H1 2020 Earnings Call, Feb 17, 2020.pdf</t>
  </si>
  <si>
    <t>Bendigo and Adelaide Bank Limited, H1 2021 Earnings Call, Feb 15, 2021.pdf</t>
  </si>
  <si>
    <t>Bendigo and Adelaide Bank Limited., 2011 Earnings Call, Aug 08, 2011.pdf</t>
  </si>
  <si>
    <t>Bendigo and Adelaide Bank Limited., H1 2011 Earnings Call, Feb 14, 2011.pdf</t>
  </si>
  <si>
    <t>Commonwealth Bank of Australia - Pre Recorded MA Call.pdf</t>
  </si>
  <si>
    <t>Commonwealth Bank of Australia - ShareholderAnalyst Call.pdf</t>
  </si>
  <si>
    <t>Commonwealth Bank of Australia, 2011 Earnings Call, Aug 10, 2011.pdf</t>
  </si>
  <si>
    <t>Commonwealth Bank of Australia, 2012 Earnings Call, Aug 15, 2012.pdf</t>
  </si>
  <si>
    <t>Commonwealth Bank of Australia, 2013 Earnings Call, Aug 14, 2013.pdf</t>
  </si>
  <si>
    <t>Commonwealth Bank of Australia, 2014 Earnings Call, Aug 13, 2014.pdf</t>
  </si>
  <si>
    <t>Commonwealth Bank of Australia, 2015 Earnings Call, Aug 12, 2015.pdf</t>
  </si>
  <si>
    <t>Commonwealth Bank of Australia, 2016 Earnings Call, Aug 10, 2016.pdf</t>
  </si>
  <si>
    <t>Commonwealth Bank of Australia, 2017 Earnings Call, Aug 09, 2017.pdf</t>
  </si>
  <si>
    <t>Commonwealth Bank of Australia, 2018 Earnings Call, Aug 08, 2018.pdf</t>
  </si>
  <si>
    <t>Commonwealth Bank of Australia, 2019 Earnings Call, Aug 07, 2019.pdf</t>
  </si>
  <si>
    <t>Commonwealth Bank of Australia, 2020 Earnings Call, Aug 12, 2020.pdf</t>
  </si>
  <si>
    <t>Commonwealth Bank of Australia, H1 2011 Earnings Call, Feb 09, 2011.pdf</t>
  </si>
  <si>
    <t>Commonwealth Bank of Australia, H1 2012 Earnings Call, Feb 15, 2012.pdf</t>
  </si>
  <si>
    <t>Commonwealth Bank of Australia, H1 2013 Earnings Call, Feb 13, 2013.pdf</t>
  </si>
  <si>
    <t>Commonwealth Bank of Australia, H1 2014 Earnings Call, Feb 12, 2014.pdf</t>
  </si>
  <si>
    <t>Commonwealth Bank of Australia, H1 2015 Earnings Call, Feb 11, 2015.pdf</t>
  </si>
  <si>
    <t>Commonwealth Bank of Australia, H1 2016 Earnings Call, Feb 10, 2016.pdf</t>
  </si>
  <si>
    <t>Commonwealth Bank of Australia, H1 2017 Earnings Call, Feb 15, 2017.pdf</t>
  </si>
  <si>
    <t>Commonwealth Bank of Australia, H1 2018 Earnings Call, Feb 07, 2018.pdf</t>
  </si>
  <si>
    <t>Commonwealth Bank of Australia, H1 2019 Earnings Call, Feb 06, 2019.pdf</t>
  </si>
  <si>
    <t>Commonwealth Bank of Australia, H1 2020 Earnings Call, Feb 12, 2020.pdf</t>
  </si>
  <si>
    <t>Commonwealth Bank of Australia, H1 2021 Earnings Call, Feb 10, 2021.pdf</t>
  </si>
  <si>
    <t>Commonwealth Bank of Australia, Q1 2012 Sales Trading Statement Call, Nov 15, 2011.pdf</t>
  </si>
  <si>
    <t>Commonwealth Bank of Australia, Q3 2011 Sales Trading Statement Call, May 11, 2011.pdf</t>
  </si>
  <si>
    <t>Commonwealth Bank of Australia, Q3 2012 Sales Trading Statement Call, May 17, 2012.pdf</t>
  </si>
  <si>
    <t>Commonwealth Bank of Australia, Q3 2019 Sales Trading Statement Call, May 13, 2019.pdf</t>
  </si>
  <si>
    <t>Commonwealth Bank of Australia, Q3 2020 Sales Trading Statement Call, May 13, 2020.pdf</t>
  </si>
  <si>
    <t>Contact Energy Ltd., H1 2011 Earnings Call, Feb 22, 2011.pdf</t>
  </si>
  <si>
    <t>Fisher  Paykel Healthcare Corporation Limited, 2011 Earnings Call, May 25, 2011.pdf</t>
  </si>
  <si>
    <t>Fisher  Paykel Healthcare Corporation Limited, 2012 Earnings Call, May 25, 2012.pdf</t>
  </si>
  <si>
    <t>Fisher  Paykel Healthcare Corporation Limited, 2013 Earnings Call, May 23, 2013.pdf</t>
  </si>
  <si>
    <t>Fisher  Paykel Healthcare Corporation Limited, 2014 Earnings Call, May 22, 2014.pdf</t>
  </si>
  <si>
    <t>Fisher  Paykel Healthcare Corporation Limited, 2015 Earnings Call, May 29, 2015.pdf</t>
  </si>
  <si>
    <t>Fisher  Paykel Healthcare Corporation Limited, H1 2012 Earnings Call, Nov 23, 2011.pdf</t>
  </si>
  <si>
    <t>Fisher  Paykel Healthcare Corporation Limited, H1 2013 Earnings Call, Nov 22, 2012.pdf</t>
  </si>
  <si>
    <t>Fisher  Paykel Healthcare Corporation Limited, H1 2014 Earnings Call, Nov 22, 2013.pdf</t>
  </si>
  <si>
    <t>Fisher  Paykel Healthcare Corporation Limited, H1 2015 Earnings Call, Nov 19, 2014.pdf</t>
  </si>
  <si>
    <t>Fisher  Paykel Healthcare Corporation Limited, H1 2016 Earnings Call, Nov 27, 2015.pdf</t>
  </si>
  <si>
    <t>Fisher  Paykel Healthcare Corporation Limited, Q2 2011 Earnings Call, Nov 24, 2010.pdf</t>
  </si>
  <si>
    <t>Fletcher Building Ltd. - ShareholderAnalyst Call.pdf</t>
  </si>
  <si>
    <t>Fletcher Building Ltd., 2011 Earnings Call, Aug 17, 2011.pdf</t>
  </si>
  <si>
    <t>Fletcher Building Ltd., 2012 Earnings Call, Aug 22, 2012.pdf</t>
  </si>
  <si>
    <t>Fletcher Building Ltd., 2013 Earnings Call, Aug 21, 2013.pdf</t>
  </si>
  <si>
    <t>Fletcher Building Ltd., 2014 Earnings Call, Aug 20, 2014.pdf</t>
  </si>
  <si>
    <t>Fletcher Building Ltd., 2015 Earnings Call, Aug 19, 2015.pdf</t>
  </si>
  <si>
    <t>Fletcher Building Ltd., H1 2011 Earnings Call, Feb 16, 2011.pdf</t>
  </si>
  <si>
    <t>Fletcher Building Ltd., H1 2012 Earnings Call, Feb 22, 2012.pdf</t>
  </si>
  <si>
    <t>Fletcher Building Ltd., H1 2013 Earnings Call, Feb 20, 2013.pdf</t>
  </si>
  <si>
    <t>Fletcher Building Ltd., H1 2014 Earnings Call, Feb 20, 2014.pdf</t>
  </si>
  <si>
    <t>Fletcher Building Ltd., H1 2015 Earnings Call, Feb 18, 2015.pdf</t>
  </si>
  <si>
    <t>Goodman Property Trust, 2011 Earnings Call, May 18, 2011.pdf</t>
  </si>
  <si>
    <t>Goodman Property Trust, Q2 2012 Earnings Call, Nov 09, 2011.pdf</t>
  </si>
  <si>
    <t>Infratil Limited - AnalystInvestor Day.pdf</t>
  </si>
  <si>
    <t>Infratil Limited, 2013 Earnings Call, May 14, 2013.pdf</t>
  </si>
  <si>
    <t>Infratil Limited, 2014 Earnings Call, May 13, 2014.pdf</t>
  </si>
  <si>
    <t>Infratil Limited, 2015 Earnings Call, May 19, 2015.pdf</t>
  </si>
  <si>
    <t>Infratil Limited, H1 2013 Earnings Call, Nov 13, 2012.pdf</t>
  </si>
  <si>
    <t>Infratil Limited, H1 2014 Earnings Call, Nov 12, 2013.pdf</t>
  </si>
  <si>
    <t>Infratil Limited, H1 2015 Earnings Call, Nov 11, 2014.pdf</t>
  </si>
  <si>
    <t>Infratil Limited, H1 2016 Earnings Call, Nov 11, 2015.pdf</t>
  </si>
  <si>
    <t>Infratil Ltd. - AnalystInvestor Day.pdf</t>
  </si>
  <si>
    <t>Infratil Ltd., 2011 Earnings Call, May 17, 2011.pdf</t>
  </si>
  <si>
    <t>Infratil Ltd., 2012 Earnings Call, May 15, 2012.pdf</t>
  </si>
  <si>
    <t>Infratil Ltd., H1 2012 Earnings Call, Nov 15, 2011.pdf</t>
  </si>
  <si>
    <t>Infratil Ltd., Q2 2011 Earnings Call, Nov 16, 2010.pdf</t>
  </si>
  <si>
    <t>Kiwi Income Property Trust, 2011 Earnings Call, May 18, 2011.pdf</t>
  </si>
  <si>
    <t>Kiwi Income Property Trust, H1 2012 Earnings Call, Nov 16, 2011.pdf</t>
  </si>
  <si>
    <t>National Australia Bank Limited - ShareholderAnalyst Call.pdf</t>
  </si>
  <si>
    <t>National Australia Bank Limited, 2010 Earnings Call, Oct 26, 2010.pdf</t>
  </si>
  <si>
    <t>National Australia Bank Limited, 2011 Earnings Call, Oct 27, 2011.pdf</t>
  </si>
  <si>
    <t>National Australia Bank Limited, 2012 Earnings Call, Oct 31, 2012.pdf</t>
  </si>
  <si>
    <t>National Australia Bank Limited, 2013 Earnings Call, Oct 31, 2013.pdf</t>
  </si>
  <si>
    <t>National Australia Bank Limited, 2014 Earnings Call, Oct 30, 2014.pdf</t>
  </si>
  <si>
    <t>National Australia Bank Limited, 2015 Earnings Call, Oct 28, 2015.pdf</t>
  </si>
  <si>
    <t>National Australia Bank Limited, 2016 Earnings Call, Oct 27, 2016.pdf</t>
  </si>
  <si>
    <t>National Australia Bank Limited, 2017 Earnings Call, Nov 02, 2017.pdf</t>
  </si>
  <si>
    <t>National Australia Bank Limited, 2018 Earnings Call, Nov 01, 2018.pdf</t>
  </si>
  <si>
    <t>National Australia Bank Limited, 2019 Earnings Call, Nov 07, 2019.pdf</t>
  </si>
  <si>
    <t>National Australia Bank Limited, 2020 Earnings Call, Nov 05, 2020.pdf</t>
  </si>
  <si>
    <t>National Australia Bank Limited, H1 2011 Earnings Call, May 05, 2011.pdf</t>
  </si>
  <si>
    <t>National Australia Bank Limited, H1 2012 Earnings Call, May 10, 2012.pdf</t>
  </si>
  <si>
    <t>National Australia Bank Limited, H1 2013 Earnings Call, May 09, 2013.pdf</t>
  </si>
  <si>
    <t>National Australia Bank Limited, H1 2014 Earnings Call, May 08, 2014.pdf</t>
  </si>
  <si>
    <t>National Australia Bank Limited, H1 2015 Earnings Call, May 07, 2015.pdf</t>
  </si>
  <si>
    <t>National Australia Bank Limited, H1 2016 Earnings Call, May 05, 2016.pdf</t>
  </si>
  <si>
    <t>National Australia Bank Limited, H1 2017 Earnings Call, May 04, 2017.pdf</t>
  </si>
  <si>
    <t>National Australia Bank Limited, H1 2018 Earnings Call, May 03, 2018.pdf</t>
  </si>
  <si>
    <t>National Australia Bank Limited, H1 2019 Earnings Call, May 02, 2019.pdf</t>
  </si>
  <si>
    <t>National Australia Bank Limited, H1 2020 Earnings Call, Apr 27, 2020.pdf</t>
  </si>
  <si>
    <t>National Australia Bank Limited, H1 2021 Earnings Call, May 06, 2021.pdf</t>
  </si>
  <si>
    <t>National Australia Bank Limited, Q1 2011 Sales Trading Statement Call, Feb 08, 2011.pdf</t>
  </si>
  <si>
    <t>National Australia Bank Limited, Q1 2012 Sales Trading Statement Call, Feb 07, 2012.pdf</t>
  </si>
  <si>
    <t>National Australia Bank Limited, Q2 2010 Earnings Call, May-06-2010.pdf</t>
  </si>
  <si>
    <t>National Australia Bank Limited, Q3 2011 Sales Trading Statement Call, Aug 09, 2011.pdf</t>
  </si>
  <si>
    <t>National Australia Bank Limited, Q3 2012 Sales Trading Statement Call, Aug 14, 2012.pdf</t>
  </si>
  <si>
    <t>National Australia Bank Limited, Q3 2020 Sales Trading Statement Call, Aug 14, 2020.pdf</t>
  </si>
  <si>
    <t>Spark New Zealand Limited - ShareholderAnalyst Call.pdf</t>
  </si>
  <si>
    <t>Spark New Zealand Limited, 2015 Earnings Call, Aug 21, 2015.pdf</t>
  </si>
  <si>
    <t>Spark New Zealand Limited, H1 2015 Earnings Call, Feb 19, 2015.pdf</t>
  </si>
  <si>
    <t>Telecom Corp. of New Zealand Ltd., 2011 Earnings Call, Aug 19, 2011.pdf</t>
  </si>
  <si>
    <t>Telecom Corp. of New Zealand Ltd., H1 2011 Earnings Call, Feb 11, 2011.pdf</t>
  </si>
  <si>
    <t>Telecom Corp. of New Zealand Ltd., H1 2012 Earnings Call, Feb 24, 2012.pdf</t>
  </si>
  <si>
    <t>Telecom Corporation of New Zealand Limited - ShareholderAnalyst Call.pdf</t>
  </si>
  <si>
    <t>Telecom Corporation of New Zealand Limited, 2012 Earnings Call, Aug 24, 2012.pdf</t>
  </si>
  <si>
    <t>Telecom Corporation of New Zealand Limited, 2013 Earnings Call, Aug 23, 2013.pdf</t>
  </si>
  <si>
    <t>Telecom Corporation of New Zealand Limited, 2014 Earnings Call, Aug 22, 2014.pdf</t>
  </si>
  <si>
    <t>Telecom Corporation of New Zealand Limited, H1 2013 Earnings Call, Feb 22, 2013.pdf</t>
  </si>
  <si>
    <t>Telecom Corporation of New Zealand Limited, H1 2014 Earnings Call, Feb 21, 2014.pdf</t>
  </si>
  <si>
    <t>Vector Limited - ShareholderAnalyst Call.pdf</t>
  </si>
  <si>
    <t>Vector Limited, 2012 Earnings Call, Aug 23, 2012.pdf</t>
  </si>
  <si>
    <t>Vector Limited, 2013 Earnings Call, Aug 22, 2013.pdf</t>
  </si>
  <si>
    <t>Vector Limited, 2014 Earnings Call, Aug 22, 2014.pdf</t>
  </si>
  <si>
    <t>Vector Limited, 2015 Earnings Call, Aug 28, 2015.pdf</t>
  </si>
  <si>
    <t>Vector Limited, H1 2013 Earnings Call, Feb 21, 2013.pdf</t>
  </si>
  <si>
    <t>Vector Limited, H1 2014 Earnings Call, Feb 21, 2014.pdf</t>
  </si>
  <si>
    <t>Vector Limited, H1 2015 Earnings Call, Feb 20, 2015.pdf</t>
  </si>
  <si>
    <t>Vector Ltd., 2010 Earnings Call, Aug-27-2010.pdf</t>
  </si>
  <si>
    <t>Vector Ltd., 2011 Earnings Call, Aug 26, 2011.pdf</t>
  </si>
  <si>
    <t>Vector Ltd., H1 2011 Earnings Call, Feb 25, 2011.pdf</t>
  </si>
  <si>
    <t>Vector Ltd., H1 2012 Earnings Call, Feb 23, 2012.pdf</t>
  </si>
  <si>
    <t>Westpac Banking Corporation - ShareholderAnalyst Call.pdf</t>
  </si>
  <si>
    <t>Westpac Banking Corporation - Special Call.pdf</t>
  </si>
  <si>
    <t>Westpac Banking Corporation, 2010 Earnings Call, Nov 03, 2010.pdf</t>
  </si>
  <si>
    <t>Westpac Banking Corporation, 2011 Earnings Call, Nov 02, 2011.pdf</t>
  </si>
  <si>
    <t>Westpac Banking Corporation, 2012 Earnings Call, Nov 05, 2012.pdf</t>
  </si>
  <si>
    <t>Westpac Banking Corporation, 2013 Earnings Call, Nov 04, 2013.pdf</t>
  </si>
  <si>
    <t>Westpac Banking Corporation, 2014 Earnings Call, Nov 03, 2014.pdf</t>
  </si>
  <si>
    <t>Westpac Banking Corporation, 2015 Earnings Call, Nov 02, 2015.pdf</t>
  </si>
  <si>
    <t>Westpac Banking Corporation, 2016 Earnings Call, Nov 07, 2016.pdf</t>
  </si>
  <si>
    <t>Westpac Banking Corporation, 2017 Earnings Call, Nov 06, 2017.pdf</t>
  </si>
  <si>
    <t>Westpac Banking Corporation, 2018 Earnings Call, Nov 05, 2018.pdf</t>
  </si>
  <si>
    <t>Westpac Banking Corporation, 2019 Earnings Call, Nov 04, 2019.pdf</t>
  </si>
  <si>
    <t>Westpac Banking Corporation, 2020 Earnings Call, Nov 02, 2020.pdf</t>
  </si>
  <si>
    <t>Westpac Banking Corporation, H1 2011 Earnings Call, May 04, 2011.pdf</t>
  </si>
  <si>
    <t>Westpac Banking Corporation, H1 2012 Earnings Call, May 03, 2012.pdf</t>
  </si>
  <si>
    <t>Westpac Banking Corporation, H1 2013 Earnings Call, May 03, 2013.pdf</t>
  </si>
  <si>
    <t>Westpac Banking Corporation, H1 2014 Earnings Call, May 05, 2014.pdf</t>
  </si>
  <si>
    <t>Westpac Banking Corporation, H1 2015 Earnings Call, May 04, 2015.pdf</t>
  </si>
  <si>
    <t>Westpac Banking Corporation, H1 2016 Earnings Call, May 02, 2016.pdf</t>
  </si>
  <si>
    <t>Westpac Banking Corporation, H1 2017 Earnings Call, May 08, 2017.pdf</t>
  </si>
  <si>
    <t>Westpac Banking Corporation, H1 2018 Earnings Call, May 07, 2018.pdf</t>
  </si>
  <si>
    <t>Westpac Banking Corporation, H1 2019 Earnings Call, May 06, 2019.pdf</t>
  </si>
  <si>
    <t>Westpac Banking Corporation, H1 2020 Earnings Call, May 04, 2020.pdf</t>
  </si>
  <si>
    <t>Westpac Banking Corporation, H1 2021 Earnings Call, May 03, 2021.pdf</t>
  </si>
  <si>
    <t>Westpac Banking Corporation, Q1 2011 Earnings Call, Feb 15, 2011.pdf</t>
  </si>
  <si>
    <t>Westpac Banking Corporation, Q1 2012 Earnings Call, Feb 16, 2012.pdf</t>
  </si>
  <si>
    <t>Westpac Banking Corporation, Q1 2021 Earnings Call, Feb 17, 2021.pdf</t>
  </si>
  <si>
    <t>Westpac Banking Corporation, Q3 2011 Earnings Call, Aug 16, 2011.pdf</t>
  </si>
  <si>
    <t>Westpac Banking Corporation, Q3 2020 Earnings Call, Aug 17, 2020.pdf</t>
  </si>
  <si>
    <t>Air New Zealand Limited</t>
  </si>
  <si>
    <t>Auckland International Airport Limited</t>
  </si>
  <si>
    <t>Australia New Zealand Banking Group Limited</t>
  </si>
  <si>
    <t>Bank of Queensland Limited</t>
  </si>
  <si>
    <t>Bendigo and Adelaide Bank Limited</t>
  </si>
  <si>
    <t>Commonwealth Bank of Australia</t>
  </si>
  <si>
    <t>Contact Energy Ltd</t>
  </si>
  <si>
    <t>Fisher Paykel Healthcare Corporation Limited</t>
  </si>
  <si>
    <t>Fletcher Building Ltd</t>
  </si>
  <si>
    <t>Goodman Property Trust</t>
  </si>
  <si>
    <t>Infratil Limited</t>
  </si>
  <si>
    <t>Kiwi Income Property Trust</t>
  </si>
  <si>
    <t>National Australia Bank Limited</t>
  </si>
  <si>
    <t>Spark New Zealand Limited</t>
  </si>
  <si>
    <t>Telecom Corp of New Zealand Ltd</t>
  </si>
  <si>
    <t>Vector Limited</t>
  </si>
  <si>
    <t>Westpac Banking Corporation</t>
  </si>
  <si>
    <t>innovation (ANZ)</t>
  </si>
  <si>
    <t>integrity (ANZ)</t>
  </si>
  <si>
    <t>quality (ANZ)</t>
  </si>
  <si>
    <t>respect (ANZ)</t>
  </si>
  <si>
    <t>teamwork (ANZ)</t>
  </si>
  <si>
    <t>document_length (ANZ)</t>
  </si>
  <si>
    <t>innovation (US)</t>
  </si>
  <si>
    <t>integrity (US)</t>
  </si>
  <si>
    <t>quality (US)</t>
  </si>
  <si>
    <t>respect (US)</t>
  </si>
  <si>
    <t>teamwork (US)</t>
  </si>
  <si>
    <t>Key Difference in Sparsing Methodologies (Q&amp;A sections)</t>
  </si>
  <si>
    <t>Document Length</t>
  </si>
  <si>
    <t>Accuracy</t>
  </si>
  <si>
    <t>Innovation (ANZ)</t>
  </si>
  <si>
    <t>Integrity (ANZ)</t>
  </si>
  <si>
    <t>Quality (ANZ)</t>
  </si>
  <si>
    <t>Respect (ANZ)</t>
  </si>
  <si>
    <t>Teamwork (ANZ)</t>
  </si>
  <si>
    <t>Innovation (US)</t>
  </si>
  <si>
    <t>Integrity (US)</t>
  </si>
  <si>
    <t>Quality (US)</t>
  </si>
  <si>
    <t>Respect (US)</t>
  </si>
  <si>
    <t>Teamwork (US)</t>
  </si>
  <si>
    <t>Average % Diff</t>
  </si>
  <si>
    <t>Sum - Helen Results</t>
  </si>
  <si>
    <t>Sum - Differences</t>
  </si>
  <si>
    <t>Innovation (#,ANZ)</t>
  </si>
  <si>
    <t>Integrity (#,ANZ)</t>
  </si>
  <si>
    <t>Quality (#,ANZ)</t>
  </si>
  <si>
    <t>Respect (#,ANZ)</t>
  </si>
  <si>
    <t>Teamwork (#,ANZ)</t>
  </si>
  <si>
    <t>Innovation (#,US)</t>
  </si>
  <si>
    <t>Integrity (#,US)</t>
  </si>
  <si>
    <t>Quality (#,US)</t>
  </si>
  <si>
    <t>Respect (#,US)</t>
  </si>
  <si>
    <t>Teamwork (#,US)</t>
  </si>
  <si>
    <t>Innovation (%,ANZ)</t>
  </si>
  <si>
    <t>Integrity (%,ANZ)</t>
  </si>
  <si>
    <t>Difference (%)</t>
  </si>
  <si>
    <t>Difference (#)</t>
  </si>
  <si>
    <t>Quality (%,ANZ)</t>
  </si>
  <si>
    <t>Respect (%,ANZ)</t>
  </si>
  <si>
    <t>Teamwork (%,ANZ)</t>
  </si>
  <si>
    <t>Innovation (%,US)</t>
  </si>
  <si>
    <t>Integrity (%,US)</t>
  </si>
  <si>
    <t>Quality (%,US)</t>
  </si>
  <si>
    <t>Respect (%,US)</t>
  </si>
  <si>
    <t>Teamwork (%,US)</t>
  </si>
  <si>
    <t>Description</t>
  </si>
  <si>
    <t>Total</t>
  </si>
  <si>
    <t>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</si>
</sst>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2" borderId="0" xfId="2"/>
    <xf numFmtId="9" fontId="3" fillId="2" borderId="0" xfId="2" applyNumberFormat="1"/>
    <xf numFmtId="2" fontId="0" fillId="0" borderId="0" xfId="1" applyNumberFormat="1" applyFont="1"/>
    <xf numFmtId="0" fontId="1" fillId="0" borderId="0" xfId="0" applyFont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2" fontId="0" fillId="0" borderId="0" xfId="0" applyNumberFormat="1" applyAlignment="1">
      <alignment vertical="top"/>
    </xf>
    <xf numFmtId="9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Font="1" applyBorder="1" applyAlignment="1">
      <alignment wrapText="1"/>
    </xf>
    <xf numFmtId="9" fontId="0" fillId="3" borderId="1" xfId="1" applyFont="1" applyFill="1" applyBorder="1" applyAlignment="1">
      <alignment vertical="top"/>
    </xf>
    <xf numFmtId="9" fontId="1" fillId="3" borderId="1" xfId="1" applyFont="1" applyFill="1" applyBorder="1" applyAlignment="1">
      <alignment vertical="top"/>
    </xf>
  </cellXfs>
  <cellStyles count="3">
    <cellStyle name="Bad" xfId="2" builtinId="27"/>
    <cellStyle name="Normal" xfId="0" builtinId="0"/>
    <cellStyle name="Per cent" xfId="1" builtinId="5"/>
  </cellStyles>
  <dxfs count="4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79A81-5C4C-0D4C-8021-7D5349C8E5EF}" name="Table1" displayName="Table1" ref="M1:BB246" totalsRowShown="0" headerRowDxfId="45" dataDxfId="44" dataCellStyle="Per cent">
  <autoFilter ref="M1:BB246" xr:uid="{58B79A81-5C4C-0D4C-8021-7D5349C8E5EF}"/>
  <tableColumns count="42">
    <tableColumn id="1" xr3:uid="{BC154F95-0E45-A14A-BCA5-B63125A3FD10}" name="teamwork (US)"/>
    <tableColumn id="2" xr3:uid="{526D36CA-7345-4E4A-A7B0-42FCDB01C488}" name="document_length (ANZ)"/>
    <tableColumn id="3" xr3:uid="{CD9D2D26-FF1A-2A42-BB3B-EBDED71E6991}" name="Unnamed: 0_y"/>
    <tableColumn id="4" xr3:uid="{61997EFA-2C1A-4E4F-89B5-B1A9FDD3BA11}" name="firm_id_y"/>
    <tableColumn id="5" xr3:uid="{5AF9ED6F-DE6E-9F45-9966-AA5313E7817D}" name="time"/>
    <tableColumn id="6" xr3:uid="{942CFEE8-F77C-2D47-91E6-7914F6D38EBC}" name="filename_y"/>
    <tableColumn id="7" xr3:uid="{4A8701A5-60A2-B643-A431-1AD491C0E7FB}" name="firm_id"/>
    <tableColumn id="8" xr3:uid="{10577944-09B9-5044-8D11-7F3C087EE199}" name="calltime"/>
    <tableColumn id="9" xr3:uid="{E6E4C6E0-BB69-8441-BA66-AA39C86FDA1B}" name="innovation-anz-helen"/>
    <tableColumn id="10" xr3:uid="{B0947CEB-57DC-4444-9D06-B9DCB5A133ED}" name="integrity-anz-helen"/>
    <tableColumn id="11" xr3:uid="{296CA7FC-B419-E142-9B8D-02D775E394CB}" name="quality-anz-helen"/>
    <tableColumn id="12" xr3:uid="{C0962CD9-6745-7E45-AF4B-54566F7349B5}" name="respect-anz-helen"/>
    <tableColumn id="13" xr3:uid="{3085E0B5-5057-634E-A8F7-8DF0BE68F836}" name="teamwork-anz-helen"/>
    <tableColumn id="14" xr3:uid="{D614DEC6-7E42-5D48-A7C0-ED2C89008329}" name="document_length-anz-helen"/>
    <tableColumn id="15" xr3:uid="{824FF8CC-907E-984C-B9EE-63BCF711E0A3}" name="innovation-us-helen"/>
    <tableColumn id="16" xr3:uid="{71E3AE3C-7BCE-9645-8E2A-0D4ABBAC830C}" name="integrity-us-helen"/>
    <tableColumn id="17" xr3:uid="{F6D793EF-3F6F-CE43-9F78-FC62298111C3}" name="quality-us-helen"/>
    <tableColumn id="18" xr3:uid="{36C2340C-19D0-4141-A50C-4265E9D5511F}" name="respect-us-helen"/>
    <tableColumn id="19" xr3:uid="{84F567ED-9B1B-5F4F-9F5C-420F985950C2}" name="teamwork-us-helen"/>
    <tableColumn id="20" xr3:uid="{E58D2BBC-B9F4-4A42-9670-CB081EED47D3}" name="document_length-us-helen"/>
    <tableColumn id="21" xr3:uid="{5516B7CD-52D4-9D48-94F3-C7657FC7B73A}" name="Difference (#)" dataDxfId="43" dataCellStyle="Per cent">
      <calculatedColumnFormula>ABS(N2-Z2)</calculatedColumnFormula>
    </tableColumn>
    <tableColumn id="22" xr3:uid="{7386824F-3DE8-6D48-A041-1610A8B04699}" name="Innovation (#,ANZ)" dataDxfId="42" dataCellStyle="Per cent">
      <calculatedColumnFormula>ABS(D2-U2)</calculatedColumnFormula>
    </tableColumn>
    <tableColumn id="23" xr3:uid="{8D20A79D-55AC-0449-822D-1AC0C32ED16D}" name="Integrity (#,ANZ)" dataDxfId="41" dataCellStyle="Per cent">
      <calculatedColumnFormula>ABS(E2-V2)</calculatedColumnFormula>
    </tableColumn>
    <tableColumn id="24" xr3:uid="{5034C91F-6D1C-1B43-AAC9-7DC8B96AA6F7}" name="Quality (#,ANZ)" dataDxfId="40" dataCellStyle="Per cent">
      <calculatedColumnFormula>ABS(F2-W2)</calculatedColumnFormula>
    </tableColumn>
    <tableColumn id="25" xr3:uid="{B5B62098-05A0-A04B-920B-39B29B63776D}" name="Respect (#,ANZ)" dataDxfId="39" dataCellStyle="Per cent">
      <calculatedColumnFormula>ABS(G2-X2)</calculatedColumnFormula>
    </tableColumn>
    <tableColumn id="26" xr3:uid="{FCEF5090-297C-F444-A294-399B1081AFAE}" name="Teamwork (#,ANZ)" dataDxfId="38" dataCellStyle="Per cent">
      <calculatedColumnFormula>ABS(H2-Y2)</calculatedColumnFormula>
    </tableColumn>
    <tableColumn id="27" xr3:uid="{5FEB102E-514A-164F-9CC0-0895806E8663}" name="Innovation (#,US)" dataDxfId="37" dataCellStyle="Per cent">
      <calculatedColumnFormula>ABS(I2-AA2)</calculatedColumnFormula>
    </tableColumn>
    <tableColumn id="28" xr3:uid="{F082FFE2-F7B7-2D46-BBAA-97624F4E8FDE}" name="Integrity (#,US)" dataDxfId="36" dataCellStyle="Per cent">
      <calculatedColumnFormula>ABS(J2-AB2)</calculatedColumnFormula>
    </tableColumn>
    <tableColumn id="29" xr3:uid="{855379D4-2EAD-7242-AA78-E9C3DC6C41A0}" name="Quality (#,US)" dataDxfId="35" dataCellStyle="Per cent">
      <calculatedColumnFormula>ABS(K2-AC2)</calculatedColumnFormula>
    </tableColumn>
    <tableColumn id="30" xr3:uid="{6403A5C6-435F-6747-875A-FDADA12CE696}" name="Respect (#,US)" dataDxfId="34" dataCellStyle="Per cent">
      <calculatedColumnFormula>ABS(L2-AD2)</calculatedColumnFormula>
    </tableColumn>
    <tableColumn id="31" xr3:uid="{5AEAF51E-C2F4-4342-AD7E-24AA29DA60E7}" name="Teamwork (#,US)" dataDxfId="33" dataCellStyle="Per cent">
      <calculatedColumnFormula>ABS(M2-AE2)</calculatedColumnFormula>
    </tableColumn>
    <tableColumn id="32" xr3:uid="{3F9B1F99-D125-814F-B81F-8C5E0964F8E3}" name="Difference (%)" dataDxfId="32" dataCellStyle="Per cent">
      <calculatedColumnFormula>IFERROR(ABS((N2/AF2)-1),0)</calculatedColumnFormula>
    </tableColumn>
    <tableColumn id="33" xr3:uid="{A288EFE2-FC98-804C-90B8-C277C2D11CF2}" name="Innovation (%,ANZ)" dataDxfId="31" dataCellStyle="Per cent">
      <calculatedColumnFormula>IFERROR(ABS((D2/U2)-1),0)</calculatedColumnFormula>
    </tableColumn>
    <tableColumn id="34" xr3:uid="{6E83A6E9-8433-3F4C-9A7E-098DA24D2041}" name="Integrity (%,ANZ)" dataDxfId="30" dataCellStyle="Per cent">
      <calculatedColumnFormula>IFERROR(ABS((E2/V2)-1),0)</calculatedColumnFormula>
    </tableColumn>
    <tableColumn id="35" xr3:uid="{69C8626B-43A7-1E41-88B4-58C77A027D18}" name="Quality (%,ANZ)" dataDxfId="29" dataCellStyle="Per cent">
      <calculatedColumnFormula>IFERROR(ABS((F2/W2)-1),0)</calculatedColumnFormula>
    </tableColumn>
    <tableColumn id="36" xr3:uid="{90773434-D3C0-B441-A6DE-98A44DFDB774}" name="Respect (%,ANZ)" dataDxfId="28" dataCellStyle="Per cent">
      <calculatedColumnFormula>IFERROR(ABS((G2/X2)-1),0)</calculatedColumnFormula>
    </tableColumn>
    <tableColumn id="37" xr3:uid="{2CC13A8B-A730-9344-BCEE-0621E53E9E39}" name="Teamwork (%,ANZ)" dataDxfId="27" dataCellStyle="Per cent">
      <calculatedColumnFormula>IFERROR(ABS((H2/Y2)-1),0)</calculatedColumnFormula>
    </tableColumn>
    <tableColumn id="38" xr3:uid="{26ECC4A0-7078-7249-A458-E8000354B3FC}" name="Innovation (%,US)" dataDxfId="26" dataCellStyle="Per cent">
      <calculatedColumnFormula>IFERROR(ABS((I2/AA2)-1),0)</calculatedColumnFormula>
    </tableColumn>
    <tableColumn id="39" xr3:uid="{A8448ECA-DDD3-AF47-B277-1042CEDD6A0C}" name="Integrity (%,US)" dataDxfId="25" dataCellStyle="Per cent">
      <calculatedColumnFormula>IFERROR(ABS((J2/AB2)-1),0)</calculatedColumnFormula>
    </tableColumn>
    <tableColumn id="40" xr3:uid="{3AFD5CC3-35E1-7342-9C2A-DC438836EE3D}" name="Quality (%,US)" dataDxfId="24" dataCellStyle="Per cent">
      <calculatedColumnFormula>IFERROR(ABS((K2/AC2)-1),0)</calculatedColumnFormula>
    </tableColumn>
    <tableColumn id="41" xr3:uid="{D2BAC77D-7F6D-6B43-92DC-466F64AF6C84}" name="Respect (%,US)" dataDxfId="23" dataCellStyle="Per cent">
      <calculatedColumnFormula>IFERROR(ABS((L2/AD2)-1),0)</calculatedColumnFormula>
    </tableColumn>
    <tableColumn id="42" xr3:uid="{664B276B-C52F-FE49-81A3-99B2363489C9}" name="Teamwork (%,US)" dataDxfId="22" dataCellStyle="Per cent">
      <calculatedColumnFormula>IFERROR(ABS((M2/AE2)-1),0)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2432A3-FF7C-1842-85FD-5E123E3D2978}" name="Table2" displayName="Table2" ref="BE1:BP5" totalsRowShown="0" headerRowDxfId="21" dataDxfId="20">
  <autoFilter ref="BE1:BP5" xr:uid="{242432A3-FF7C-1842-85FD-5E123E3D2978}"/>
  <tableColumns count="12">
    <tableColumn id="1" xr3:uid="{8F23DA31-1DB2-0940-BCFF-A2B2EC8FDED7}" name="Description" dataDxfId="8"/>
    <tableColumn id="2" xr3:uid="{F38FE75C-D834-DD44-B2E1-C124AFCC92EE}" name="Document Length" dataDxfId="9"/>
    <tableColumn id="3" xr3:uid="{EC484562-F67B-5745-84D8-D7BCAA2E0895}" name="Innovation (ANZ)" dataDxfId="19"/>
    <tableColumn id="4" xr3:uid="{5360F8A3-E90A-764A-A88C-987402EC84A8}" name="Integrity (ANZ)" dataDxfId="18"/>
    <tableColumn id="5" xr3:uid="{7938C4BA-9EEC-8949-AAED-529DA822DE08}" name="Quality (ANZ)" dataDxfId="17"/>
    <tableColumn id="6" xr3:uid="{279A4492-D874-BE4D-8204-050DDA146A1F}" name="Respect (ANZ)" dataDxfId="16"/>
    <tableColumn id="7" xr3:uid="{8DBF3A6D-6CBE-0D49-8D55-64EB83A5F4DD}" name="Teamwork (ANZ)" dataDxfId="15"/>
    <tableColumn id="8" xr3:uid="{FECEE7D2-AD7B-1846-AB15-EC7BD9D10405}" name="Innovation (US)" dataDxfId="14"/>
    <tableColumn id="9" xr3:uid="{260CC6F2-4A09-E84D-B296-17F2FA3DFEFA}" name="Integrity (US)" dataDxfId="13"/>
    <tableColumn id="10" xr3:uid="{E2E0357F-E194-9A44-99E5-3628CCC24383}" name="Quality (US)" dataDxfId="12"/>
    <tableColumn id="11" xr3:uid="{58B074EC-BCD2-B547-9A5C-A545A1529618}" name="Respect (US)" dataDxfId="11"/>
    <tableColumn id="12" xr3:uid="{FA0B090C-0E69-ED43-A0B4-63BF05A99A4D}" name="Teamwork (US)" dataDxfId="1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54"/>
  <sheetViews>
    <sheetView showGridLines="0" tabSelected="1" topLeftCell="AZ1" zoomScale="90" workbookViewId="0">
      <pane ySplit="1" topLeftCell="A3" activePane="bottomLeft" state="frozen"/>
      <selection pane="bottomLeft" activeCell="BQ27" sqref="BQ27"/>
    </sheetView>
  </sheetViews>
  <sheetFormatPr baseColWidth="10" defaultColWidth="8.83203125" defaultRowHeight="15" x14ac:dyDescent="0.2"/>
  <cols>
    <col min="13" max="13" width="14.5" customWidth="1"/>
    <col min="14" max="14" width="20.83203125" customWidth="1"/>
    <col min="15" max="15" width="14" customWidth="1"/>
    <col min="16" max="16" width="10.33203125" customWidth="1"/>
    <col min="18" max="18" width="11.5" customWidth="1"/>
    <col min="20" max="20" width="9.1640625" customWidth="1"/>
    <col min="21" max="21" width="18.83203125" customWidth="1"/>
    <col min="22" max="22" width="17.33203125" customWidth="1"/>
    <col min="23" max="23" width="16" customWidth="1"/>
    <col min="24" max="24" width="16.33203125" customWidth="1"/>
    <col min="25" max="25" width="18.6640625" customWidth="1"/>
    <col min="26" max="26" width="23.83203125" customWidth="1"/>
    <col min="27" max="27" width="17.83203125" customWidth="1"/>
    <col min="28" max="28" width="16.33203125" customWidth="1"/>
    <col min="29" max="29" width="15.1640625" customWidth="1"/>
    <col min="30" max="30" width="15.5" customWidth="1"/>
    <col min="31" max="31" width="17.6640625" customWidth="1"/>
    <col min="32" max="32" width="23" customWidth="1"/>
    <col min="33" max="33" width="13.5" customWidth="1"/>
    <col min="34" max="34" width="17.1640625" customWidth="1"/>
    <col min="35" max="35" width="15.6640625" customWidth="1"/>
    <col min="36" max="36" width="14.6640625" customWidth="1"/>
    <col min="37" max="37" width="15.1640625" customWidth="1"/>
    <col min="38" max="38" width="17.33203125" customWidth="1"/>
    <col min="39" max="39" width="16" customWidth="1"/>
    <col min="40" max="40" width="14.5" customWidth="1"/>
    <col min="41" max="41" width="13.6640625" customWidth="1"/>
    <col min="42" max="42" width="14.1640625" customWidth="1"/>
    <col min="43" max="43" width="16.1640625" customWidth="1"/>
    <col min="44" max="44" width="14" customWidth="1"/>
    <col min="45" max="45" width="17.5" customWidth="1"/>
    <col min="46" max="46" width="16" customWidth="1"/>
    <col min="47" max="47" width="15.1640625" customWidth="1"/>
    <col min="48" max="48" width="15.6640625" customWidth="1"/>
    <col min="49" max="49" width="17.6640625" customWidth="1"/>
    <col min="50" max="50" width="16.5" customWidth="1"/>
    <col min="51" max="51" width="15" customWidth="1"/>
    <col min="52" max="52" width="14.1640625" customWidth="1"/>
    <col min="53" max="53" width="14.5" customWidth="1"/>
    <col min="54" max="54" width="16.6640625" customWidth="1"/>
    <col min="57" max="57" width="21.5" style="5" customWidth="1"/>
    <col min="58" max="58" width="15.6640625" customWidth="1"/>
    <col min="59" max="59" width="15" customWidth="1"/>
    <col min="60" max="60" width="13.5" customWidth="1"/>
    <col min="61" max="61" width="12.5" customWidth="1"/>
    <col min="62" max="62" width="13" customWidth="1"/>
    <col min="63" max="63" width="15" customWidth="1"/>
    <col min="64" max="64" width="13.83203125" customWidth="1"/>
    <col min="65" max="65" width="12.33203125" customWidth="1"/>
    <col min="66" max="66" width="11.5" customWidth="1"/>
    <col min="67" max="67" width="12" customWidth="1"/>
    <col min="68" max="68" width="14" customWidth="1"/>
  </cols>
  <sheetData>
    <row r="1" spans="1:69" s="5" customFormat="1" ht="32" x14ac:dyDescent="0.2">
      <c r="A1" s="2" t="s">
        <v>0</v>
      </c>
      <c r="B1" s="2" t="s">
        <v>1</v>
      </c>
      <c r="C1" s="2" t="s">
        <v>2</v>
      </c>
      <c r="D1" s="2" t="s">
        <v>540</v>
      </c>
      <c r="E1" s="2" t="s">
        <v>541</v>
      </c>
      <c r="F1" s="2" t="s">
        <v>542</v>
      </c>
      <c r="G1" s="2" t="s">
        <v>543</v>
      </c>
      <c r="H1" s="2" t="s">
        <v>544</v>
      </c>
      <c r="I1" s="2" t="s">
        <v>546</v>
      </c>
      <c r="J1" s="2" t="s">
        <v>547</v>
      </c>
      <c r="K1" s="2" t="s">
        <v>548</v>
      </c>
      <c r="L1" s="2" t="s">
        <v>549</v>
      </c>
      <c r="M1" s="2" t="s">
        <v>550</v>
      </c>
      <c r="N1" s="2" t="s">
        <v>545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9" t="s">
        <v>580</v>
      </c>
      <c r="AH1" s="4" t="s">
        <v>567</v>
      </c>
      <c r="AI1" s="4" t="s">
        <v>568</v>
      </c>
      <c r="AJ1" s="4" t="s">
        <v>569</v>
      </c>
      <c r="AK1" s="4" t="s">
        <v>570</v>
      </c>
      <c r="AL1" s="4" t="s">
        <v>571</v>
      </c>
      <c r="AM1" s="4" t="s">
        <v>572</v>
      </c>
      <c r="AN1" s="4" t="s">
        <v>573</v>
      </c>
      <c r="AO1" s="4" t="s">
        <v>574</v>
      </c>
      <c r="AP1" s="4" t="s">
        <v>575</v>
      </c>
      <c r="AQ1" s="4" t="s">
        <v>576</v>
      </c>
      <c r="AR1" s="3" t="s">
        <v>579</v>
      </c>
      <c r="AS1" s="4" t="s">
        <v>577</v>
      </c>
      <c r="AT1" s="4" t="s">
        <v>578</v>
      </c>
      <c r="AU1" s="4" t="s">
        <v>581</v>
      </c>
      <c r="AV1" s="4" t="s">
        <v>582</v>
      </c>
      <c r="AW1" s="4" t="s">
        <v>583</v>
      </c>
      <c r="AX1" s="4" t="s">
        <v>584</v>
      </c>
      <c r="AY1" s="4" t="s">
        <v>585</v>
      </c>
      <c r="AZ1" s="4" t="s">
        <v>586</v>
      </c>
      <c r="BA1" s="4" t="s">
        <v>587</v>
      </c>
      <c r="BB1" s="4" t="s">
        <v>588</v>
      </c>
      <c r="BC1" s="4"/>
      <c r="BE1" s="11" t="s">
        <v>589</v>
      </c>
      <c r="BF1" s="11" t="s">
        <v>552</v>
      </c>
      <c r="BG1" s="10" t="s">
        <v>554</v>
      </c>
      <c r="BH1" s="10" t="s">
        <v>555</v>
      </c>
      <c r="BI1" s="10" t="s">
        <v>556</v>
      </c>
      <c r="BJ1" s="10" t="s">
        <v>557</v>
      </c>
      <c r="BK1" s="10" t="s">
        <v>558</v>
      </c>
      <c r="BL1" s="10" t="s">
        <v>559</v>
      </c>
      <c r="BM1" s="10" t="s">
        <v>560</v>
      </c>
      <c r="BN1" s="10" t="s">
        <v>561</v>
      </c>
      <c r="BO1" s="10" t="s">
        <v>562</v>
      </c>
      <c r="BP1" s="10" t="s">
        <v>563</v>
      </c>
    </row>
    <row r="2" spans="1:69" ht="16" x14ac:dyDescent="0.2">
      <c r="A2" t="s">
        <v>21</v>
      </c>
      <c r="B2" t="s">
        <v>272</v>
      </c>
      <c r="C2" t="s">
        <v>523</v>
      </c>
      <c r="D2">
        <v>1.6048</v>
      </c>
      <c r="E2">
        <v>8.6012000000000004</v>
      </c>
      <c r="F2">
        <v>6.6910999999999996</v>
      </c>
      <c r="G2">
        <v>4.1351000000000004</v>
      </c>
      <c r="H2">
        <v>1.7745</v>
      </c>
      <c r="I2">
        <v>2.3864999999999998</v>
      </c>
      <c r="J2">
        <v>2.8096000000000001</v>
      </c>
      <c r="K2">
        <v>1.3379000000000001</v>
      </c>
      <c r="L2">
        <v>5.0892999999999997</v>
      </c>
      <c r="M2">
        <v>2.0531000000000001</v>
      </c>
      <c r="N2">
        <v>4586</v>
      </c>
      <c r="O2">
        <v>0</v>
      </c>
      <c r="P2" t="s">
        <v>523</v>
      </c>
      <c r="Q2">
        <v>2015</v>
      </c>
      <c r="R2" t="s">
        <v>272</v>
      </c>
      <c r="S2" t="s">
        <v>523</v>
      </c>
      <c r="T2">
        <v>201510</v>
      </c>
      <c r="U2">
        <v>1.6460999999999999</v>
      </c>
      <c r="V2">
        <v>8.4126999999999992</v>
      </c>
      <c r="W2">
        <v>6.8924000000000003</v>
      </c>
      <c r="X2">
        <v>4.2468000000000004</v>
      </c>
      <c r="Y2">
        <v>1.7181</v>
      </c>
      <c r="Z2">
        <v>4352</v>
      </c>
      <c r="AA2">
        <v>2.6720999999999999</v>
      </c>
      <c r="AB2">
        <v>2.7031999999999998</v>
      </c>
      <c r="AC2">
        <v>1.4026000000000001</v>
      </c>
      <c r="AD2">
        <v>5.9015000000000004</v>
      </c>
      <c r="AE2">
        <v>2.1366000000000001</v>
      </c>
      <c r="AF2">
        <v>4352</v>
      </c>
      <c r="AG2" s="8">
        <f>ABS(N2-Z2)</f>
        <v>234</v>
      </c>
      <c r="AH2" s="8">
        <f t="shared" ref="AH2:AH65" si="0">ABS(D2-U2)</f>
        <v>4.1299999999999892E-2</v>
      </c>
      <c r="AI2" s="8">
        <f t="shared" ref="AI2:AI65" si="1">ABS(E2-V2)</f>
        <v>0.18850000000000122</v>
      </c>
      <c r="AJ2" s="8">
        <f t="shared" ref="AJ2:AJ65" si="2">ABS(F2-W2)</f>
        <v>0.2013000000000007</v>
      </c>
      <c r="AK2" s="8">
        <f t="shared" ref="AK2:AK65" si="3">ABS(G2-X2)</f>
        <v>0.11169999999999991</v>
      </c>
      <c r="AL2" s="8">
        <f t="shared" ref="AL2:AL65" si="4">ABS(H2-Y2)</f>
        <v>5.6400000000000006E-2</v>
      </c>
      <c r="AM2" s="8">
        <f t="shared" ref="AM2:AM65" si="5">ABS(I2-AA2)</f>
        <v>0.28560000000000008</v>
      </c>
      <c r="AN2" s="8">
        <f t="shared" ref="AN2:AN65" si="6">ABS(J2-AB2)</f>
        <v>0.10640000000000027</v>
      </c>
      <c r="AO2" s="8">
        <f t="shared" ref="AO2:AO65" si="7">ABS(K2-AC2)</f>
        <v>6.469999999999998E-2</v>
      </c>
      <c r="AP2" s="8">
        <f t="shared" ref="AP2:AP65" si="8">ABS(L2-AD2)</f>
        <v>0.8122000000000007</v>
      </c>
      <c r="AQ2" s="8">
        <f t="shared" ref="AQ2:AQ65" si="9">ABS(M2-AE2)</f>
        <v>8.3499999999999908E-2</v>
      </c>
      <c r="AR2" s="1">
        <f>IFERROR(ABS((N2/AF2)-1),0)</f>
        <v>5.3768382352941124E-2</v>
      </c>
      <c r="AS2" s="1">
        <f t="shared" ref="AS2:AS65" si="10">IFERROR(ABS((D2/U2)-1),0)</f>
        <v>2.5089605734766929E-2</v>
      </c>
      <c r="AT2" s="1">
        <f t="shared" ref="AT2:AT65" si="11">IFERROR(ABS((E2/V2)-1),0)</f>
        <v>2.2406599545924832E-2</v>
      </c>
      <c r="AU2" s="1">
        <f t="shared" ref="AU2:AU65" si="12">IFERROR(ABS((F2/W2)-1),0)</f>
        <v>2.9206082061401073E-2</v>
      </c>
      <c r="AV2" s="1">
        <f t="shared" ref="AV2:AV65" si="13">IFERROR(ABS((G2/X2)-1),0)</f>
        <v>2.6302156918150077E-2</v>
      </c>
      <c r="AW2" s="1">
        <f t="shared" ref="AW2:AW65" si="14">IFERROR(ABS((H2/Y2)-1),0)</f>
        <v>3.2826960013969009E-2</v>
      </c>
      <c r="AX2" s="1">
        <f t="shared" ref="AX2:AX65" si="15">IFERROR(ABS((I2/AA2)-1),0)</f>
        <v>0.10688222746154707</v>
      </c>
      <c r="AY2" s="1">
        <f t="shared" ref="AY2:AY65" si="16">IFERROR(ABS((J2/AB2)-1),0)</f>
        <v>3.9360757620597875E-2</v>
      </c>
      <c r="AZ2" s="1">
        <f t="shared" ref="AZ2:AZ65" si="17">IFERROR(ABS((K2/AC2)-1),0)</f>
        <v>4.6128618280336542E-2</v>
      </c>
      <c r="BA2" s="1">
        <f t="shared" ref="BA2:BA65" si="18">IFERROR(ABS((L2/AD2)-1),0)</f>
        <v>0.13762602728119977</v>
      </c>
      <c r="BB2" s="1">
        <f t="shared" ref="BB2:BB65" si="19">IFERROR(ABS((M2/AE2)-1),0)</f>
        <v>3.9080782551717652E-2</v>
      </c>
      <c r="BC2" s="1"/>
      <c r="BE2" s="12" t="s">
        <v>564</v>
      </c>
      <c r="BF2" s="13">
        <f>AVERAGE($AR$2:$AR$246)</f>
        <v>4.2507787194588642E-2</v>
      </c>
      <c r="BG2" s="13">
        <f>AVERAGE(AS2:AS246)</f>
        <v>6.7970989402246162E-2</v>
      </c>
      <c r="BH2" s="13">
        <f t="shared" ref="BH2:BP2" si="20">AVERAGE(AT2:AT246)</f>
        <v>6.5085271932006195E-2</v>
      </c>
      <c r="BI2" s="13">
        <f t="shared" si="20"/>
        <v>5.8311599278529726E-2</v>
      </c>
      <c r="BJ2" s="13">
        <f t="shared" si="20"/>
        <v>7.1219741722758953E-2</v>
      </c>
      <c r="BK2" s="13">
        <f t="shared" si="20"/>
        <v>8.2771742495778178E-2</v>
      </c>
      <c r="BL2" s="13">
        <f t="shared" si="20"/>
        <v>6.4288688523408147E-2</v>
      </c>
      <c r="BM2" s="13">
        <f t="shared" si="20"/>
        <v>8.4735568372254336E-2</v>
      </c>
      <c r="BN2" s="13">
        <f t="shared" si="20"/>
        <v>6.8229520203284683E-2</v>
      </c>
      <c r="BO2" s="13">
        <f t="shared" si="20"/>
        <v>0.79621013736753965</v>
      </c>
      <c r="BP2" s="13">
        <f t="shared" si="20"/>
        <v>7.7265710989504854E-2</v>
      </c>
    </row>
    <row r="3" spans="1:69" ht="16" x14ac:dyDescent="0.2">
      <c r="A3" t="s">
        <v>22</v>
      </c>
      <c r="B3" t="s">
        <v>273</v>
      </c>
      <c r="C3" t="s">
        <v>523</v>
      </c>
      <c r="D3">
        <v>1.968</v>
      </c>
      <c r="E3">
        <v>0.9466</v>
      </c>
      <c r="F3">
        <v>6.4775999999999998</v>
      </c>
      <c r="G3">
        <v>0.74460000000000004</v>
      </c>
      <c r="H3">
        <v>1.286</v>
      </c>
      <c r="I3">
        <v>1.1519999999999999</v>
      </c>
      <c r="J3">
        <v>0.21940000000000001</v>
      </c>
      <c r="K3">
        <v>0.87239999999999995</v>
      </c>
      <c r="L3">
        <v>6.0900000000000003E-2</v>
      </c>
      <c r="M3">
        <v>1.0784</v>
      </c>
      <c r="N3">
        <v>2233</v>
      </c>
      <c r="O3">
        <v>1</v>
      </c>
      <c r="P3" t="s">
        <v>523</v>
      </c>
      <c r="Q3">
        <v>2011</v>
      </c>
      <c r="R3" t="s">
        <v>273</v>
      </c>
      <c r="S3" t="s">
        <v>523</v>
      </c>
      <c r="T3">
        <v>201108</v>
      </c>
      <c r="U3">
        <v>2.0162</v>
      </c>
      <c r="V3">
        <v>0.9587</v>
      </c>
      <c r="W3">
        <v>6.4733000000000001</v>
      </c>
      <c r="X3">
        <v>0.73750000000000004</v>
      </c>
      <c r="Y3">
        <v>1.6586000000000001</v>
      </c>
      <c r="Z3">
        <v>2211</v>
      </c>
      <c r="AA3">
        <v>1.1946000000000001</v>
      </c>
      <c r="AB3">
        <v>0.2198</v>
      </c>
      <c r="AC3">
        <v>0.92290000000000005</v>
      </c>
      <c r="AD3">
        <v>6.59E-2</v>
      </c>
      <c r="AE3">
        <v>0.86339999999999995</v>
      </c>
      <c r="AF3">
        <v>2211</v>
      </c>
      <c r="AG3" s="8">
        <f t="shared" ref="AG3:AG66" si="21">ABS(N3-Z3)</f>
        <v>22</v>
      </c>
      <c r="AH3" s="8">
        <f t="shared" si="0"/>
        <v>4.8200000000000021E-2</v>
      </c>
      <c r="AI3" s="8">
        <f t="shared" si="1"/>
        <v>1.21E-2</v>
      </c>
      <c r="AJ3" s="8">
        <f t="shared" si="2"/>
        <v>4.2999999999997485E-3</v>
      </c>
      <c r="AK3" s="8">
        <f t="shared" si="3"/>
        <v>7.0999999999999952E-3</v>
      </c>
      <c r="AL3" s="8">
        <f t="shared" si="4"/>
        <v>0.37260000000000004</v>
      </c>
      <c r="AM3" s="8">
        <f t="shared" si="5"/>
        <v>4.2600000000000193E-2</v>
      </c>
      <c r="AN3" s="8">
        <f t="shared" si="6"/>
        <v>3.999999999999837E-4</v>
      </c>
      <c r="AO3" s="8">
        <f t="shared" si="7"/>
        <v>5.05000000000001E-2</v>
      </c>
      <c r="AP3" s="8">
        <f t="shared" si="8"/>
        <v>4.9999999999999975E-3</v>
      </c>
      <c r="AQ3" s="8">
        <f t="shared" si="9"/>
        <v>0.21500000000000008</v>
      </c>
      <c r="AR3" s="1">
        <f t="shared" ref="AR3:AR66" si="22">IFERROR(ABS((N3/AF3)-1),0)</f>
        <v>9.9502487562188602E-3</v>
      </c>
      <c r="AS3" s="1">
        <f t="shared" si="10"/>
        <v>2.3906358496180946E-2</v>
      </c>
      <c r="AT3" s="1">
        <f t="shared" si="11"/>
        <v>1.2621257953478682E-2</v>
      </c>
      <c r="AU3" s="1">
        <f t="shared" si="12"/>
        <v>6.6426706625666299E-4</v>
      </c>
      <c r="AV3" s="1">
        <f t="shared" si="13"/>
        <v>9.6271186440677337E-3</v>
      </c>
      <c r="AW3" s="1">
        <f t="shared" si="14"/>
        <v>0.22464729289762453</v>
      </c>
      <c r="AX3" s="1">
        <f t="shared" si="15"/>
        <v>3.5660472124560694E-2</v>
      </c>
      <c r="AY3" s="1">
        <f t="shared" si="16"/>
        <v>1.8198362147405778E-3</v>
      </c>
      <c r="AZ3" s="1">
        <f t="shared" si="17"/>
        <v>5.4718821107379023E-2</v>
      </c>
      <c r="BA3" s="1">
        <f t="shared" si="18"/>
        <v>7.587253414264028E-2</v>
      </c>
      <c r="BB3" s="1">
        <f t="shared" si="19"/>
        <v>0.24901552003706295</v>
      </c>
      <c r="BC3" s="1"/>
      <c r="BE3" s="12" t="s">
        <v>565</v>
      </c>
      <c r="BF3" s="14">
        <f>SUM($AF$2:$AF$246)</f>
        <v>517478</v>
      </c>
      <c r="BG3" s="14">
        <f>SUM($U$2:$U$246)</f>
        <v>365.10499999999985</v>
      </c>
      <c r="BH3" s="14">
        <f>SUM($V$2:$V$246)</f>
        <v>530.85840000000019</v>
      </c>
      <c r="BI3" s="14">
        <f>SUM($W$2:$W$246)</f>
        <v>790.68320000000017</v>
      </c>
      <c r="BJ3" s="14">
        <f>SUM($X$2:$X$246)</f>
        <v>385.86800000000017</v>
      </c>
      <c r="BK3" s="14">
        <f>SUM($Y$2:$Y$246)</f>
        <v>506.22660000000013</v>
      </c>
      <c r="BL3" s="14">
        <f>SUM($Z$2:$Z$246)</f>
        <v>517478</v>
      </c>
      <c r="BM3" s="14">
        <f>SUM($AA$2:$AA$246)</f>
        <v>312.17080000000004</v>
      </c>
      <c r="BN3" s="14">
        <f>SUM($AB$2:$AB$246)</f>
        <v>174.65200000000002</v>
      </c>
      <c r="BO3" s="14">
        <f>SUM($AD$2:$AD$246)</f>
        <v>164.62749999999986</v>
      </c>
      <c r="BP3" s="14">
        <f>SUM($AD$2:$AD$246)</f>
        <v>164.62749999999986</v>
      </c>
    </row>
    <row r="4" spans="1:69" ht="16" x14ac:dyDescent="0.2">
      <c r="A4" t="s">
        <v>23</v>
      </c>
      <c r="B4" t="s">
        <v>274</v>
      </c>
      <c r="C4" t="s">
        <v>523</v>
      </c>
      <c r="D4">
        <v>2.3494000000000002</v>
      </c>
      <c r="E4">
        <v>1.9908999999999999</v>
      </c>
      <c r="F4">
        <v>5.2704000000000004</v>
      </c>
      <c r="G4">
        <v>1.8452</v>
      </c>
      <c r="H4">
        <v>2.6894999999999998</v>
      </c>
      <c r="I4">
        <v>0.78810000000000002</v>
      </c>
      <c r="J4">
        <v>0.21829999999999999</v>
      </c>
      <c r="K4">
        <v>0.88739999999999997</v>
      </c>
      <c r="L4">
        <v>0.30009999999999998</v>
      </c>
      <c r="M4">
        <v>3.7833000000000001</v>
      </c>
      <c r="N4">
        <v>1794</v>
      </c>
      <c r="O4">
        <v>2</v>
      </c>
      <c r="P4" t="s">
        <v>523</v>
      </c>
      <c r="Q4">
        <v>2012</v>
      </c>
      <c r="R4" t="s">
        <v>274</v>
      </c>
      <c r="S4" t="s">
        <v>523</v>
      </c>
      <c r="T4">
        <v>201208</v>
      </c>
      <c r="U4">
        <v>2.3759000000000001</v>
      </c>
      <c r="V4">
        <v>2.0985</v>
      </c>
      <c r="W4">
        <v>5.3482000000000003</v>
      </c>
      <c r="X4">
        <v>1.9037999999999999</v>
      </c>
      <c r="Y4">
        <v>3.1589</v>
      </c>
      <c r="Z4">
        <v>1771</v>
      </c>
      <c r="AA4">
        <v>0.84470000000000001</v>
      </c>
      <c r="AB4">
        <v>0.21240000000000001</v>
      </c>
      <c r="AC4">
        <v>0.87909999999999999</v>
      </c>
      <c r="AD4">
        <v>0.31009999999999999</v>
      </c>
      <c r="AE4">
        <v>3.7890999999999999</v>
      </c>
      <c r="AF4">
        <v>1771</v>
      </c>
      <c r="AG4" s="8">
        <f t="shared" si="21"/>
        <v>23</v>
      </c>
      <c r="AH4" s="8">
        <f t="shared" si="0"/>
        <v>2.6499999999999968E-2</v>
      </c>
      <c r="AI4" s="8">
        <f t="shared" si="1"/>
        <v>0.10760000000000014</v>
      </c>
      <c r="AJ4" s="8">
        <f t="shared" si="2"/>
        <v>7.7799999999999869E-2</v>
      </c>
      <c r="AK4" s="8">
        <f t="shared" si="3"/>
        <v>5.8599999999999985E-2</v>
      </c>
      <c r="AL4" s="8">
        <f t="shared" si="4"/>
        <v>0.46940000000000026</v>
      </c>
      <c r="AM4" s="8">
        <f t="shared" si="5"/>
        <v>5.6599999999999984E-2</v>
      </c>
      <c r="AN4" s="8">
        <f t="shared" si="6"/>
        <v>5.8999999999999886E-3</v>
      </c>
      <c r="AO4" s="8">
        <f t="shared" si="7"/>
        <v>8.2999999999999741E-3</v>
      </c>
      <c r="AP4" s="8">
        <f t="shared" si="8"/>
        <v>1.0000000000000009E-2</v>
      </c>
      <c r="AQ4" s="8">
        <f t="shared" si="9"/>
        <v>5.7999999999998053E-3</v>
      </c>
      <c r="AR4" s="1">
        <f t="shared" si="22"/>
        <v>1.298701298701288E-2</v>
      </c>
      <c r="AS4" s="1">
        <f t="shared" si="10"/>
        <v>1.1153668083673574E-2</v>
      </c>
      <c r="AT4" s="1">
        <f t="shared" si="11"/>
        <v>5.1274720038122501E-2</v>
      </c>
      <c r="AU4" s="1">
        <f t="shared" si="12"/>
        <v>1.4546950375827317E-2</v>
      </c>
      <c r="AV4" s="1">
        <f t="shared" si="13"/>
        <v>3.0780544174808244E-2</v>
      </c>
      <c r="AW4" s="1">
        <f t="shared" si="14"/>
        <v>0.1485960302636995</v>
      </c>
      <c r="AX4" s="1">
        <f t="shared" si="15"/>
        <v>6.7006037646501704E-2</v>
      </c>
      <c r="AY4" s="1">
        <f t="shared" si="16"/>
        <v>2.7777777777777679E-2</v>
      </c>
      <c r="AZ4" s="1">
        <f t="shared" si="17"/>
        <v>9.4414742350130698E-3</v>
      </c>
      <c r="BA4" s="1">
        <f t="shared" si="18"/>
        <v>3.2247662044501801E-2</v>
      </c>
      <c r="BB4" s="1">
        <f t="shared" si="19"/>
        <v>1.5307065002242437E-3</v>
      </c>
      <c r="BC4" s="1"/>
      <c r="BE4" s="12" t="s">
        <v>566</v>
      </c>
      <c r="BF4" s="14">
        <f>SUM(AG2:AG246)</f>
        <v>20623</v>
      </c>
      <c r="BG4" s="14">
        <f t="shared" ref="BG4:BP4" si="23">SUM(AH2:AH246)</f>
        <v>23.102599999999995</v>
      </c>
      <c r="BH4" s="14">
        <f t="shared" si="23"/>
        <v>35.40679999999999</v>
      </c>
      <c r="BI4" s="14">
        <f t="shared" si="23"/>
        <v>44.733300000000042</v>
      </c>
      <c r="BJ4" s="13">
        <f>SUM(AK2:AK246)</f>
        <v>23.984300000000008</v>
      </c>
      <c r="BK4" s="14">
        <f t="shared" si="23"/>
        <v>44.879500000000007</v>
      </c>
      <c r="BL4" s="14">
        <f>SUM(AM2:AM246)</f>
        <v>19.946200000000015</v>
      </c>
      <c r="BM4" s="14">
        <f t="shared" si="23"/>
        <v>14.773900000000012</v>
      </c>
      <c r="BN4" s="14">
        <f t="shared" si="23"/>
        <v>14.283700000000001</v>
      </c>
      <c r="BO4" s="16">
        <f>SUM(AP2:AP246)</f>
        <v>32.305000000000007</v>
      </c>
      <c r="BP4" s="14">
        <f t="shared" si="23"/>
        <v>11.914200000000003</v>
      </c>
    </row>
    <row r="5" spans="1:69" ht="16" x14ac:dyDescent="0.2">
      <c r="A5" t="s">
        <v>24</v>
      </c>
      <c r="B5" t="s">
        <v>275</v>
      </c>
      <c r="C5" t="s">
        <v>523</v>
      </c>
      <c r="D5">
        <v>3.2267000000000001</v>
      </c>
      <c r="E5">
        <v>2.8147000000000002</v>
      </c>
      <c r="F5">
        <v>4.7130999999999998</v>
      </c>
      <c r="G5">
        <v>3.4956999999999998</v>
      </c>
      <c r="H5">
        <v>3.1467000000000001</v>
      </c>
      <c r="I5">
        <v>2.6092</v>
      </c>
      <c r="J5">
        <v>0.44500000000000001</v>
      </c>
      <c r="K5">
        <v>1.2607999999999999</v>
      </c>
      <c r="L5">
        <v>0.40579999999999999</v>
      </c>
      <c r="M5">
        <v>1.2983</v>
      </c>
      <c r="N5">
        <v>1332</v>
      </c>
      <c r="O5">
        <v>3</v>
      </c>
      <c r="P5" t="s">
        <v>523</v>
      </c>
      <c r="Q5">
        <v>2013</v>
      </c>
      <c r="R5" t="s">
        <v>275</v>
      </c>
      <c r="S5" t="s">
        <v>523</v>
      </c>
      <c r="T5">
        <v>201308</v>
      </c>
      <c r="U5">
        <v>3.4081000000000001</v>
      </c>
      <c r="V5">
        <v>4.2026000000000003</v>
      </c>
      <c r="W5">
        <v>4.6508000000000003</v>
      </c>
      <c r="X5">
        <v>3.6707000000000001</v>
      </c>
      <c r="Y5">
        <v>3.3170999999999999</v>
      </c>
      <c r="Z5">
        <v>1301</v>
      </c>
      <c r="AA5">
        <v>2.7549000000000001</v>
      </c>
      <c r="AB5">
        <v>0.47160000000000002</v>
      </c>
      <c r="AC5">
        <v>1.3029999999999999</v>
      </c>
      <c r="AD5">
        <v>0.44269999999999998</v>
      </c>
      <c r="AE5">
        <v>1.1261000000000001</v>
      </c>
      <c r="AF5">
        <v>1301</v>
      </c>
      <c r="AG5" s="8">
        <f t="shared" si="21"/>
        <v>31</v>
      </c>
      <c r="AH5" s="8">
        <f t="shared" si="0"/>
        <v>0.18140000000000001</v>
      </c>
      <c r="AI5" s="8">
        <f t="shared" si="1"/>
        <v>1.3879000000000001</v>
      </c>
      <c r="AJ5" s="8">
        <f t="shared" si="2"/>
        <v>6.2299999999999578E-2</v>
      </c>
      <c r="AK5" s="8">
        <f t="shared" si="3"/>
        <v>0.17500000000000027</v>
      </c>
      <c r="AL5" s="8">
        <f t="shared" si="4"/>
        <v>0.17039999999999988</v>
      </c>
      <c r="AM5" s="8">
        <f t="shared" si="5"/>
        <v>0.14570000000000016</v>
      </c>
      <c r="AN5" s="8">
        <f t="shared" si="6"/>
        <v>2.6600000000000013E-2</v>
      </c>
      <c r="AO5" s="8">
        <f t="shared" si="7"/>
        <v>4.2200000000000015E-2</v>
      </c>
      <c r="AP5" s="8">
        <f t="shared" si="8"/>
        <v>3.6899999999999988E-2</v>
      </c>
      <c r="AQ5" s="8">
        <f t="shared" si="9"/>
        <v>0.17219999999999991</v>
      </c>
      <c r="AR5" s="1">
        <f t="shared" si="22"/>
        <v>2.3827824750192184E-2</v>
      </c>
      <c r="AS5" s="1">
        <f t="shared" si="10"/>
        <v>5.3226137730700396E-2</v>
      </c>
      <c r="AT5" s="1">
        <f t="shared" si="11"/>
        <v>0.330247941750345</v>
      </c>
      <c r="AU5" s="1">
        <f t="shared" si="12"/>
        <v>1.3395544852498498E-2</v>
      </c>
      <c r="AV5" s="1">
        <f t="shared" si="13"/>
        <v>4.7674830413817593E-2</v>
      </c>
      <c r="AW5" s="1">
        <f t="shared" si="14"/>
        <v>5.1370172741249887E-2</v>
      </c>
      <c r="AX5" s="1">
        <f t="shared" si="15"/>
        <v>5.2887582126392996E-2</v>
      </c>
      <c r="AY5" s="1">
        <f t="shared" si="16"/>
        <v>5.6403731976251037E-2</v>
      </c>
      <c r="AZ5" s="1">
        <f t="shared" si="17"/>
        <v>3.2386799693016166E-2</v>
      </c>
      <c r="BA5" s="1">
        <f t="shared" si="18"/>
        <v>8.3352157217077005E-2</v>
      </c>
      <c r="BB5" s="1">
        <f t="shared" si="19"/>
        <v>0.15291714767782594</v>
      </c>
      <c r="BC5" s="1"/>
      <c r="BE5" s="12" t="s">
        <v>553</v>
      </c>
      <c r="BF5" s="15">
        <f>1-BF4/BF3</f>
        <v>0.96014709804088294</v>
      </c>
      <c r="BG5" s="15">
        <f t="shared" ref="BG5:BP5" si="24">1-BG4/BG3</f>
        <v>0.93672340833458867</v>
      </c>
      <c r="BH5" s="15">
        <f t="shared" si="24"/>
        <v>0.93330274137133373</v>
      </c>
      <c r="BI5" s="15">
        <f t="shared" si="24"/>
        <v>0.94342449668843342</v>
      </c>
      <c r="BJ5" s="15">
        <f t="shared" si="24"/>
        <v>0.93784325209657193</v>
      </c>
      <c r="BK5" s="15">
        <f t="shared" si="24"/>
        <v>0.91134503797311328</v>
      </c>
      <c r="BL5" s="15">
        <f>1-BL4/BL3</f>
        <v>0.99996145497972866</v>
      </c>
      <c r="BM5" s="15">
        <f t="shared" si="24"/>
        <v>0.95267366454517843</v>
      </c>
      <c r="BN5" s="15">
        <f t="shared" si="24"/>
        <v>0.91821622426310601</v>
      </c>
      <c r="BO5" s="15">
        <f t="shared" si="24"/>
        <v>0.80376911512353622</v>
      </c>
      <c r="BP5" s="15">
        <f t="shared" si="24"/>
        <v>0.92762934503652172</v>
      </c>
    </row>
    <row r="6" spans="1:69" x14ac:dyDescent="0.2">
      <c r="A6" t="s">
        <v>25</v>
      </c>
      <c r="B6" t="s">
        <v>276</v>
      </c>
      <c r="C6" t="s">
        <v>523</v>
      </c>
      <c r="D6">
        <v>1.5537000000000001</v>
      </c>
      <c r="E6">
        <v>1.3734999999999999</v>
      </c>
      <c r="F6">
        <v>6.1412000000000004</v>
      </c>
      <c r="G6">
        <v>0.80810000000000004</v>
      </c>
      <c r="H6">
        <v>2.9664999999999999</v>
      </c>
      <c r="I6">
        <v>1.0922000000000001</v>
      </c>
      <c r="J6">
        <v>0.29609999999999997</v>
      </c>
      <c r="K6">
        <v>0.76849999999999996</v>
      </c>
      <c r="L6">
        <v>0.63260000000000005</v>
      </c>
      <c r="M6">
        <v>1.0942000000000001</v>
      </c>
      <c r="N6">
        <v>1373</v>
      </c>
      <c r="O6">
        <v>4</v>
      </c>
      <c r="P6" t="s">
        <v>523</v>
      </c>
      <c r="Q6">
        <v>2014</v>
      </c>
      <c r="R6" t="s">
        <v>276</v>
      </c>
      <c r="S6" t="s">
        <v>523</v>
      </c>
      <c r="T6">
        <v>201408</v>
      </c>
      <c r="U6">
        <v>1.6133</v>
      </c>
      <c r="V6">
        <v>1.2528999999999999</v>
      </c>
      <c r="W6">
        <v>6.2061000000000002</v>
      </c>
      <c r="X6">
        <v>0.85029999999999994</v>
      </c>
      <c r="Y6">
        <v>3.1507999999999998</v>
      </c>
      <c r="Z6">
        <v>1336</v>
      </c>
      <c r="AA6">
        <v>1.1309</v>
      </c>
      <c r="AB6">
        <v>0.31190000000000001</v>
      </c>
      <c r="AC6">
        <v>0.81769999999999998</v>
      </c>
      <c r="AD6">
        <v>0.68789999999999996</v>
      </c>
      <c r="AE6">
        <v>0.94810000000000005</v>
      </c>
      <c r="AF6">
        <v>1336</v>
      </c>
      <c r="AG6" s="8">
        <f t="shared" si="21"/>
        <v>37</v>
      </c>
      <c r="AH6" s="8">
        <f t="shared" si="0"/>
        <v>5.9599999999999875E-2</v>
      </c>
      <c r="AI6" s="8">
        <f t="shared" si="1"/>
        <v>0.12060000000000004</v>
      </c>
      <c r="AJ6" s="8">
        <f t="shared" si="2"/>
        <v>6.4899999999999736E-2</v>
      </c>
      <c r="AK6" s="8">
        <f t="shared" si="3"/>
        <v>4.2199999999999904E-2</v>
      </c>
      <c r="AL6" s="8">
        <f t="shared" si="4"/>
        <v>0.18429999999999991</v>
      </c>
      <c r="AM6" s="8">
        <f t="shared" si="5"/>
        <v>3.8699999999999957E-2</v>
      </c>
      <c r="AN6" s="8">
        <f t="shared" si="6"/>
        <v>1.5800000000000036E-2</v>
      </c>
      <c r="AO6" s="8">
        <f t="shared" si="7"/>
        <v>4.9200000000000021E-2</v>
      </c>
      <c r="AP6" s="8">
        <f t="shared" si="8"/>
        <v>5.5299999999999905E-2</v>
      </c>
      <c r="AQ6" s="8">
        <f t="shared" si="9"/>
        <v>0.14610000000000001</v>
      </c>
      <c r="AR6" s="1">
        <f t="shared" si="22"/>
        <v>2.7694610778443041E-2</v>
      </c>
      <c r="AS6" s="1">
        <f t="shared" si="10"/>
        <v>3.6942912043637199E-2</v>
      </c>
      <c r="AT6" s="1">
        <f t="shared" si="11"/>
        <v>9.625668449197855E-2</v>
      </c>
      <c r="AU6" s="1">
        <f t="shared" si="12"/>
        <v>1.045745315093205E-2</v>
      </c>
      <c r="AV6" s="1">
        <f t="shared" si="13"/>
        <v>4.9629542514406544E-2</v>
      </c>
      <c r="AW6" s="1">
        <f t="shared" si="14"/>
        <v>5.8493081122254598E-2</v>
      </c>
      <c r="AX6" s="1">
        <f t="shared" si="15"/>
        <v>3.4220532319391594E-2</v>
      </c>
      <c r="AY6" s="1">
        <f t="shared" si="16"/>
        <v>5.065726194293052E-2</v>
      </c>
      <c r="AZ6" s="1">
        <f t="shared" si="17"/>
        <v>6.0168766051118983E-2</v>
      </c>
      <c r="BA6" s="1">
        <f t="shared" si="18"/>
        <v>8.0389591510393821E-2</v>
      </c>
      <c r="BB6" s="1">
        <f t="shared" si="19"/>
        <v>0.15409766902225508</v>
      </c>
      <c r="BC6" s="1"/>
    </row>
    <row r="7" spans="1:69" x14ac:dyDescent="0.2">
      <c r="A7" t="s">
        <v>26</v>
      </c>
      <c r="B7" t="s">
        <v>277</v>
      </c>
      <c r="C7" t="s">
        <v>523</v>
      </c>
      <c r="D7">
        <v>1.387</v>
      </c>
      <c r="E7">
        <v>2.5884999999999998</v>
      </c>
      <c r="F7">
        <v>4.9109999999999996</v>
      </c>
      <c r="G7">
        <v>2.6311</v>
      </c>
      <c r="H7">
        <v>1.4686999999999999</v>
      </c>
      <c r="I7">
        <v>0.90310000000000001</v>
      </c>
      <c r="J7">
        <v>1.3189</v>
      </c>
      <c r="K7">
        <v>1.6279999999999999</v>
      </c>
      <c r="L7">
        <v>0.70120000000000005</v>
      </c>
      <c r="M7">
        <v>1.8015000000000001</v>
      </c>
      <c r="N7">
        <v>2286</v>
      </c>
      <c r="O7">
        <v>5</v>
      </c>
      <c r="P7" t="s">
        <v>523</v>
      </c>
      <c r="Q7">
        <v>2015</v>
      </c>
      <c r="R7" t="s">
        <v>277</v>
      </c>
      <c r="S7" t="s">
        <v>523</v>
      </c>
      <c r="T7">
        <v>201508</v>
      </c>
      <c r="U7">
        <v>1.4514</v>
      </c>
      <c r="V7">
        <v>2.589</v>
      </c>
      <c r="W7">
        <v>5.1313000000000004</v>
      </c>
      <c r="X7">
        <v>2.7092000000000001</v>
      </c>
      <c r="Y7">
        <v>1.5369999999999999</v>
      </c>
      <c r="Z7">
        <v>2195</v>
      </c>
      <c r="AA7">
        <v>0.91659999999999997</v>
      </c>
      <c r="AB7">
        <v>1.3926000000000001</v>
      </c>
      <c r="AC7">
        <v>1.4984999999999999</v>
      </c>
      <c r="AD7">
        <v>0.69889999999999997</v>
      </c>
      <c r="AE7">
        <v>1.8875999999999999</v>
      </c>
      <c r="AF7">
        <v>2195</v>
      </c>
      <c r="AG7" s="8">
        <f t="shared" si="21"/>
        <v>91</v>
      </c>
      <c r="AH7" s="8">
        <f t="shared" si="0"/>
        <v>6.4400000000000013E-2</v>
      </c>
      <c r="AI7" s="8">
        <f t="shared" si="1"/>
        <v>5.0000000000016698E-4</v>
      </c>
      <c r="AJ7" s="8">
        <f t="shared" si="2"/>
        <v>0.22030000000000083</v>
      </c>
      <c r="AK7" s="8">
        <f t="shared" si="3"/>
        <v>7.8100000000000058E-2</v>
      </c>
      <c r="AL7" s="8">
        <f t="shared" si="4"/>
        <v>6.8300000000000027E-2</v>
      </c>
      <c r="AM7" s="8">
        <f t="shared" si="5"/>
        <v>1.3499999999999956E-2</v>
      </c>
      <c r="AN7" s="8">
        <f t="shared" si="6"/>
        <v>7.3700000000000099E-2</v>
      </c>
      <c r="AO7" s="8">
        <f t="shared" si="7"/>
        <v>0.12949999999999995</v>
      </c>
      <c r="AP7" s="8">
        <f t="shared" si="8"/>
        <v>2.3000000000000798E-3</v>
      </c>
      <c r="AQ7" s="8">
        <f t="shared" si="9"/>
        <v>8.6099999999999843E-2</v>
      </c>
      <c r="AR7" s="1">
        <f t="shared" si="22"/>
        <v>4.1457858769931688E-2</v>
      </c>
      <c r="AS7" s="1">
        <f t="shared" si="10"/>
        <v>4.4370952184098145E-2</v>
      </c>
      <c r="AT7" s="1">
        <f t="shared" si="11"/>
        <v>1.9312475859412093E-4</v>
      </c>
      <c r="AU7" s="1">
        <f t="shared" si="12"/>
        <v>4.2932590181825381E-2</v>
      </c>
      <c r="AV7" s="1">
        <f t="shared" si="13"/>
        <v>2.8827698213494735E-2</v>
      </c>
      <c r="AW7" s="1">
        <f t="shared" si="14"/>
        <v>4.443721535458689E-2</v>
      </c>
      <c r="AX7" s="1">
        <f t="shared" si="15"/>
        <v>1.4728343879554795E-2</v>
      </c>
      <c r="AY7" s="1">
        <f t="shared" si="16"/>
        <v>5.2922590837282901E-2</v>
      </c>
      <c r="AZ7" s="1">
        <f t="shared" si="17"/>
        <v>8.6419753086419693E-2</v>
      </c>
      <c r="BA7" s="1">
        <f t="shared" si="18"/>
        <v>3.2908856774933604E-3</v>
      </c>
      <c r="BB7" s="1">
        <f t="shared" si="19"/>
        <v>4.5613477431659222E-2</v>
      </c>
      <c r="BC7" s="1"/>
    </row>
    <row r="8" spans="1:69" x14ac:dyDescent="0.2">
      <c r="A8" t="s">
        <v>27</v>
      </c>
      <c r="B8" t="s">
        <v>278</v>
      </c>
      <c r="C8" t="s">
        <v>523</v>
      </c>
      <c r="D8">
        <v>1.3223</v>
      </c>
      <c r="E8">
        <v>0.89480000000000004</v>
      </c>
      <c r="F8">
        <v>3.4146999999999998</v>
      </c>
      <c r="G8">
        <v>0.81720000000000004</v>
      </c>
      <c r="H8">
        <v>3.1036999999999999</v>
      </c>
      <c r="I8">
        <v>0.49769999999999998</v>
      </c>
      <c r="J8">
        <v>0</v>
      </c>
      <c r="K8">
        <v>1.1547000000000001</v>
      </c>
      <c r="L8">
        <v>9.4899999999999998E-2</v>
      </c>
      <c r="M8">
        <v>0.8115</v>
      </c>
      <c r="N8">
        <v>1265</v>
      </c>
      <c r="O8">
        <v>6</v>
      </c>
      <c r="P8" t="s">
        <v>523</v>
      </c>
      <c r="Q8">
        <v>2011</v>
      </c>
      <c r="R8" t="s">
        <v>278</v>
      </c>
      <c r="S8" t="s">
        <v>523</v>
      </c>
      <c r="T8">
        <v>201102</v>
      </c>
      <c r="U8">
        <v>1.4157999999999999</v>
      </c>
      <c r="V8">
        <v>0.96530000000000005</v>
      </c>
      <c r="W8">
        <v>3.5407000000000002</v>
      </c>
      <c r="X8">
        <v>0.84240000000000004</v>
      </c>
      <c r="Y8">
        <v>2.9379</v>
      </c>
      <c r="Z8">
        <v>1195</v>
      </c>
      <c r="AA8">
        <v>0.53939999999999999</v>
      </c>
      <c r="AB8">
        <v>0</v>
      </c>
      <c r="AC8">
        <v>1.2163999999999999</v>
      </c>
      <c r="AD8">
        <v>0.1074</v>
      </c>
      <c r="AE8">
        <v>0.87929999999999997</v>
      </c>
      <c r="AF8">
        <v>1195</v>
      </c>
      <c r="AG8" s="8">
        <f t="shared" si="21"/>
        <v>70</v>
      </c>
      <c r="AH8" s="8">
        <f t="shared" si="0"/>
        <v>9.3499999999999917E-2</v>
      </c>
      <c r="AI8" s="8">
        <f t="shared" si="1"/>
        <v>7.0500000000000007E-2</v>
      </c>
      <c r="AJ8" s="8">
        <f t="shared" si="2"/>
        <v>0.12600000000000033</v>
      </c>
      <c r="AK8" s="8">
        <f t="shared" si="3"/>
        <v>2.52E-2</v>
      </c>
      <c r="AL8" s="8">
        <f t="shared" si="4"/>
        <v>0.16579999999999995</v>
      </c>
      <c r="AM8" s="8">
        <f t="shared" si="5"/>
        <v>4.1700000000000015E-2</v>
      </c>
      <c r="AN8" s="8">
        <f t="shared" si="6"/>
        <v>0</v>
      </c>
      <c r="AO8" s="8">
        <f t="shared" si="7"/>
        <v>6.1699999999999866E-2</v>
      </c>
      <c r="AP8" s="8">
        <f t="shared" si="8"/>
        <v>1.2499999999999997E-2</v>
      </c>
      <c r="AQ8" s="8">
        <f t="shared" si="9"/>
        <v>6.7799999999999971E-2</v>
      </c>
      <c r="AR8" s="1">
        <f t="shared" si="22"/>
        <v>5.8577405857740628E-2</v>
      </c>
      <c r="AS8" s="1">
        <f t="shared" si="10"/>
        <v>6.6040401186608255E-2</v>
      </c>
      <c r="AT8" s="1">
        <f t="shared" si="11"/>
        <v>7.3034289858075252E-2</v>
      </c>
      <c r="AU8" s="1">
        <f t="shared" si="12"/>
        <v>3.5586183523032222E-2</v>
      </c>
      <c r="AV8" s="1">
        <f t="shared" si="13"/>
        <v>2.9914529914529919E-2</v>
      </c>
      <c r="AW8" s="1">
        <f t="shared" si="14"/>
        <v>5.6434868443445918E-2</v>
      </c>
      <c r="AX8" s="1">
        <f t="shared" si="15"/>
        <v>7.730812013348165E-2</v>
      </c>
      <c r="AY8" s="1">
        <f t="shared" si="16"/>
        <v>0</v>
      </c>
      <c r="AZ8" s="1">
        <f t="shared" si="17"/>
        <v>5.0723446234791081E-2</v>
      </c>
      <c r="BA8" s="1">
        <f t="shared" si="18"/>
        <v>0.11638733705772808</v>
      </c>
      <c r="BB8" s="1">
        <f t="shared" si="19"/>
        <v>7.710678949164107E-2</v>
      </c>
      <c r="BC8" s="1"/>
    </row>
    <row r="9" spans="1:69" ht="16" x14ac:dyDescent="0.2">
      <c r="A9" t="s">
        <v>28</v>
      </c>
      <c r="B9" t="s">
        <v>279</v>
      </c>
      <c r="C9" t="s">
        <v>523</v>
      </c>
      <c r="D9">
        <v>2.3595999999999999</v>
      </c>
      <c r="E9">
        <v>1.2182999999999999</v>
      </c>
      <c r="F9">
        <v>2.4565999999999999</v>
      </c>
      <c r="G9">
        <v>1.3078000000000001</v>
      </c>
      <c r="H9">
        <v>1.6839999999999999</v>
      </c>
      <c r="I9">
        <v>0.67049999999999998</v>
      </c>
      <c r="J9">
        <v>0.3604</v>
      </c>
      <c r="K9">
        <v>1.4656</v>
      </c>
      <c r="L9">
        <v>0</v>
      </c>
      <c r="M9">
        <v>0.92459999999999998</v>
      </c>
      <c r="N9">
        <v>1036</v>
      </c>
      <c r="O9">
        <v>7</v>
      </c>
      <c r="P9" t="s">
        <v>523</v>
      </c>
      <c r="Q9">
        <v>2012</v>
      </c>
      <c r="R9" t="s">
        <v>279</v>
      </c>
      <c r="S9" t="s">
        <v>523</v>
      </c>
      <c r="T9">
        <v>201202</v>
      </c>
      <c r="U9">
        <v>2.4094000000000002</v>
      </c>
      <c r="V9">
        <v>1.296</v>
      </c>
      <c r="W9">
        <v>2.4712999999999998</v>
      </c>
      <c r="X9">
        <v>1.3158000000000001</v>
      </c>
      <c r="Y9">
        <v>1.7069000000000001</v>
      </c>
      <c r="Z9">
        <v>1038</v>
      </c>
      <c r="AA9">
        <v>0.68540000000000001</v>
      </c>
      <c r="AB9">
        <v>0.37990000000000002</v>
      </c>
      <c r="AC9">
        <v>1.4901</v>
      </c>
      <c r="AD9">
        <v>0</v>
      </c>
      <c r="AE9">
        <v>0.95809999999999995</v>
      </c>
      <c r="AF9">
        <v>1038</v>
      </c>
      <c r="AG9" s="8">
        <f t="shared" si="21"/>
        <v>2</v>
      </c>
      <c r="AH9" s="8">
        <f t="shared" si="0"/>
        <v>4.9800000000000288E-2</v>
      </c>
      <c r="AI9" s="8">
        <f t="shared" si="1"/>
        <v>7.7700000000000102E-2</v>
      </c>
      <c r="AJ9" s="8">
        <f t="shared" si="2"/>
        <v>1.4699999999999935E-2</v>
      </c>
      <c r="AK9" s="8">
        <f t="shared" si="3"/>
        <v>8.0000000000000071E-3</v>
      </c>
      <c r="AL9" s="8">
        <f t="shared" si="4"/>
        <v>2.2900000000000142E-2</v>
      </c>
      <c r="AM9" s="8">
        <f t="shared" si="5"/>
        <v>1.4900000000000024E-2</v>
      </c>
      <c r="AN9" s="8">
        <f t="shared" si="6"/>
        <v>1.9500000000000017E-2</v>
      </c>
      <c r="AO9" s="8">
        <f t="shared" si="7"/>
        <v>2.4499999999999966E-2</v>
      </c>
      <c r="AP9" s="8">
        <f t="shared" si="8"/>
        <v>0</v>
      </c>
      <c r="AQ9" s="8">
        <f t="shared" si="9"/>
        <v>3.3499999999999974E-2</v>
      </c>
      <c r="AR9" s="1">
        <f t="shared" si="22"/>
        <v>1.9267822736031004E-3</v>
      </c>
      <c r="AS9" s="1">
        <f t="shared" si="10"/>
        <v>2.0669046235577415E-2</v>
      </c>
      <c r="AT9" s="1">
        <f t="shared" si="11"/>
        <v>5.9953703703703787E-2</v>
      </c>
      <c r="AU9" s="1">
        <f t="shared" si="12"/>
        <v>5.9482863270343689E-3</v>
      </c>
      <c r="AV9" s="1">
        <f t="shared" si="13"/>
        <v>6.0799513603890798E-3</v>
      </c>
      <c r="AW9" s="1">
        <f t="shared" si="14"/>
        <v>1.3416134512859612E-2</v>
      </c>
      <c r="AX9" s="1">
        <f t="shared" si="15"/>
        <v>2.1739130434782594E-2</v>
      </c>
      <c r="AY9" s="1">
        <f t="shared" si="16"/>
        <v>5.1329297183469347E-2</v>
      </c>
      <c r="AZ9" s="1">
        <f t="shared" si="17"/>
        <v>1.6441849540299258E-2</v>
      </c>
      <c r="BA9" s="1">
        <f t="shared" si="18"/>
        <v>0</v>
      </c>
      <c r="BB9" s="1">
        <f t="shared" si="19"/>
        <v>3.4965034965034891E-2</v>
      </c>
      <c r="BC9" s="1"/>
      <c r="BE9" s="18" t="s">
        <v>591</v>
      </c>
      <c r="BF9" s="19" t="str">
        <f>Table2[[#Headers],[Document Length]]</f>
        <v>Document Length</v>
      </c>
      <c r="BG9" s="19" t="str">
        <f>Table2[[#Headers],[Innovation (ANZ)]]</f>
        <v>Innovation (ANZ)</v>
      </c>
      <c r="BH9" s="19" t="str">
        <f>Table2[[#Headers],[Integrity (ANZ)]]</f>
        <v>Integrity (ANZ)</v>
      </c>
      <c r="BI9" s="19" t="str">
        <f>Table2[[#Headers],[Quality (ANZ)]]</f>
        <v>Quality (ANZ)</v>
      </c>
      <c r="BJ9" s="19" t="str">
        <f>Table2[[#Headers],[Respect (ANZ)]]</f>
        <v>Respect (ANZ)</v>
      </c>
      <c r="BK9" s="19" t="str">
        <f>Table2[[#Headers],[Teamwork (ANZ)]]</f>
        <v>Teamwork (ANZ)</v>
      </c>
      <c r="BL9" s="19" t="str">
        <f>Table2[[#Headers],[Innovation (US)]]</f>
        <v>Innovation (US)</v>
      </c>
      <c r="BM9" s="19" t="str">
        <f>Table2[[#Headers],[Integrity (US)]]</f>
        <v>Integrity (US)</v>
      </c>
      <c r="BN9" s="19" t="str">
        <f>Table2[[#Headers],[Quality (US)]]</f>
        <v>Quality (US)</v>
      </c>
      <c r="BO9" s="19" t="str">
        <f>Table2[[#Headers],[Respect (US)]]</f>
        <v>Respect (US)</v>
      </c>
      <c r="BP9" s="19" t="str">
        <f>Table2[[#Headers],[Teamwork (US)]]</f>
        <v>Teamwork (US)</v>
      </c>
      <c r="BQ9" s="19" t="s">
        <v>590</v>
      </c>
    </row>
    <row r="10" spans="1:69" ht="16" x14ac:dyDescent="0.2">
      <c r="A10" t="s">
        <v>29</v>
      </c>
      <c r="B10" t="s">
        <v>280</v>
      </c>
      <c r="C10" t="s">
        <v>523</v>
      </c>
      <c r="D10">
        <v>4.2594000000000003</v>
      </c>
      <c r="E10">
        <v>1.7248000000000001</v>
      </c>
      <c r="F10">
        <v>7.6021999999999998</v>
      </c>
      <c r="G10">
        <v>2.1528999999999998</v>
      </c>
      <c r="H10">
        <v>1.0590999999999999</v>
      </c>
      <c r="I10">
        <v>3.7078000000000002</v>
      </c>
      <c r="J10">
        <v>0.37230000000000002</v>
      </c>
      <c r="K10">
        <v>3.1059999999999999</v>
      </c>
      <c r="L10">
        <v>1.4458</v>
      </c>
      <c r="M10">
        <v>2.1555</v>
      </c>
      <c r="N10">
        <v>1092</v>
      </c>
      <c r="O10">
        <v>8</v>
      </c>
      <c r="P10" t="s">
        <v>523</v>
      </c>
      <c r="Q10">
        <v>2013</v>
      </c>
      <c r="R10" t="s">
        <v>280</v>
      </c>
      <c r="S10" t="s">
        <v>523</v>
      </c>
      <c r="T10">
        <v>201302</v>
      </c>
      <c r="U10">
        <v>4.7161</v>
      </c>
      <c r="V10">
        <v>1.8843000000000001</v>
      </c>
      <c r="W10">
        <v>8.1869999999999994</v>
      </c>
      <c r="X10">
        <v>1.9596</v>
      </c>
      <c r="Y10">
        <v>1.1533</v>
      </c>
      <c r="Z10">
        <v>1010</v>
      </c>
      <c r="AA10">
        <v>4.1906999999999996</v>
      </c>
      <c r="AB10">
        <v>0.41249999999999998</v>
      </c>
      <c r="AC10">
        <v>3.3940999999999999</v>
      </c>
      <c r="AD10">
        <v>1.5882000000000001</v>
      </c>
      <c r="AE10">
        <v>2.4350000000000001</v>
      </c>
      <c r="AF10">
        <v>1010</v>
      </c>
      <c r="AG10" s="8">
        <f t="shared" si="21"/>
        <v>82</v>
      </c>
      <c r="AH10" s="8">
        <f t="shared" si="0"/>
        <v>0.45669999999999966</v>
      </c>
      <c r="AI10" s="8">
        <f t="shared" si="1"/>
        <v>0.15949999999999998</v>
      </c>
      <c r="AJ10" s="8">
        <f t="shared" si="2"/>
        <v>0.58479999999999954</v>
      </c>
      <c r="AK10" s="8">
        <f t="shared" si="3"/>
        <v>0.19329999999999981</v>
      </c>
      <c r="AL10" s="8">
        <f t="shared" si="4"/>
        <v>9.4200000000000061E-2</v>
      </c>
      <c r="AM10" s="8">
        <f t="shared" si="5"/>
        <v>0.48289999999999944</v>
      </c>
      <c r="AN10" s="8">
        <f t="shared" si="6"/>
        <v>4.0199999999999958E-2</v>
      </c>
      <c r="AO10" s="8">
        <f t="shared" si="7"/>
        <v>0.28810000000000002</v>
      </c>
      <c r="AP10" s="8">
        <f t="shared" si="8"/>
        <v>0.14240000000000008</v>
      </c>
      <c r="AQ10" s="8">
        <f t="shared" si="9"/>
        <v>0.27950000000000008</v>
      </c>
      <c r="AR10" s="1">
        <f t="shared" si="22"/>
        <v>8.118811881188126E-2</v>
      </c>
      <c r="AS10" s="1">
        <f t="shared" si="10"/>
        <v>9.6838489429825425E-2</v>
      </c>
      <c r="AT10" s="1">
        <f t="shared" si="11"/>
        <v>8.4646818447168704E-2</v>
      </c>
      <c r="AU10" s="1">
        <f t="shared" si="12"/>
        <v>7.1430316355197254E-2</v>
      </c>
      <c r="AV10" s="1">
        <f t="shared" si="13"/>
        <v>9.8642580118391443E-2</v>
      </c>
      <c r="AW10" s="1">
        <f t="shared" si="14"/>
        <v>8.1678661232983618E-2</v>
      </c>
      <c r="AX10" s="1">
        <f t="shared" si="15"/>
        <v>0.11523134559858728</v>
      </c>
      <c r="AY10" s="1">
        <f t="shared" si="16"/>
        <v>9.7454545454545349E-2</v>
      </c>
      <c r="AZ10" s="1">
        <f t="shared" si="17"/>
        <v>8.4882590377419631E-2</v>
      </c>
      <c r="BA10" s="1">
        <f t="shared" si="18"/>
        <v>8.9661251731519953E-2</v>
      </c>
      <c r="BB10" s="1">
        <f t="shared" si="19"/>
        <v>0.11478439425051334</v>
      </c>
      <c r="BC10" s="1"/>
      <c r="BE10" s="20" t="s">
        <v>523</v>
      </c>
      <c r="BF10" s="21">
        <f>1-(SUMIF(Table1[firm_id],$BE10,Table1[Difference ('#)])/SUMIF(Table1[firm_id],$BE10,Table1[document_length-us-helen]))</f>
        <v>0.96369437262775726</v>
      </c>
      <c r="BG10" s="21">
        <f>1-(SUMIF(Table1[firm_id],$BE10,Table1[Innovation ('#,ANZ)])/SUMIF(Table1[firm_id],$BE10,Table1[innovation-anz-helen]))</f>
        <v>0.94854206176566613</v>
      </c>
      <c r="BH10" s="21">
        <f>1-(SUMIF(Table1[firm_id],$BE10,Table1[Integrity ('#,ANZ)])/SUMIF(Table1[firm_id],$BE10,Table1[integrity-anz-helen]))</f>
        <v>0.91266390053747559</v>
      </c>
      <c r="BI10" s="21">
        <f>1-(SUMIF(Table1[firm_id],$BE10,Table1[Quality ('#,ANZ)])/SUMIF(Table1[firm_id],$BE10,Table1[quality-anz-helen]))</f>
        <v>0.96844380646795569</v>
      </c>
      <c r="BJ10" s="21">
        <f>1-(SUMIF(Table1[firm_id],$BE10,Table1[Respect ('#,ANZ)])/SUMIF(Table1[firm_id],$BE10,Table1[respect-anz-helen]))</f>
        <v>0.95688412725805627</v>
      </c>
      <c r="BK10" s="21">
        <f>1-(SUMIF(Table1[firm_id],$BE10,Table1[Teamwork ('#,ANZ)])/SUMIF(Table1[firm_id],$BE10,Table1[teamwork-anz-helen]))</f>
        <v>0.9151982599832259</v>
      </c>
      <c r="BL10" s="21">
        <f>1-(SUMIF(Table1[firm_id],$BE10,Table1[Innovation ('#,US)])/SUMIF(Table1[firm_id],$BE10,Table1[innovation-us-helen]))</f>
        <v>0.92737531959914188</v>
      </c>
      <c r="BM10" s="21">
        <f>1-(SUMIF(Table1[firm_id],$BE10,Table1[Integrity ('#,US)])/SUMIF(Table1[firm_id],$BE10,Table1[integrity-us-helen]))</f>
        <v>0.94053620531622362</v>
      </c>
      <c r="BN10" s="21">
        <f>1-(SUMIF(Table1[firm_id],$BE10,Table1[Quality ('#,US)])/SUMIF(Table1[firm_id],$BE10,Table1[quality-us-helen]))</f>
        <v>0.94661884164996313</v>
      </c>
      <c r="BO10" s="21">
        <f>1-(SUMIF(Table1[firm_id],$BE10,Table1[Respect ('#,US)])/SUMIF(Table1[firm_id],$BE10,Table1[respect-us-helen]))</f>
        <v>0.89979267449896327</v>
      </c>
      <c r="BP10" s="21">
        <f>1-(SUMIF(Table1[firm_id],$BE10,Table1[Teamwork ('#,US)])/SUMIF(Table1[firm_id],$BE10,Table1[teamwork-us-helen]))</f>
        <v>0.92847204551975793</v>
      </c>
      <c r="BQ10" s="22">
        <f>1-(SUMIF(Table1[firm_id],$BE10,Table1[[Innovation ('#,ANZ)]:[Teamwork ('#,US)]])/(SUMIF(Table1[firm_id],$BE10,Table1[[innovation-anz-helen]:[teamwork-anz-helen]])+SUMIF(Table1[firm_id],$BE10,Table1[[innovation-us-helen]:[teamwork-us-helen]])))</f>
        <v>0.96831591928554972</v>
      </c>
    </row>
    <row r="11" spans="1:69" ht="32" x14ac:dyDescent="0.2">
      <c r="A11" t="s">
        <v>30</v>
      </c>
      <c r="B11" t="s">
        <v>281</v>
      </c>
      <c r="C11" t="s">
        <v>523</v>
      </c>
      <c r="D11">
        <v>5.3749000000000002</v>
      </c>
      <c r="E11">
        <v>2.4136000000000002</v>
      </c>
      <c r="F11">
        <v>3.5779000000000001</v>
      </c>
      <c r="G11">
        <v>1.8460000000000001</v>
      </c>
      <c r="H11">
        <v>1.6850000000000001</v>
      </c>
      <c r="I11">
        <v>1.0584</v>
      </c>
      <c r="J11">
        <v>1.2525999999999999</v>
      </c>
      <c r="K11">
        <v>2.0510000000000002</v>
      </c>
      <c r="L11">
        <v>1.3868</v>
      </c>
      <c r="M11">
        <v>3.0693000000000001</v>
      </c>
      <c r="N11">
        <v>888</v>
      </c>
      <c r="O11">
        <v>9</v>
      </c>
      <c r="P11" t="s">
        <v>523</v>
      </c>
      <c r="Q11">
        <v>2014</v>
      </c>
      <c r="R11" t="s">
        <v>281</v>
      </c>
      <c r="S11" t="s">
        <v>523</v>
      </c>
      <c r="T11">
        <v>201402</v>
      </c>
      <c r="U11">
        <v>5.7351000000000001</v>
      </c>
      <c r="V11">
        <v>2.6295999999999999</v>
      </c>
      <c r="W11">
        <v>3.8026</v>
      </c>
      <c r="X11">
        <v>1.9659</v>
      </c>
      <c r="Y11">
        <v>1.3505</v>
      </c>
      <c r="Z11">
        <v>849</v>
      </c>
      <c r="AA11">
        <v>1.1214999999999999</v>
      </c>
      <c r="AB11">
        <v>1.3984000000000001</v>
      </c>
      <c r="AC11">
        <v>2.1257999999999999</v>
      </c>
      <c r="AD11">
        <v>1.4633</v>
      </c>
      <c r="AE11">
        <v>3.2869000000000002</v>
      </c>
      <c r="AF11">
        <v>849</v>
      </c>
      <c r="AG11" s="8">
        <f t="shared" si="21"/>
        <v>39</v>
      </c>
      <c r="AH11" s="8">
        <f t="shared" si="0"/>
        <v>0.36019999999999985</v>
      </c>
      <c r="AI11" s="8">
        <f t="shared" si="1"/>
        <v>0.21599999999999975</v>
      </c>
      <c r="AJ11" s="8">
        <f t="shared" si="2"/>
        <v>0.2246999999999999</v>
      </c>
      <c r="AK11" s="8">
        <f t="shared" si="3"/>
        <v>0.1198999999999999</v>
      </c>
      <c r="AL11" s="8">
        <f t="shared" si="4"/>
        <v>0.33450000000000002</v>
      </c>
      <c r="AM11" s="8">
        <f t="shared" si="5"/>
        <v>6.3099999999999934E-2</v>
      </c>
      <c r="AN11" s="8">
        <f t="shared" si="6"/>
        <v>0.14580000000000015</v>
      </c>
      <c r="AO11" s="8">
        <f t="shared" si="7"/>
        <v>7.4799999999999756E-2</v>
      </c>
      <c r="AP11" s="8">
        <f t="shared" si="8"/>
        <v>7.6500000000000012E-2</v>
      </c>
      <c r="AQ11" s="8">
        <f t="shared" si="9"/>
        <v>0.21760000000000002</v>
      </c>
      <c r="AR11" s="1">
        <f t="shared" si="22"/>
        <v>4.5936395759717419E-2</v>
      </c>
      <c r="AS11" s="1">
        <f t="shared" si="10"/>
        <v>6.2806228313368573E-2</v>
      </c>
      <c r="AT11" s="1">
        <f t="shared" si="11"/>
        <v>8.2141770611499743E-2</v>
      </c>
      <c r="AU11" s="1">
        <f t="shared" si="12"/>
        <v>5.9091148161784068E-2</v>
      </c>
      <c r="AV11" s="1">
        <f t="shared" si="13"/>
        <v>6.0989877409837634E-2</v>
      </c>
      <c r="AW11" s="1">
        <f t="shared" si="14"/>
        <v>0.24768604220659007</v>
      </c>
      <c r="AX11" s="1">
        <f t="shared" si="15"/>
        <v>5.6263932233615588E-2</v>
      </c>
      <c r="AY11" s="1">
        <f t="shared" si="16"/>
        <v>0.10426201372997723</v>
      </c>
      <c r="AZ11" s="1">
        <f t="shared" si="17"/>
        <v>3.5186753222316236E-2</v>
      </c>
      <c r="BA11" s="1">
        <f t="shared" si="18"/>
        <v>5.2279095195790326E-2</v>
      </c>
      <c r="BB11" s="1">
        <f t="shared" si="19"/>
        <v>6.6202196598618812E-2</v>
      </c>
      <c r="BC11" s="1"/>
      <c r="BE11" s="20" t="s">
        <v>524</v>
      </c>
      <c r="BF11" s="21">
        <f>1-(SUMIF(Table1[firm_id],$BE11,Table1[Difference ('#)])/SUMIF(Table1[firm_id],$BE11,Table1[document_length-us-helen]))</f>
        <v>0.96158038147138969</v>
      </c>
      <c r="BG11" s="21">
        <f>1-(SUMIF(Table1[firm_id],$BE11,Table1[Innovation ('#,ANZ)])/SUMIF(Table1[firm_id],$BE11,Table1[innovation-anz-helen]))</f>
        <v>0.94985095310616607</v>
      </c>
      <c r="BH11" s="21">
        <f>1-(SUMIF(Table1[firm_id],$BE11,Table1[Integrity ('#,ANZ)])/SUMIF(Table1[firm_id],$BE11,Table1[integrity-anz-helen]))</f>
        <v>0.94309346027374497</v>
      </c>
      <c r="BI11" s="21">
        <f>1-(SUMIF(Table1[firm_id],$BE11,Table1[Quality ('#,ANZ)])/SUMIF(Table1[firm_id],$BE11,Table1[quality-anz-helen]))</f>
        <v>0.9508780744632801</v>
      </c>
      <c r="BJ11" s="21">
        <f>1-(SUMIF(Table1[firm_id],$BE11,Table1[Respect ('#,ANZ)])/SUMIF(Table1[firm_id],$BE11,Table1[respect-anz-helen]))</f>
        <v>0.9609974518010358</v>
      </c>
      <c r="BK11" s="21">
        <f>1-(SUMIF(Table1[firm_id],$BE11,Table1[Teamwork ('#,ANZ)])/SUMIF(Table1[firm_id],$BE11,Table1[teamwork-anz-helen]))</f>
        <v>0.86811175296176002</v>
      </c>
      <c r="BL11" s="21">
        <f>1-(SUMIF(Table1[firm_id],$BE11,Table1[Innovation ('#,US)])/SUMIF(Table1[firm_id],$BE11,Table1[innovation-us-helen]))</f>
        <v>0.94158618921459702</v>
      </c>
      <c r="BM11" s="21">
        <f>1-(SUMIF(Table1[firm_id],$BE11,Table1[Integrity ('#,US)])/SUMIF(Table1[firm_id],$BE11,Table1[integrity-us-helen]))</f>
        <v>0.90695603971040295</v>
      </c>
      <c r="BN11" s="21">
        <f>1-(SUMIF(Table1[firm_id],$BE11,Table1[Quality ('#,US)])/SUMIF(Table1[firm_id],$BE11,Table1[quality-us-helen]))</f>
        <v>0.92899436238228716</v>
      </c>
      <c r="BO11" s="21">
        <f>1-(SUMIF(Table1[firm_id],$BE11,Table1[Respect ('#,US)])/SUMIF(Table1[firm_id],$BE11,Table1[respect-us-helen]))</f>
        <v>0.91803628146916494</v>
      </c>
      <c r="BP11" s="21">
        <f>1-(SUMIF(Table1[firm_id],$BE11,Table1[Teamwork ('#,US)])/SUMIF(Table1[firm_id],$BE11,Table1[teamwork-us-helen]))</f>
        <v>0.92785552487045031</v>
      </c>
      <c r="BQ11" s="22">
        <f>1-(SUMIF(Table1[firm_id],$BE11,Table1[[Innovation ('#,ANZ)]:[Teamwork ('#,US)]])/(SUMIF(Table1[firm_id],$BE11,Table1[[innovation-anz-helen]:[teamwork-anz-helen]])+SUMIF(Table1[firm_id],$BE11,Table1[[innovation-us-helen]:[teamwork-us-helen]])))</f>
        <v>0.9750931140418484</v>
      </c>
    </row>
    <row r="12" spans="1:69" ht="32" x14ac:dyDescent="0.2">
      <c r="A12" t="s">
        <v>31</v>
      </c>
      <c r="B12" t="s">
        <v>282</v>
      </c>
      <c r="C12" t="s">
        <v>523</v>
      </c>
      <c r="D12">
        <v>0.45250000000000001</v>
      </c>
      <c r="E12">
        <v>0.77500000000000002</v>
      </c>
      <c r="F12">
        <v>6.2237999999999998</v>
      </c>
      <c r="G12">
        <v>1.1326000000000001</v>
      </c>
      <c r="H12">
        <v>3.0558000000000001</v>
      </c>
      <c r="I12">
        <v>0.91239999999999999</v>
      </c>
      <c r="J12">
        <v>0.3201</v>
      </c>
      <c r="K12">
        <v>0.99739999999999995</v>
      </c>
      <c r="L12">
        <v>1.2145999999999999</v>
      </c>
      <c r="M12">
        <v>0.14680000000000001</v>
      </c>
      <c r="N12">
        <v>950</v>
      </c>
      <c r="O12">
        <v>10</v>
      </c>
      <c r="P12" t="s">
        <v>523</v>
      </c>
      <c r="Q12">
        <v>2015</v>
      </c>
      <c r="R12" t="s">
        <v>282</v>
      </c>
      <c r="S12" t="s">
        <v>523</v>
      </c>
      <c r="T12">
        <v>201502</v>
      </c>
      <c r="U12">
        <v>0.47370000000000001</v>
      </c>
      <c r="V12">
        <v>0.8</v>
      </c>
      <c r="W12">
        <v>6.5113000000000003</v>
      </c>
      <c r="X12">
        <v>1.2379</v>
      </c>
      <c r="Y12">
        <v>3.2302</v>
      </c>
      <c r="Z12">
        <v>921</v>
      </c>
      <c r="AA12">
        <v>0.9627</v>
      </c>
      <c r="AB12">
        <v>0.35289999999999999</v>
      </c>
      <c r="AC12">
        <v>1.0641</v>
      </c>
      <c r="AD12">
        <v>1.323</v>
      </c>
      <c r="AE12">
        <v>0.16089999999999999</v>
      </c>
      <c r="AF12">
        <v>921</v>
      </c>
      <c r="AG12" s="8">
        <f t="shared" si="21"/>
        <v>29</v>
      </c>
      <c r="AH12" s="8">
        <f t="shared" si="0"/>
        <v>2.1199999999999997E-2</v>
      </c>
      <c r="AI12" s="8">
        <f t="shared" si="1"/>
        <v>2.5000000000000022E-2</v>
      </c>
      <c r="AJ12" s="8">
        <f t="shared" si="2"/>
        <v>0.28750000000000053</v>
      </c>
      <c r="AK12" s="8">
        <f t="shared" si="3"/>
        <v>0.10529999999999995</v>
      </c>
      <c r="AL12" s="8">
        <f t="shared" si="4"/>
        <v>0.17439999999999989</v>
      </c>
      <c r="AM12" s="8">
        <f t="shared" si="5"/>
        <v>5.0300000000000011E-2</v>
      </c>
      <c r="AN12" s="8">
        <f t="shared" si="6"/>
        <v>3.2799999999999996E-2</v>
      </c>
      <c r="AO12" s="8">
        <f t="shared" si="7"/>
        <v>6.6700000000000093E-2</v>
      </c>
      <c r="AP12" s="8">
        <f t="shared" si="8"/>
        <v>0.10840000000000005</v>
      </c>
      <c r="AQ12" s="8">
        <f t="shared" si="9"/>
        <v>1.4099999999999974E-2</v>
      </c>
      <c r="AR12" s="1">
        <f t="shared" si="22"/>
        <v>3.148751357220414E-2</v>
      </c>
      <c r="AS12" s="1">
        <f t="shared" si="10"/>
        <v>4.4754063753430384E-2</v>
      </c>
      <c r="AT12" s="1">
        <f t="shared" si="11"/>
        <v>3.125E-2</v>
      </c>
      <c r="AU12" s="1">
        <f t="shared" si="12"/>
        <v>4.4154009184034004E-2</v>
      </c>
      <c r="AV12" s="1">
        <f t="shared" si="13"/>
        <v>8.5063413846029556E-2</v>
      </c>
      <c r="AW12" s="1">
        <f t="shared" si="14"/>
        <v>5.3990464986688136E-2</v>
      </c>
      <c r="AX12" s="1">
        <f t="shared" si="15"/>
        <v>5.2248883348914532E-2</v>
      </c>
      <c r="AY12" s="1">
        <f t="shared" si="16"/>
        <v>9.2944176820629054E-2</v>
      </c>
      <c r="AZ12" s="1">
        <f t="shared" si="17"/>
        <v>6.268207875199705E-2</v>
      </c>
      <c r="BA12" s="1">
        <f t="shared" si="18"/>
        <v>8.1934996220710543E-2</v>
      </c>
      <c r="BB12" s="1">
        <f t="shared" si="19"/>
        <v>8.7632069608452268E-2</v>
      </c>
      <c r="BC12" s="1"/>
      <c r="BE12" s="20" t="s">
        <v>525</v>
      </c>
      <c r="BF12" s="21">
        <f>1-(SUMIF(Table1[firm_id],$BE12,Table1[Difference ('#)])/SUMIF(Table1[firm_id],$BE12,Table1[document_length-us-helen]))</f>
        <v>0.958865340865798</v>
      </c>
      <c r="BG12" s="21">
        <f>1-(SUMIF(Table1[firm_id],$BE12,Table1[Innovation ('#,ANZ)])/SUMIF(Table1[firm_id],$BE12,Table1[innovation-anz-helen]))</f>
        <v>0.93247541810821888</v>
      </c>
      <c r="BH12" s="21">
        <f>1-(SUMIF(Table1[firm_id],$BE12,Table1[Integrity ('#,ANZ)])/SUMIF(Table1[firm_id],$BE12,Table1[integrity-anz-helen]))</f>
        <v>0.93548565906583914</v>
      </c>
      <c r="BI12" s="21">
        <f>1-(SUMIF(Table1[firm_id],$BE12,Table1[Quality ('#,ANZ)])/SUMIF(Table1[firm_id],$BE12,Table1[quality-anz-helen]))</f>
        <v>0.93373210427684761</v>
      </c>
      <c r="BJ12" s="21">
        <f>1-(SUMIF(Table1[firm_id],$BE12,Table1[Respect ('#,ANZ)])/SUMIF(Table1[firm_id],$BE12,Table1[respect-anz-helen]))</f>
        <v>0.93539164775526362</v>
      </c>
      <c r="BK12" s="21">
        <f>1-(SUMIF(Table1[firm_id],$BE12,Table1[Teamwork ('#,ANZ)])/SUMIF(Table1[firm_id],$BE12,Table1[teamwork-anz-helen]))</f>
        <v>0.93294398152638847</v>
      </c>
      <c r="BL12" s="21">
        <f>1-(SUMIF(Table1[firm_id],$BE12,Table1[Innovation ('#,US)])/SUMIF(Table1[firm_id],$BE12,Table1[innovation-us-helen]))</f>
        <v>0.93910680941520053</v>
      </c>
      <c r="BM12" s="21">
        <f>1-(SUMIF(Table1[firm_id],$BE12,Table1[Integrity ('#,US)])/SUMIF(Table1[firm_id],$BE12,Table1[integrity-us-helen]))</f>
        <v>0.90359139819901824</v>
      </c>
      <c r="BN12" s="21">
        <f>1-(SUMIF(Table1[firm_id],$BE12,Table1[Quality ('#,US)])/SUMIF(Table1[firm_id],$BE12,Table1[quality-us-helen]))</f>
        <v>0.93694700846525425</v>
      </c>
      <c r="BO12" s="21">
        <f>1-(SUMIF(Table1[firm_id],$BE12,Table1[Respect ('#,US)])/SUMIF(Table1[firm_id],$BE12,Table1[respect-us-helen]))</f>
        <v>0.83719461965377695</v>
      </c>
      <c r="BP12" s="21">
        <f>1-(SUMIF(Table1[firm_id],$BE12,Table1[Teamwork ('#,US)])/SUMIF(Table1[firm_id],$BE12,Table1[teamwork-us-helen]))</f>
        <v>0.94750102714068207</v>
      </c>
      <c r="BQ12" s="22">
        <f>1-(SUMIF(Table1[firm_id],$BE12,Table1[[Innovation ('#,ANZ)]:[Teamwork ('#,US)]])/(SUMIF(Table1[firm_id],$BE12,Table1[[innovation-anz-helen]:[teamwork-anz-helen]])+SUMIF(Table1[firm_id],$BE12,Table1[[innovation-us-helen]:[teamwork-us-helen]])))</f>
        <v>0.96375409470535334</v>
      </c>
    </row>
    <row r="13" spans="1:69" ht="32" x14ac:dyDescent="0.2">
      <c r="A13" t="s">
        <v>32</v>
      </c>
      <c r="B13" t="s">
        <v>283</v>
      </c>
      <c r="C13" t="s">
        <v>524</v>
      </c>
      <c r="D13">
        <v>0.97</v>
      </c>
      <c r="E13">
        <v>3.0173000000000001</v>
      </c>
      <c r="F13">
        <v>1.4300999999999999</v>
      </c>
      <c r="G13">
        <v>1.3067</v>
      </c>
      <c r="H13">
        <v>1.5964</v>
      </c>
      <c r="I13">
        <v>1.1346000000000001</v>
      </c>
      <c r="J13">
        <v>0.26079999999999998</v>
      </c>
      <c r="K13">
        <v>1.1983999999999999</v>
      </c>
      <c r="L13">
        <v>0.62080000000000002</v>
      </c>
      <c r="M13">
        <v>0.44500000000000001</v>
      </c>
      <c r="N13">
        <v>1511</v>
      </c>
      <c r="O13">
        <v>11</v>
      </c>
      <c r="P13" t="s">
        <v>524</v>
      </c>
      <c r="Q13">
        <v>2013</v>
      </c>
      <c r="R13" t="s">
        <v>283</v>
      </c>
      <c r="S13" t="s">
        <v>524</v>
      </c>
      <c r="T13">
        <v>201308</v>
      </c>
      <c r="U13">
        <v>1.0694999999999999</v>
      </c>
      <c r="V13">
        <v>3.0718999999999999</v>
      </c>
      <c r="W13">
        <v>1.5835999999999999</v>
      </c>
      <c r="X13">
        <v>1.1836</v>
      </c>
      <c r="Y13">
        <v>1.2054</v>
      </c>
      <c r="Z13">
        <v>1401</v>
      </c>
      <c r="AA13">
        <v>1.2607999999999999</v>
      </c>
      <c r="AB13">
        <v>0.28970000000000001</v>
      </c>
      <c r="AC13">
        <v>1.3447</v>
      </c>
      <c r="AD13">
        <v>0.65200000000000002</v>
      </c>
      <c r="AE13">
        <v>0.50439999999999996</v>
      </c>
      <c r="AF13">
        <v>1401</v>
      </c>
      <c r="AG13" s="8">
        <f t="shared" si="21"/>
        <v>110</v>
      </c>
      <c r="AH13" s="8">
        <f t="shared" si="0"/>
        <v>9.9499999999999922E-2</v>
      </c>
      <c r="AI13" s="8">
        <f t="shared" si="1"/>
        <v>5.459999999999976E-2</v>
      </c>
      <c r="AJ13" s="8">
        <f t="shared" si="2"/>
        <v>0.15349999999999997</v>
      </c>
      <c r="AK13" s="8">
        <f t="shared" si="3"/>
        <v>0.12309999999999999</v>
      </c>
      <c r="AL13" s="8">
        <f t="shared" si="4"/>
        <v>0.39100000000000001</v>
      </c>
      <c r="AM13" s="8">
        <f t="shared" si="5"/>
        <v>0.12619999999999987</v>
      </c>
      <c r="AN13" s="8">
        <f t="shared" si="6"/>
        <v>2.8900000000000037E-2</v>
      </c>
      <c r="AO13" s="8">
        <f t="shared" si="7"/>
        <v>0.1463000000000001</v>
      </c>
      <c r="AP13" s="8">
        <f t="shared" si="8"/>
        <v>3.1200000000000006E-2</v>
      </c>
      <c r="AQ13" s="8">
        <f t="shared" si="9"/>
        <v>5.9399999999999953E-2</v>
      </c>
      <c r="AR13" s="1">
        <f t="shared" si="22"/>
        <v>7.8515346181299073E-2</v>
      </c>
      <c r="AS13" s="1">
        <f t="shared" si="10"/>
        <v>9.3034128097241653E-2</v>
      </c>
      <c r="AT13" s="1">
        <f t="shared" si="11"/>
        <v>1.7774016081252619E-2</v>
      </c>
      <c r="AU13" s="1">
        <f t="shared" si="12"/>
        <v>9.6931043192725386E-2</v>
      </c>
      <c r="AV13" s="1">
        <f t="shared" si="13"/>
        <v>0.10400473132815136</v>
      </c>
      <c r="AW13" s="1">
        <f t="shared" si="14"/>
        <v>0.3243736518997844</v>
      </c>
      <c r="AX13" s="1">
        <f t="shared" si="15"/>
        <v>0.10009517766497456</v>
      </c>
      <c r="AY13" s="1">
        <f t="shared" si="16"/>
        <v>9.9758370728339818E-2</v>
      </c>
      <c r="AZ13" s="1">
        <f t="shared" si="17"/>
        <v>0.10879750130140564</v>
      </c>
      <c r="BA13" s="1">
        <f t="shared" si="18"/>
        <v>4.7852760736196376E-2</v>
      </c>
      <c r="BB13" s="1">
        <f t="shared" si="19"/>
        <v>0.11776367961934964</v>
      </c>
      <c r="BC13" s="1"/>
      <c r="BE13" s="20" t="s">
        <v>526</v>
      </c>
      <c r="BF13" s="21">
        <f>1-(SUMIF(Table1[firm_id],$BE13,Table1[Difference ('#)])/SUMIF(Table1[firm_id],$BE13,Table1[document_length-us-helen]))</f>
        <v>0.95735591554354194</v>
      </c>
      <c r="BG13" s="21">
        <f>1-(SUMIF(Table1[firm_id],$BE13,Table1[Innovation ('#,ANZ)])/SUMIF(Table1[firm_id],$BE13,Table1[innovation-anz-helen]))</f>
        <v>0.94275154482434442</v>
      </c>
      <c r="BH13" s="21">
        <f>1-(SUMIF(Table1[firm_id],$BE13,Table1[Integrity ('#,ANZ)])/SUMIF(Table1[firm_id],$BE13,Table1[integrity-anz-helen]))</f>
        <v>0.92993161576362393</v>
      </c>
      <c r="BI13" s="21">
        <f>1-(SUMIF(Table1[firm_id],$BE13,Table1[Quality ('#,ANZ)])/SUMIF(Table1[firm_id],$BE13,Table1[quality-anz-helen]))</f>
        <v>0.95305542230296514</v>
      </c>
      <c r="BJ13" s="21">
        <f>1-(SUMIF(Table1[firm_id],$BE13,Table1[Respect ('#,ANZ)])/SUMIF(Table1[firm_id],$BE13,Table1[respect-anz-helen]))</f>
        <v>0.93336011820388665</v>
      </c>
      <c r="BK13" s="21">
        <f>1-(SUMIF(Table1[firm_id],$BE13,Table1[Teamwork ('#,ANZ)])/SUMIF(Table1[firm_id],$BE13,Table1[teamwork-anz-helen]))</f>
        <v>0.8296910451955557</v>
      </c>
      <c r="BL13" s="21">
        <f>1-(SUMIF(Table1[firm_id],$BE13,Table1[Innovation ('#,US)])/SUMIF(Table1[firm_id],$BE13,Table1[innovation-us-helen]))</f>
        <v>0.94889669400155641</v>
      </c>
      <c r="BM13" s="21">
        <f>1-(SUMIF(Table1[firm_id],$BE13,Table1[Integrity ('#,US)])/SUMIF(Table1[firm_id],$BE13,Table1[integrity-us-helen]))</f>
        <v>0.9064623208431104</v>
      </c>
      <c r="BN13" s="21">
        <f>1-(SUMIF(Table1[firm_id],$BE13,Table1[Quality ('#,US)])/SUMIF(Table1[firm_id],$BE13,Table1[quality-us-helen]))</f>
        <v>0.93049249170431747</v>
      </c>
      <c r="BO13" s="21">
        <f>1-(SUMIF(Table1[firm_id],$BE13,Table1[Respect ('#,US)])/SUMIF(Table1[firm_id],$BE13,Table1[respect-us-helen]))</f>
        <v>0.92892132850004894</v>
      </c>
      <c r="BP13" s="21">
        <f>1-(SUMIF(Table1[firm_id],$BE13,Table1[Teamwork ('#,US)])/SUMIF(Table1[firm_id],$BE13,Table1[teamwork-us-helen]))</f>
        <v>0.88945842807185505</v>
      </c>
      <c r="BQ13" s="22">
        <f>1-(SUMIF(Table1[firm_id],$BE13,Table1[[Innovation ('#,ANZ)]:[Teamwork ('#,US)]])/(SUMIF(Table1[firm_id],$BE13,Table1[[innovation-anz-helen]:[teamwork-anz-helen]])+SUMIF(Table1[firm_id],$BE13,Table1[[innovation-us-helen]:[teamwork-us-helen]])))</f>
        <v>0.97257969074075179</v>
      </c>
    </row>
    <row r="14" spans="1:69" ht="32" x14ac:dyDescent="0.2">
      <c r="A14" t="s">
        <v>33</v>
      </c>
      <c r="B14" t="s">
        <v>284</v>
      </c>
      <c r="C14" t="s">
        <v>524</v>
      </c>
      <c r="D14">
        <v>2.2953999999999999</v>
      </c>
      <c r="E14">
        <v>1.8388</v>
      </c>
      <c r="F14">
        <v>4.1897000000000002</v>
      </c>
      <c r="G14">
        <v>1.8141</v>
      </c>
      <c r="H14">
        <v>1.9196</v>
      </c>
      <c r="I14">
        <v>1.4719</v>
      </c>
      <c r="J14">
        <v>0</v>
      </c>
      <c r="K14">
        <v>0.505</v>
      </c>
      <c r="L14">
        <v>1.7399999999999999E-2</v>
      </c>
      <c r="M14">
        <v>1.2149000000000001</v>
      </c>
      <c r="N14">
        <v>1830</v>
      </c>
      <c r="O14">
        <v>12</v>
      </c>
      <c r="P14" t="s">
        <v>524</v>
      </c>
      <c r="Q14">
        <v>2014</v>
      </c>
      <c r="R14" t="s">
        <v>284</v>
      </c>
      <c r="S14" t="s">
        <v>524</v>
      </c>
      <c r="T14">
        <v>201408</v>
      </c>
      <c r="U14">
        <v>2.4439000000000002</v>
      </c>
      <c r="V14">
        <v>1.9193</v>
      </c>
      <c r="W14">
        <v>4.3863000000000003</v>
      </c>
      <c r="X14">
        <v>1.85</v>
      </c>
      <c r="Y14">
        <v>1.9942</v>
      </c>
      <c r="Z14">
        <v>1768</v>
      </c>
      <c r="AA14">
        <v>1.5708</v>
      </c>
      <c r="AB14">
        <v>0</v>
      </c>
      <c r="AC14">
        <v>0.52329999999999999</v>
      </c>
      <c r="AD14">
        <v>1.9599999999999999E-2</v>
      </c>
      <c r="AE14">
        <v>1.3056000000000001</v>
      </c>
      <c r="AF14">
        <v>1768</v>
      </c>
      <c r="AG14" s="8">
        <f t="shared" si="21"/>
        <v>62</v>
      </c>
      <c r="AH14" s="8">
        <f t="shared" si="0"/>
        <v>0.1485000000000003</v>
      </c>
      <c r="AI14" s="8">
        <f t="shared" si="1"/>
        <v>8.0500000000000016E-2</v>
      </c>
      <c r="AJ14" s="8">
        <f t="shared" si="2"/>
        <v>0.19660000000000011</v>
      </c>
      <c r="AK14" s="8">
        <f t="shared" si="3"/>
        <v>3.5900000000000043E-2</v>
      </c>
      <c r="AL14" s="8">
        <f t="shared" si="4"/>
        <v>7.46E-2</v>
      </c>
      <c r="AM14" s="8">
        <f t="shared" si="5"/>
        <v>9.8899999999999988E-2</v>
      </c>
      <c r="AN14" s="8">
        <f t="shared" si="6"/>
        <v>0</v>
      </c>
      <c r="AO14" s="8">
        <f t="shared" si="7"/>
        <v>1.8299999999999983E-2</v>
      </c>
      <c r="AP14" s="8">
        <f t="shared" si="8"/>
        <v>2.2000000000000006E-3</v>
      </c>
      <c r="AQ14" s="8">
        <f t="shared" si="9"/>
        <v>9.0700000000000003E-2</v>
      </c>
      <c r="AR14" s="1">
        <f t="shared" si="22"/>
        <v>3.5067873303167518E-2</v>
      </c>
      <c r="AS14" s="1">
        <f t="shared" si="10"/>
        <v>6.0763533696141514E-2</v>
      </c>
      <c r="AT14" s="1">
        <f t="shared" si="11"/>
        <v>4.1942374824154638E-2</v>
      </c>
      <c r="AU14" s="1">
        <f t="shared" si="12"/>
        <v>4.4821375646900585E-2</v>
      </c>
      <c r="AV14" s="1">
        <f t="shared" si="13"/>
        <v>1.9405405405405474E-2</v>
      </c>
      <c r="AW14" s="1">
        <f t="shared" si="14"/>
        <v>3.7408484605355508E-2</v>
      </c>
      <c r="AX14" s="1">
        <f t="shared" si="15"/>
        <v>6.2961548255665911E-2</v>
      </c>
      <c r="AY14" s="1">
        <f t="shared" si="16"/>
        <v>0</v>
      </c>
      <c r="AZ14" s="1">
        <f t="shared" si="17"/>
        <v>3.4970380278998681E-2</v>
      </c>
      <c r="BA14" s="1">
        <f t="shared" si="18"/>
        <v>0.11224489795918369</v>
      </c>
      <c r="BB14" s="1">
        <f t="shared" si="19"/>
        <v>6.9469975490196068E-2</v>
      </c>
      <c r="BC14" s="1"/>
      <c r="BE14" s="20" t="s">
        <v>527</v>
      </c>
      <c r="BF14" s="21">
        <f>1-(SUMIF(Table1[firm_id],$BE14,Table1[Difference ('#)])/SUMIF(Table1[firm_id],$BE14,Table1[document_length-us-helen]))</f>
        <v>0.96150922680630035</v>
      </c>
      <c r="BG14" s="21">
        <f>1-(SUMIF(Table1[firm_id],$BE14,Table1[Innovation ('#,ANZ)])/SUMIF(Table1[firm_id],$BE14,Table1[innovation-anz-helen]))</f>
        <v>0.92873504242179905</v>
      </c>
      <c r="BH14" s="21">
        <f>1-(SUMIF(Table1[firm_id],$BE14,Table1[Integrity ('#,ANZ)])/SUMIF(Table1[firm_id],$BE14,Table1[integrity-anz-helen]))</f>
        <v>0.94672004670753573</v>
      </c>
      <c r="BI14" s="21">
        <f>1-(SUMIF(Table1[firm_id],$BE14,Table1[Quality ('#,ANZ)])/SUMIF(Table1[firm_id],$BE14,Table1[quality-anz-helen]))</f>
        <v>0.94338047194119468</v>
      </c>
      <c r="BJ14" s="21">
        <f>1-(SUMIF(Table1[firm_id],$BE14,Table1[Respect ('#,ANZ)])/SUMIF(Table1[firm_id],$BE14,Table1[respect-anz-helen]))</f>
        <v>0.94326281766663322</v>
      </c>
      <c r="BK14" s="21">
        <f>1-(SUMIF(Table1[firm_id],$BE14,Table1[Teamwork ('#,ANZ)])/SUMIF(Table1[firm_id],$BE14,Table1[teamwork-anz-helen]))</f>
        <v>0.94058646405857749</v>
      </c>
      <c r="BL14" s="21">
        <f>1-(SUMIF(Table1[firm_id],$BE14,Table1[Innovation ('#,US)])/SUMIF(Table1[firm_id],$BE14,Table1[innovation-us-helen]))</f>
        <v>0.94181121707357396</v>
      </c>
      <c r="BM14" s="21">
        <f>1-(SUMIF(Table1[firm_id],$BE14,Table1[Integrity ('#,US)])/SUMIF(Table1[firm_id],$BE14,Table1[integrity-us-helen]))</f>
        <v>0.93515996624213593</v>
      </c>
      <c r="BN14" s="21">
        <f>1-(SUMIF(Table1[firm_id],$BE14,Table1[Quality ('#,US)])/SUMIF(Table1[firm_id],$BE14,Table1[quality-us-helen]))</f>
        <v>0.94193488400923586</v>
      </c>
      <c r="BO14" s="21">
        <f>1-(SUMIF(Table1[firm_id],$BE14,Table1[Respect ('#,US)])/SUMIF(Table1[firm_id],$BE14,Table1[respect-us-helen]))</f>
        <v>0.8929445833881795</v>
      </c>
      <c r="BP14" s="21">
        <f>1-(SUMIF(Table1[firm_id],$BE14,Table1[Teamwork ('#,US)])/SUMIF(Table1[firm_id],$BE14,Table1[teamwork-us-helen]))</f>
        <v>0.94677039430340337</v>
      </c>
      <c r="BQ14" s="22">
        <f>1-(SUMIF(Table1[firm_id],$BE14,Table1[[Innovation ('#,ANZ)]:[Teamwork ('#,US)]])/(SUMIF(Table1[firm_id],$BE14,Table1[[innovation-anz-helen]:[teamwork-anz-helen]])+SUMIF(Table1[firm_id],$BE14,Table1[[innovation-us-helen]:[teamwork-us-helen]])))</f>
        <v>0.96559848087231892</v>
      </c>
    </row>
    <row r="15" spans="1:69" ht="32" x14ac:dyDescent="0.2">
      <c r="A15" t="s">
        <v>34</v>
      </c>
      <c r="B15" t="s">
        <v>285</v>
      </c>
      <c r="C15" t="s">
        <v>524</v>
      </c>
      <c r="D15">
        <v>0.75570000000000004</v>
      </c>
      <c r="E15">
        <v>0.65429999999999999</v>
      </c>
      <c r="F15">
        <v>3.0872999999999999</v>
      </c>
      <c r="G15">
        <v>1.2479</v>
      </c>
      <c r="H15">
        <v>1.1953</v>
      </c>
      <c r="I15">
        <v>0.76180000000000003</v>
      </c>
      <c r="J15">
        <v>0.56969999999999998</v>
      </c>
      <c r="K15">
        <v>0.49830000000000002</v>
      </c>
      <c r="L15">
        <v>0.38</v>
      </c>
      <c r="M15">
        <v>0.87670000000000003</v>
      </c>
      <c r="N15">
        <v>1904</v>
      </c>
      <c r="O15">
        <v>13</v>
      </c>
      <c r="P15" t="s">
        <v>524</v>
      </c>
      <c r="Q15">
        <v>2015</v>
      </c>
      <c r="R15" t="s">
        <v>285</v>
      </c>
      <c r="S15" t="s">
        <v>524</v>
      </c>
      <c r="T15">
        <v>201508</v>
      </c>
      <c r="U15">
        <v>0.79210000000000003</v>
      </c>
      <c r="V15">
        <v>0.66920000000000002</v>
      </c>
      <c r="W15">
        <v>3.1922000000000001</v>
      </c>
      <c r="X15">
        <v>1.2702</v>
      </c>
      <c r="Y15">
        <v>1.2507999999999999</v>
      </c>
      <c r="Z15">
        <v>1858</v>
      </c>
      <c r="AA15">
        <v>0.77859999999999996</v>
      </c>
      <c r="AB15">
        <v>0.64470000000000005</v>
      </c>
      <c r="AC15">
        <v>0.52939999999999998</v>
      </c>
      <c r="AD15">
        <v>0.39800000000000002</v>
      </c>
      <c r="AE15">
        <v>0.90939999999999999</v>
      </c>
      <c r="AF15">
        <v>1858</v>
      </c>
      <c r="AG15" s="8">
        <f t="shared" si="21"/>
        <v>46</v>
      </c>
      <c r="AH15" s="8">
        <f t="shared" si="0"/>
        <v>3.6399999999999988E-2</v>
      </c>
      <c r="AI15" s="8">
        <f t="shared" si="1"/>
        <v>1.4900000000000024E-2</v>
      </c>
      <c r="AJ15" s="8">
        <f t="shared" si="2"/>
        <v>0.10490000000000022</v>
      </c>
      <c r="AK15" s="8">
        <f t="shared" si="3"/>
        <v>2.2299999999999986E-2</v>
      </c>
      <c r="AL15" s="8">
        <f t="shared" si="4"/>
        <v>5.5499999999999883E-2</v>
      </c>
      <c r="AM15" s="8">
        <f t="shared" si="5"/>
        <v>1.6799999999999926E-2</v>
      </c>
      <c r="AN15" s="8">
        <f t="shared" si="6"/>
        <v>7.5000000000000067E-2</v>
      </c>
      <c r="AO15" s="8">
        <f t="shared" si="7"/>
        <v>3.1099999999999961E-2</v>
      </c>
      <c r="AP15" s="8">
        <f t="shared" si="8"/>
        <v>1.8000000000000016E-2</v>
      </c>
      <c r="AQ15" s="8">
        <f t="shared" si="9"/>
        <v>3.2699999999999951E-2</v>
      </c>
      <c r="AR15" s="1">
        <f t="shared" si="22"/>
        <v>2.4757804090419722E-2</v>
      </c>
      <c r="AS15" s="1">
        <f t="shared" si="10"/>
        <v>4.595379371291497E-2</v>
      </c>
      <c r="AT15" s="1">
        <f t="shared" si="11"/>
        <v>2.2265391512253485E-2</v>
      </c>
      <c r="AU15" s="1">
        <f t="shared" si="12"/>
        <v>3.2861349539502593E-2</v>
      </c>
      <c r="AV15" s="1">
        <f t="shared" si="13"/>
        <v>1.7556290347976677E-2</v>
      </c>
      <c r="AW15" s="1">
        <f t="shared" si="14"/>
        <v>4.4371602174608116E-2</v>
      </c>
      <c r="AX15" s="1">
        <f t="shared" si="15"/>
        <v>2.1577189827896137E-2</v>
      </c>
      <c r="AY15" s="1">
        <f t="shared" si="16"/>
        <v>0.11633317822242917</v>
      </c>
      <c r="AZ15" s="1">
        <f t="shared" si="17"/>
        <v>5.8745749905553368E-2</v>
      </c>
      <c r="BA15" s="1">
        <f t="shared" si="18"/>
        <v>4.5226130653266416E-2</v>
      </c>
      <c r="BB15" s="1">
        <f t="shared" si="19"/>
        <v>3.5957774356718653E-2</v>
      </c>
      <c r="BC15" s="1"/>
      <c r="BE15" s="20" t="s">
        <v>528</v>
      </c>
      <c r="BF15" s="21">
        <f>1-(SUMIF(Table1[firm_id],$BE15,Table1[Difference ('#)])/SUMIF(Table1[firm_id],$BE15,Table1[document_length-us-helen]))</f>
        <v>0.96202261574567949</v>
      </c>
      <c r="BG15" s="21">
        <f>1-(SUMIF(Table1[firm_id],$BE15,Table1[Innovation ('#,ANZ)])/SUMIF(Table1[firm_id],$BE15,Table1[innovation-anz-helen]))</f>
        <v>0.91963679860122649</v>
      </c>
      <c r="BH15" s="21">
        <f>1-(SUMIF(Table1[firm_id],$BE15,Table1[Integrity ('#,ANZ)])/SUMIF(Table1[firm_id],$BE15,Table1[integrity-anz-helen]))</f>
        <v>0.91744666610892667</v>
      </c>
      <c r="BI15" s="21">
        <f>1-(SUMIF(Table1[firm_id],$BE15,Table1[Quality ('#,ANZ)])/SUMIF(Table1[firm_id],$BE15,Table1[quality-anz-helen]))</f>
        <v>0.94116813950400546</v>
      </c>
      <c r="BJ15" s="21">
        <f>1-(SUMIF(Table1[firm_id],$BE15,Table1[Respect ('#,ANZ)])/SUMIF(Table1[firm_id],$BE15,Table1[respect-anz-helen]))</f>
        <v>0.92364334478142884</v>
      </c>
      <c r="BK15" s="21">
        <f>1-(SUMIF(Table1[firm_id],$BE15,Table1[Teamwork ('#,ANZ)])/SUMIF(Table1[firm_id],$BE15,Table1[teamwork-anz-helen]))</f>
        <v>0.93202744847950103</v>
      </c>
      <c r="BL15" s="21">
        <f>1-(SUMIF(Table1[firm_id],$BE15,Table1[Innovation ('#,US)])/SUMIF(Table1[firm_id],$BE15,Table1[innovation-us-helen]))</f>
        <v>0.92751214720591102</v>
      </c>
      <c r="BM15" s="21">
        <f>1-(SUMIF(Table1[firm_id],$BE15,Table1[Integrity ('#,US)])/SUMIF(Table1[firm_id],$BE15,Table1[integrity-us-helen]))</f>
        <v>0.92316289611577806</v>
      </c>
      <c r="BN15" s="21">
        <f>1-(SUMIF(Table1[firm_id],$BE15,Table1[Quality ('#,US)])/SUMIF(Table1[firm_id],$BE15,Table1[quality-us-helen]))</f>
        <v>0.92062703048163463</v>
      </c>
      <c r="BO15" s="21">
        <f>1-(SUMIF(Table1[firm_id],$BE15,Table1[Respect ('#,US)])/SUMIF(Table1[firm_id],$BE15,Table1[respect-us-helen]))</f>
        <v>0.87754357016128448</v>
      </c>
      <c r="BP15" s="21">
        <f>1-(SUMIF(Table1[firm_id],$BE15,Table1[Teamwork ('#,US)])/SUMIF(Table1[firm_id],$BE15,Table1[teamwork-us-helen]))</f>
        <v>0.9251903523659748</v>
      </c>
      <c r="BQ15" s="22">
        <f>1-(SUMIF(Table1[firm_id],$BE15,Table1[[Innovation ('#,ANZ)]:[Teamwork ('#,US)]])/(SUMIF(Table1[firm_id],$BE15,Table1[[innovation-anz-helen]:[teamwork-anz-helen]])+SUMIF(Table1[firm_id],$BE15,Table1[[innovation-us-helen]:[teamwork-us-helen]])))</f>
        <v>0.96025045817423427</v>
      </c>
    </row>
    <row r="16" spans="1:69" ht="16" x14ac:dyDescent="0.2">
      <c r="A16" t="s">
        <v>35</v>
      </c>
      <c r="B16" t="s">
        <v>286</v>
      </c>
      <c r="C16" t="s">
        <v>524</v>
      </c>
      <c r="D16">
        <v>0.75749999999999995</v>
      </c>
      <c r="E16">
        <v>4.0271999999999997</v>
      </c>
      <c r="F16">
        <v>5.1039000000000003</v>
      </c>
      <c r="G16">
        <v>3.3016999999999999</v>
      </c>
      <c r="H16">
        <v>2.8046000000000002</v>
      </c>
      <c r="I16">
        <v>1.3964000000000001</v>
      </c>
      <c r="J16">
        <v>0.48039999999999999</v>
      </c>
      <c r="K16">
        <v>0.13830000000000001</v>
      </c>
      <c r="L16">
        <v>0.79010000000000002</v>
      </c>
      <c r="M16">
        <v>0.33739999999999998</v>
      </c>
      <c r="N16">
        <v>1147</v>
      </c>
      <c r="O16">
        <v>14</v>
      </c>
      <c r="P16" t="s">
        <v>524</v>
      </c>
      <c r="Q16">
        <v>2014</v>
      </c>
      <c r="R16" t="s">
        <v>286</v>
      </c>
      <c r="S16" t="s">
        <v>524</v>
      </c>
      <c r="T16">
        <v>201402</v>
      </c>
      <c r="U16">
        <v>0.82140000000000002</v>
      </c>
      <c r="V16">
        <v>4.2515000000000001</v>
      </c>
      <c r="W16">
        <v>5.3391000000000002</v>
      </c>
      <c r="X16">
        <v>3.4114</v>
      </c>
      <c r="Y16">
        <v>2.9272</v>
      </c>
      <c r="Z16">
        <v>1106</v>
      </c>
      <c r="AA16">
        <v>1.5038</v>
      </c>
      <c r="AB16">
        <v>0.54249999999999998</v>
      </c>
      <c r="AC16">
        <v>0.15079999999999999</v>
      </c>
      <c r="AD16">
        <v>0.82879999999999998</v>
      </c>
      <c r="AE16">
        <v>0.35580000000000001</v>
      </c>
      <c r="AF16">
        <v>1106</v>
      </c>
      <c r="AG16" s="8">
        <f t="shared" si="21"/>
        <v>41</v>
      </c>
      <c r="AH16" s="8">
        <f t="shared" si="0"/>
        <v>6.3900000000000068E-2</v>
      </c>
      <c r="AI16" s="8">
        <f t="shared" si="1"/>
        <v>0.22430000000000039</v>
      </c>
      <c r="AJ16" s="8">
        <f t="shared" si="2"/>
        <v>0.23519999999999985</v>
      </c>
      <c r="AK16" s="8">
        <f t="shared" si="3"/>
        <v>0.10970000000000013</v>
      </c>
      <c r="AL16" s="8">
        <f t="shared" si="4"/>
        <v>0.12259999999999982</v>
      </c>
      <c r="AM16" s="8">
        <f t="shared" si="5"/>
        <v>0.10739999999999994</v>
      </c>
      <c r="AN16" s="8">
        <f t="shared" si="6"/>
        <v>6.2099999999999989E-2</v>
      </c>
      <c r="AO16" s="8">
        <f t="shared" si="7"/>
        <v>1.2499999999999983E-2</v>
      </c>
      <c r="AP16" s="8">
        <f t="shared" si="8"/>
        <v>3.8699999999999957E-2</v>
      </c>
      <c r="AQ16" s="8">
        <f t="shared" si="9"/>
        <v>1.8400000000000027E-2</v>
      </c>
      <c r="AR16" s="1">
        <f t="shared" si="22"/>
        <v>3.7070524412296635E-2</v>
      </c>
      <c r="AS16" s="1">
        <f t="shared" si="10"/>
        <v>7.7794010226442722E-2</v>
      </c>
      <c r="AT16" s="1">
        <f t="shared" si="11"/>
        <v>5.2757850170528142E-2</v>
      </c>
      <c r="AU16" s="1">
        <f t="shared" si="12"/>
        <v>4.4052368376692685E-2</v>
      </c>
      <c r="AV16" s="1">
        <f t="shared" si="13"/>
        <v>3.2156885736061458E-2</v>
      </c>
      <c r="AW16" s="1">
        <f t="shared" si="14"/>
        <v>4.1883028149767632E-2</v>
      </c>
      <c r="AX16" s="1">
        <f t="shared" si="15"/>
        <v>7.141907168506445E-2</v>
      </c>
      <c r="AY16" s="1">
        <f t="shared" si="16"/>
        <v>0.11447004608294931</v>
      </c>
      <c r="AZ16" s="1">
        <f t="shared" si="17"/>
        <v>8.2891246684349995E-2</v>
      </c>
      <c r="BA16" s="1">
        <f t="shared" si="18"/>
        <v>4.6694015444015413E-2</v>
      </c>
      <c r="BB16" s="1">
        <f t="shared" si="19"/>
        <v>5.171444631815636E-2</v>
      </c>
      <c r="BC16" s="1"/>
      <c r="BE16" s="20" t="s">
        <v>529</v>
      </c>
      <c r="BF16" s="21">
        <f>1-(SUMIF(Table1[firm_id],$BE16,Table1[Difference ('#)])/SUMIF(Table1[firm_id],$BE16,Table1[document_length-us-helen]))</f>
        <v>0.93948628646060084</v>
      </c>
      <c r="BG16" s="21">
        <f>1-(SUMIF(Table1[firm_id],$BE16,Table1[Innovation ('#,ANZ)])/SUMIF(Table1[firm_id],$BE16,Table1[innovation-anz-helen]))</f>
        <v>0.90097503240714649</v>
      </c>
      <c r="BH16" s="21">
        <f>1-(SUMIF(Table1[firm_id],$BE16,Table1[Integrity ('#,ANZ)])/SUMIF(Table1[firm_id],$BE16,Table1[integrity-anz-helen]))</f>
        <v>0.9315984826854834</v>
      </c>
      <c r="BI16" s="21">
        <f>1-(SUMIF(Table1[firm_id],$BE16,Table1[Quality ('#,ANZ)])/SUMIF(Table1[firm_id],$BE16,Table1[quality-anz-helen]))</f>
        <v>0.92667739975050911</v>
      </c>
      <c r="BJ16" s="21">
        <f>1-(SUMIF(Table1[firm_id],$BE16,Table1[Respect ('#,ANZ)])/SUMIF(Table1[firm_id],$BE16,Table1[respect-anz-helen]))</f>
        <v>0.94468759911195688</v>
      </c>
      <c r="BK16" s="21">
        <f>1-(SUMIF(Table1[firm_id],$BE16,Table1[Teamwork ('#,ANZ)])/SUMIF(Table1[firm_id],$BE16,Table1[teamwork-anz-helen]))</f>
        <v>0.9258202567760343</v>
      </c>
      <c r="BL16" s="21">
        <f>1-(SUMIF(Table1[firm_id],$BE16,Table1[Innovation ('#,US)])/SUMIF(Table1[firm_id],$BE16,Table1[innovation-us-helen]))</f>
        <v>0.91089888746677161</v>
      </c>
      <c r="BM16" s="21">
        <f>1-(SUMIF(Table1[firm_id],$BE16,Table1[Integrity ('#,US)])/SUMIF(Table1[firm_id],$BE16,Table1[integrity-us-helen]))</f>
        <v>0.93248031496062989</v>
      </c>
      <c r="BN16" s="21">
        <f>1-(SUMIF(Table1[firm_id],$BE16,Table1[Quality ('#,US)])/SUMIF(Table1[firm_id],$BE16,Table1[quality-us-helen]))</f>
        <v>0.90504321190241765</v>
      </c>
      <c r="BO16" s="21">
        <f>1-(SUMIF(Table1[firm_id],$BE16,Table1[Respect ('#,US)])/SUMIF(Table1[firm_id],$BE16,Table1[respect-us-helen]))</f>
        <v>0.88106166433845545</v>
      </c>
      <c r="BP16" s="21">
        <f>1-(SUMIF(Table1[firm_id],$BE16,Table1[Teamwork ('#,US)])/SUMIF(Table1[firm_id],$BE16,Table1[teamwork-us-helen]))</f>
        <v>0.90788643533123026</v>
      </c>
      <c r="BQ16" s="22">
        <f>1-(SUMIF(Table1[firm_id],$BE16,Table1[[Innovation ('#,ANZ)]:[Teamwork ('#,US)]])/(SUMIF(Table1[firm_id],$BE16,Table1[[innovation-anz-helen]:[teamwork-anz-helen]])+SUMIF(Table1[firm_id],$BE16,Table1[[innovation-us-helen]:[teamwork-us-helen]])))</f>
        <v>0.93702508960573483</v>
      </c>
    </row>
    <row r="17" spans="1:70" ht="32" x14ac:dyDescent="0.2">
      <c r="A17" t="s">
        <v>36</v>
      </c>
      <c r="B17" t="s">
        <v>287</v>
      </c>
      <c r="C17" t="s">
        <v>524</v>
      </c>
      <c r="D17">
        <v>1.4702</v>
      </c>
      <c r="E17">
        <v>1.5867</v>
      </c>
      <c r="F17">
        <v>2.7753999999999999</v>
      </c>
      <c r="G17">
        <v>1.1027</v>
      </c>
      <c r="H17">
        <v>0.30880000000000002</v>
      </c>
      <c r="I17">
        <v>1.0895999999999999</v>
      </c>
      <c r="J17">
        <v>1.0823</v>
      </c>
      <c r="K17">
        <v>0.19109999999999999</v>
      </c>
      <c r="L17">
        <v>0</v>
      </c>
      <c r="M17">
        <v>0.31619999999999998</v>
      </c>
      <c r="N17">
        <v>1268</v>
      </c>
      <c r="O17">
        <v>15</v>
      </c>
      <c r="P17" t="s">
        <v>524</v>
      </c>
      <c r="Q17">
        <v>2015</v>
      </c>
      <c r="R17" t="s">
        <v>287</v>
      </c>
      <c r="S17" t="s">
        <v>524</v>
      </c>
      <c r="T17">
        <v>201502</v>
      </c>
      <c r="U17">
        <v>1.4770000000000001</v>
      </c>
      <c r="V17">
        <v>1.5130999999999999</v>
      </c>
      <c r="W17">
        <v>3.0417999999999998</v>
      </c>
      <c r="X17">
        <v>1.2186999999999999</v>
      </c>
      <c r="Y17">
        <v>0.35770000000000002</v>
      </c>
      <c r="Z17">
        <v>1165</v>
      </c>
      <c r="AA17">
        <v>1.0373000000000001</v>
      </c>
      <c r="AB17">
        <v>1.0154000000000001</v>
      </c>
      <c r="AC17">
        <v>0.21890000000000001</v>
      </c>
      <c r="AD17">
        <v>0</v>
      </c>
      <c r="AE17">
        <v>0.36149999999999999</v>
      </c>
      <c r="AF17">
        <v>1165</v>
      </c>
      <c r="AG17" s="8">
        <f t="shared" si="21"/>
        <v>103</v>
      </c>
      <c r="AH17" s="8">
        <f t="shared" si="0"/>
        <v>6.8000000000001393E-3</v>
      </c>
      <c r="AI17" s="8">
        <f t="shared" si="1"/>
        <v>7.360000000000011E-2</v>
      </c>
      <c r="AJ17" s="8">
        <f t="shared" si="2"/>
        <v>0.26639999999999997</v>
      </c>
      <c r="AK17" s="8">
        <f t="shared" si="3"/>
        <v>0.11599999999999988</v>
      </c>
      <c r="AL17" s="8">
        <f t="shared" si="4"/>
        <v>4.8899999999999999E-2</v>
      </c>
      <c r="AM17" s="8">
        <f t="shared" si="5"/>
        <v>5.2299999999999791E-2</v>
      </c>
      <c r="AN17" s="8">
        <f t="shared" si="6"/>
        <v>6.6899999999999959E-2</v>
      </c>
      <c r="AO17" s="8">
        <f t="shared" si="7"/>
        <v>2.7800000000000019E-2</v>
      </c>
      <c r="AP17" s="8">
        <f t="shared" si="8"/>
        <v>0</v>
      </c>
      <c r="AQ17" s="8">
        <f t="shared" si="9"/>
        <v>4.5300000000000007E-2</v>
      </c>
      <c r="AR17" s="1">
        <f t="shared" si="22"/>
        <v>8.8412017167381896E-2</v>
      </c>
      <c r="AS17" s="1">
        <f t="shared" si="10"/>
        <v>4.6039268788085064E-3</v>
      </c>
      <c r="AT17" s="1">
        <f t="shared" si="11"/>
        <v>4.8641861079902204E-2</v>
      </c>
      <c r="AU17" s="1">
        <f t="shared" si="12"/>
        <v>8.7579722532710846E-2</v>
      </c>
      <c r="AV17" s="1">
        <f t="shared" si="13"/>
        <v>9.5183392139164602E-2</v>
      </c>
      <c r="AW17" s="1">
        <f t="shared" si="14"/>
        <v>0.13670673748951634</v>
      </c>
      <c r="AX17" s="1">
        <f t="shared" si="15"/>
        <v>5.0419357948519927E-2</v>
      </c>
      <c r="AY17" s="1">
        <f t="shared" si="16"/>
        <v>6.5885365373251847E-2</v>
      </c>
      <c r="AZ17" s="1">
        <f t="shared" si="17"/>
        <v>0.12699862951119245</v>
      </c>
      <c r="BA17" s="1">
        <f t="shared" si="18"/>
        <v>0</v>
      </c>
      <c r="BB17" s="1">
        <f t="shared" si="19"/>
        <v>0.12531120331950207</v>
      </c>
      <c r="BC17" s="1"/>
      <c r="BE17" s="20" t="s">
        <v>530</v>
      </c>
      <c r="BF17" s="21">
        <f>1-(SUMIF(Table1[firm_id],$BE17,Table1[Difference ('#)])/SUMIF(Table1[firm_id],$BE17,Table1[document_length-us-helen]))</f>
        <v>0.95100388333471042</v>
      </c>
      <c r="BG17" s="21">
        <f>1-(SUMIF(Table1[firm_id],$BE17,Table1[Innovation ('#,ANZ)])/SUMIF(Table1[firm_id],$BE17,Table1[innovation-anz-helen]))</f>
        <v>0.93378712871287128</v>
      </c>
      <c r="BH17" s="21">
        <f>1-(SUMIF(Table1[firm_id],$BE17,Table1[Integrity ('#,ANZ)])/SUMIF(Table1[firm_id],$BE17,Table1[integrity-anz-helen]))</f>
        <v>0.92096821388705252</v>
      </c>
      <c r="BI17" s="21">
        <f>1-(SUMIF(Table1[firm_id],$BE17,Table1[Quality ('#,ANZ)])/SUMIF(Table1[firm_id],$BE17,Table1[quality-anz-helen]))</f>
        <v>0.93612997405483345</v>
      </c>
      <c r="BJ17" s="21">
        <f>1-(SUMIF(Table1[firm_id],$BE17,Table1[Respect ('#,ANZ)])/SUMIF(Table1[firm_id],$BE17,Table1[respect-anz-helen]))</f>
        <v>0.92098808528620113</v>
      </c>
      <c r="BK17" s="21">
        <f>1-(SUMIF(Table1[firm_id],$BE17,Table1[Teamwork ('#,ANZ)])/SUMIF(Table1[firm_id],$BE17,Table1[teamwork-anz-helen]))</f>
        <v>0.84303760573512265</v>
      </c>
      <c r="BL17" s="21">
        <f>1-(SUMIF(Table1[firm_id],$BE17,Table1[Innovation ('#,US)])/SUMIF(Table1[firm_id],$BE17,Table1[innovation-us-helen]))</f>
        <v>0.9361643239823656</v>
      </c>
      <c r="BM17" s="21">
        <f>1-(SUMIF(Table1[firm_id],$BE17,Table1[Integrity ('#,US)])/SUMIF(Table1[firm_id],$BE17,Table1[integrity-us-helen]))</f>
        <v>0.92132141120131694</v>
      </c>
      <c r="BN17" s="21">
        <f>1-(SUMIF(Table1[firm_id],$BE17,Table1[Quality ('#,US)])/SUMIF(Table1[firm_id],$BE17,Table1[quality-us-helen]))</f>
        <v>0.92917802730462151</v>
      </c>
      <c r="BO17" s="21">
        <f>1-(SUMIF(Table1[firm_id],$BE17,Table1[Respect ('#,US)])/SUMIF(Table1[firm_id],$BE17,Table1[respect-us-helen]))</f>
        <v>0.83848659003831416</v>
      </c>
      <c r="BP17" s="21">
        <f>1-(SUMIF(Table1[firm_id],$BE17,Table1[Teamwork ('#,US)])/SUMIF(Table1[firm_id],$BE17,Table1[teamwork-us-helen]))</f>
        <v>0.9302171490527964</v>
      </c>
      <c r="BQ17" s="22">
        <f>1-(SUMIF(Table1[firm_id],$BE17,Table1[[Innovation ('#,ANZ)]:[Teamwork ('#,US)]])/(SUMIF(Table1[firm_id],$BE17,Table1[[innovation-anz-helen]:[teamwork-anz-helen]])+SUMIF(Table1[firm_id],$BE17,Table1[[innovation-us-helen]:[teamwork-us-helen]])))</f>
        <v>0.96577029956359395</v>
      </c>
    </row>
    <row r="18" spans="1:70" ht="16" x14ac:dyDescent="0.2">
      <c r="A18" t="s">
        <v>37</v>
      </c>
      <c r="B18" t="s">
        <v>288</v>
      </c>
      <c r="C18" t="s">
        <v>524</v>
      </c>
      <c r="D18">
        <v>1.407</v>
      </c>
      <c r="E18">
        <v>7.3879000000000001</v>
      </c>
      <c r="F18">
        <v>4.4874999999999998</v>
      </c>
      <c r="G18">
        <v>2.8776000000000002</v>
      </c>
      <c r="H18">
        <v>1.6536999999999999</v>
      </c>
      <c r="I18">
        <v>3.1766999999999999</v>
      </c>
      <c r="J18">
        <v>1.4249000000000001</v>
      </c>
      <c r="K18">
        <v>0.33960000000000001</v>
      </c>
      <c r="L18">
        <v>1.9068000000000001</v>
      </c>
      <c r="M18">
        <v>1.841</v>
      </c>
      <c r="N18">
        <v>1098</v>
      </c>
      <c r="O18">
        <v>16</v>
      </c>
      <c r="P18" t="s">
        <v>524</v>
      </c>
      <c r="Q18">
        <v>2012</v>
      </c>
      <c r="R18" t="s">
        <v>288</v>
      </c>
      <c r="S18" t="s">
        <v>524</v>
      </c>
      <c r="T18">
        <v>201210</v>
      </c>
      <c r="U18">
        <v>1.5204</v>
      </c>
      <c r="V18">
        <v>8.0104000000000006</v>
      </c>
      <c r="W18">
        <v>4.8033999999999999</v>
      </c>
      <c r="X18">
        <v>3.161</v>
      </c>
      <c r="Y18">
        <v>1.7738</v>
      </c>
      <c r="Z18">
        <v>1033</v>
      </c>
      <c r="AA18">
        <v>3.4041000000000001</v>
      </c>
      <c r="AB18">
        <v>1.6162000000000001</v>
      </c>
      <c r="AC18">
        <v>0.3054</v>
      </c>
      <c r="AD18">
        <v>2.1415000000000002</v>
      </c>
      <c r="AE18">
        <v>2.0406</v>
      </c>
      <c r="AF18">
        <v>1033</v>
      </c>
      <c r="AG18" s="8">
        <f t="shared" si="21"/>
        <v>65</v>
      </c>
      <c r="AH18" s="8">
        <f t="shared" si="0"/>
        <v>0.11339999999999995</v>
      </c>
      <c r="AI18" s="8">
        <f t="shared" si="1"/>
        <v>0.6225000000000005</v>
      </c>
      <c r="AJ18" s="8">
        <f t="shared" si="2"/>
        <v>0.31590000000000007</v>
      </c>
      <c r="AK18" s="8">
        <f t="shared" si="3"/>
        <v>0.28339999999999987</v>
      </c>
      <c r="AL18" s="8">
        <f t="shared" si="4"/>
        <v>0.1201000000000001</v>
      </c>
      <c r="AM18" s="8">
        <f t="shared" si="5"/>
        <v>0.22740000000000027</v>
      </c>
      <c r="AN18" s="8">
        <f t="shared" si="6"/>
        <v>0.19130000000000003</v>
      </c>
      <c r="AO18" s="8">
        <f t="shared" si="7"/>
        <v>3.4200000000000008E-2</v>
      </c>
      <c r="AP18" s="8">
        <f t="shared" si="8"/>
        <v>0.23470000000000013</v>
      </c>
      <c r="AQ18" s="8">
        <f t="shared" si="9"/>
        <v>0.1996</v>
      </c>
      <c r="AR18" s="1">
        <f t="shared" si="22"/>
        <v>6.2923523717328234E-2</v>
      </c>
      <c r="AS18" s="1">
        <f t="shared" si="10"/>
        <v>7.4585635359115998E-2</v>
      </c>
      <c r="AT18" s="1">
        <f t="shared" si="11"/>
        <v>7.7711475082392956E-2</v>
      </c>
      <c r="AU18" s="1">
        <f t="shared" si="12"/>
        <v>6.5765915809634867E-2</v>
      </c>
      <c r="AV18" s="1">
        <f t="shared" si="13"/>
        <v>8.9655172413793061E-2</v>
      </c>
      <c r="AW18" s="1">
        <f t="shared" si="14"/>
        <v>6.7707746081858255E-2</v>
      </c>
      <c r="AX18" s="1">
        <f t="shared" si="15"/>
        <v>6.6801797832026111E-2</v>
      </c>
      <c r="AY18" s="1">
        <f t="shared" si="16"/>
        <v>0.11836406385348353</v>
      </c>
      <c r="AZ18" s="1">
        <f t="shared" si="17"/>
        <v>0.11198428290766205</v>
      </c>
      <c r="BA18" s="1">
        <f t="shared" si="18"/>
        <v>0.10959607751576006</v>
      </c>
      <c r="BB18" s="1">
        <f t="shared" si="19"/>
        <v>9.7814368323042244E-2</v>
      </c>
      <c r="BC18" s="1"/>
      <c r="BE18" s="20" t="s">
        <v>531</v>
      </c>
      <c r="BF18" s="21">
        <f>1-(SUMIF(Table1[firm_id],$BE18,Table1[Difference ('#)])/SUMIF(Table1[firm_id],$BE18,Table1[document_length-us-helen]))</f>
        <v>0.96243863070818481</v>
      </c>
      <c r="BG18" s="21">
        <f>1-(SUMIF(Table1[firm_id],$BE18,Table1[Innovation ('#,ANZ)])/SUMIF(Table1[firm_id],$BE18,Table1[innovation-anz-helen]))</f>
        <v>0.92591926005336755</v>
      </c>
      <c r="BH18" s="21">
        <f>1-(SUMIF(Table1[firm_id],$BE18,Table1[Integrity ('#,ANZ)])/SUMIF(Table1[firm_id],$BE18,Table1[integrity-anz-helen]))</f>
        <v>0.94141994997286882</v>
      </c>
      <c r="BI18" s="21">
        <f>1-(SUMIF(Table1[firm_id],$BE18,Table1[Quality ('#,ANZ)])/SUMIF(Table1[firm_id],$BE18,Table1[quality-anz-helen]))</f>
        <v>0.94595497246795068</v>
      </c>
      <c r="BJ18" s="21">
        <f>1-(SUMIF(Table1[firm_id],$BE18,Table1[Respect ('#,ANZ)])/SUMIF(Table1[firm_id],$BE18,Table1[respect-anz-helen]))</f>
        <v>0.93958510359063796</v>
      </c>
      <c r="BK18" s="21">
        <f>1-(SUMIF(Table1[firm_id],$BE18,Table1[Teamwork ('#,ANZ)])/SUMIF(Table1[firm_id],$BE18,Table1[teamwork-anz-helen]))</f>
        <v>0.95730527778798646</v>
      </c>
      <c r="BL18" s="21">
        <f>1-(SUMIF(Table1[firm_id],$BE18,Table1[Innovation ('#,US)])/SUMIF(Table1[firm_id],$BE18,Table1[innovation-us-helen]))</f>
        <v>0.91741602319747173</v>
      </c>
      <c r="BM18" s="21">
        <f>1-(SUMIF(Table1[firm_id],$BE18,Table1[Integrity ('#,US)])/SUMIF(Table1[firm_id],$BE18,Table1[integrity-us-helen]))</f>
        <v>0.92500895108517622</v>
      </c>
      <c r="BN18" s="21">
        <f>1-(SUMIF(Table1[firm_id],$BE18,Table1[Quality ('#,US)])/SUMIF(Table1[firm_id],$BE18,Table1[quality-us-helen]))</f>
        <v>0.94038738014648449</v>
      </c>
      <c r="BO18" s="21">
        <f>1-(SUMIF(Table1[firm_id],$BE18,Table1[Respect ('#,US)])/SUMIF(Table1[firm_id],$BE18,Table1[respect-us-helen]))</f>
        <v>0.94506332136395776</v>
      </c>
      <c r="BP18" s="21">
        <f>1-(SUMIF(Table1[firm_id],$BE18,Table1[Teamwork ('#,US)])/SUMIF(Table1[firm_id],$BE18,Table1[teamwork-us-helen]))</f>
        <v>0.95208234906727374</v>
      </c>
      <c r="BQ18" s="22">
        <f>1-(SUMIF(Table1[firm_id],$BE18,Table1[[Innovation ('#,ANZ)]:[Teamwork ('#,US)]])/(SUMIF(Table1[firm_id],$BE18,Table1[[innovation-anz-helen]:[teamwork-anz-helen]])+SUMIF(Table1[firm_id],$BE18,Table1[[innovation-us-helen]:[teamwork-us-helen]])))</f>
        <v>0.9622173887015345</v>
      </c>
    </row>
    <row r="19" spans="1:70" ht="16" x14ac:dyDescent="0.2">
      <c r="A19" t="s">
        <v>38</v>
      </c>
      <c r="B19" t="s">
        <v>289</v>
      </c>
      <c r="C19" t="s">
        <v>524</v>
      </c>
      <c r="D19">
        <v>1.4137</v>
      </c>
      <c r="E19">
        <v>3.2605</v>
      </c>
      <c r="F19">
        <v>1.7625</v>
      </c>
      <c r="G19">
        <v>0.2354</v>
      </c>
      <c r="H19">
        <v>2.3632</v>
      </c>
      <c r="I19">
        <v>0.46010000000000001</v>
      </c>
      <c r="J19">
        <v>9.5299999999999996E-2</v>
      </c>
      <c r="K19">
        <v>0.49990000000000001</v>
      </c>
      <c r="L19">
        <v>9.1000000000000004E-3</v>
      </c>
      <c r="M19">
        <v>0.1462</v>
      </c>
      <c r="N19">
        <v>1758</v>
      </c>
      <c r="O19">
        <v>17</v>
      </c>
      <c r="P19" t="s">
        <v>524</v>
      </c>
      <c r="Q19">
        <v>2011</v>
      </c>
      <c r="R19" t="s">
        <v>289</v>
      </c>
      <c r="S19" t="s">
        <v>524</v>
      </c>
      <c r="T19">
        <v>201108</v>
      </c>
      <c r="U19">
        <v>1.4496</v>
      </c>
      <c r="V19">
        <v>3.5781999999999998</v>
      </c>
      <c r="W19">
        <v>1.7992999999999999</v>
      </c>
      <c r="X19">
        <v>0.22650000000000001</v>
      </c>
      <c r="Y19">
        <v>2.9546999999999999</v>
      </c>
      <c r="Z19">
        <v>1741</v>
      </c>
      <c r="AA19">
        <v>0.47410000000000002</v>
      </c>
      <c r="AB19">
        <v>0.10290000000000001</v>
      </c>
      <c r="AC19">
        <v>0.51980000000000004</v>
      </c>
      <c r="AD19">
        <v>9.9000000000000008E-3</v>
      </c>
      <c r="AE19">
        <v>0.153</v>
      </c>
      <c r="AF19">
        <v>1741</v>
      </c>
      <c r="AG19" s="8">
        <f t="shared" si="21"/>
        <v>17</v>
      </c>
      <c r="AH19" s="8">
        <f t="shared" si="0"/>
        <v>3.5900000000000043E-2</v>
      </c>
      <c r="AI19" s="8">
        <f t="shared" si="1"/>
        <v>0.31769999999999987</v>
      </c>
      <c r="AJ19" s="8">
        <f t="shared" si="2"/>
        <v>3.6799999999999944E-2</v>
      </c>
      <c r="AK19" s="8">
        <f t="shared" si="3"/>
        <v>8.8999999999999913E-3</v>
      </c>
      <c r="AL19" s="8">
        <f t="shared" si="4"/>
        <v>0.59149999999999991</v>
      </c>
      <c r="AM19" s="8">
        <f t="shared" si="5"/>
        <v>1.4000000000000012E-2</v>
      </c>
      <c r="AN19" s="8">
        <f t="shared" si="6"/>
        <v>7.6000000000000095E-3</v>
      </c>
      <c r="AO19" s="8">
        <f t="shared" si="7"/>
        <v>1.9900000000000029E-2</v>
      </c>
      <c r="AP19" s="8">
        <f t="shared" si="8"/>
        <v>8.0000000000000036E-4</v>
      </c>
      <c r="AQ19" s="8">
        <f t="shared" si="9"/>
        <v>6.8000000000000005E-3</v>
      </c>
      <c r="AR19" s="1">
        <f t="shared" si="22"/>
        <v>9.7645031591040432E-3</v>
      </c>
      <c r="AS19" s="1">
        <f t="shared" si="10"/>
        <v>2.4765452538631383E-2</v>
      </c>
      <c r="AT19" s="1">
        <f t="shared" si="11"/>
        <v>8.8787658599295716E-2</v>
      </c>
      <c r="AU19" s="1">
        <f t="shared" si="12"/>
        <v>2.0452398154838014E-2</v>
      </c>
      <c r="AV19" s="1">
        <f t="shared" si="13"/>
        <v>3.9293598233995475E-2</v>
      </c>
      <c r="AW19" s="1">
        <f t="shared" si="14"/>
        <v>0.20018952854773753</v>
      </c>
      <c r="AX19" s="1">
        <f t="shared" si="15"/>
        <v>2.9529635098080598E-2</v>
      </c>
      <c r="AY19" s="1">
        <f t="shared" si="16"/>
        <v>7.3858114674441255E-2</v>
      </c>
      <c r="AZ19" s="1">
        <f t="shared" si="17"/>
        <v>3.8283955367449107E-2</v>
      </c>
      <c r="BA19" s="1">
        <f t="shared" si="18"/>
        <v>8.0808080808080884E-2</v>
      </c>
      <c r="BB19" s="1">
        <f t="shared" si="19"/>
        <v>4.4444444444444398E-2</v>
      </c>
      <c r="BC19" s="1"/>
      <c r="BE19" s="20" t="s">
        <v>532</v>
      </c>
      <c r="BF19" s="21">
        <f>1-(SUMIF(Table1[firm_id],$BE19,Table1[Difference ('#)])/SUMIF(Table1[firm_id],$BE19,Table1[document_length-us-helen]))</f>
        <v>0.95709570957095713</v>
      </c>
      <c r="BG19" s="21">
        <f>1-(SUMIF(Table1[firm_id],$BE19,Table1[Innovation ('#,ANZ)])/SUMIF(Table1[firm_id],$BE19,Table1[innovation-anz-helen]))</f>
        <v>0.92815105443845025</v>
      </c>
      <c r="BH19" s="21">
        <f>1-(SUMIF(Table1[firm_id],$BE19,Table1[Integrity ('#,ANZ)])/SUMIF(Table1[firm_id],$BE19,Table1[integrity-anz-helen]))</f>
        <v>0.91257760865211301</v>
      </c>
      <c r="BI19" s="21">
        <f>1-(SUMIF(Table1[firm_id],$BE19,Table1[Quality ('#,ANZ)])/SUMIF(Table1[firm_id],$BE19,Table1[quality-anz-helen]))</f>
        <v>0.92849139248242851</v>
      </c>
      <c r="BJ19" s="21">
        <f>1-(SUMIF(Table1[firm_id],$BE19,Table1[Respect ('#,ANZ)])/SUMIF(Table1[firm_id],$BE19,Table1[respect-anz-helen]))</f>
        <v>0.97437220502235977</v>
      </c>
      <c r="BK19" s="21">
        <f>1-(SUMIF(Table1[firm_id],$BE19,Table1[Teamwork ('#,ANZ)])/SUMIF(Table1[firm_id],$BE19,Table1[teamwork-anz-helen]))</f>
        <v>0.94912239644278029</v>
      </c>
      <c r="BL19" s="21">
        <f>1-(SUMIF(Table1[firm_id],$BE19,Table1[Innovation ('#,US)])/SUMIF(Table1[firm_id],$BE19,Table1[innovation-us-helen]))</f>
        <v>0.94211205043702539</v>
      </c>
      <c r="BM19" s="21">
        <f>1-(SUMIF(Table1[firm_id],$BE19,Table1[Integrity ('#,US)])/SUMIF(Table1[firm_id],$BE19,Table1[integrity-us-helen]))</f>
        <v>0.89596532177392463</v>
      </c>
      <c r="BN19" s="21">
        <f>1-(SUMIF(Table1[firm_id],$BE19,Table1[Quality ('#,US)])/SUMIF(Table1[firm_id],$BE19,Table1[quality-us-helen]))</f>
        <v>0.90128577353795103</v>
      </c>
      <c r="BO19" s="21">
        <f>1-(SUMIF(Table1[firm_id],$BE19,Table1[Respect ('#,US)])/SUMIF(Table1[firm_id],$BE19,Table1[respect-us-helen]))</f>
        <v>0.89367816091954022</v>
      </c>
      <c r="BP19" s="21" t="e">
        <f>IFERROR(1-(SUMIF(Table1[firm_id],$BE19,Table1[Teamwork ('#,US)])/SUMIF(Table1[firm_id],$BE19,Table1[teamwork-us-helen])),NA())</f>
        <v>#N/A</v>
      </c>
      <c r="BQ19" s="22">
        <f>1-(SUMIF(Table1[firm_id],$BE19,Table1[[Innovation ('#,ANZ)]:[Teamwork ('#,US)]])/(SUMIF(Table1[firm_id],$BE19,Table1[[innovation-anz-helen]:[teamwork-anz-helen]])+SUMIF(Table1[firm_id],$BE19,Table1[[innovation-us-helen]:[teamwork-us-helen]])))</f>
        <v>0.97350094962467215</v>
      </c>
    </row>
    <row r="20" spans="1:70" ht="16" x14ac:dyDescent="0.2">
      <c r="A20" t="s">
        <v>39</v>
      </c>
      <c r="B20" t="s">
        <v>290</v>
      </c>
      <c r="C20" t="s">
        <v>524</v>
      </c>
      <c r="D20">
        <v>0.97870000000000001</v>
      </c>
      <c r="E20">
        <v>2.9196</v>
      </c>
      <c r="F20">
        <v>3.6686000000000001</v>
      </c>
      <c r="G20">
        <v>0</v>
      </c>
      <c r="H20">
        <v>2.8372000000000002</v>
      </c>
      <c r="I20">
        <v>0.91869999999999996</v>
      </c>
      <c r="J20">
        <v>0.67720000000000002</v>
      </c>
      <c r="K20">
        <v>0.81010000000000004</v>
      </c>
      <c r="L20">
        <v>0</v>
      </c>
      <c r="M20">
        <v>1.8746</v>
      </c>
      <c r="N20">
        <v>719</v>
      </c>
      <c r="O20">
        <v>18</v>
      </c>
      <c r="P20" t="s">
        <v>524</v>
      </c>
      <c r="Q20">
        <v>2012</v>
      </c>
      <c r="R20" t="s">
        <v>290</v>
      </c>
      <c r="S20" t="s">
        <v>524</v>
      </c>
      <c r="T20">
        <v>201208</v>
      </c>
      <c r="U20">
        <v>1.042</v>
      </c>
      <c r="V20">
        <v>3.1259999999999999</v>
      </c>
      <c r="W20">
        <v>3.8813</v>
      </c>
      <c r="X20">
        <v>0</v>
      </c>
      <c r="Y20">
        <v>3.9077000000000002</v>
      </c>
      <c r="Z20">
        <v>683</v>
      </c>
      <c r="AA20">
        <v>0.98770000000000002</v>
      </c>
      <c r="AB20">
        <v>0.73450000000000004</v>
      </c>
      <c r="AC20">
        <v>0.86670000000000003</v>
      </c>
      <c r="AD20">
        <v>0</v>
      </c>
      <c r="AE20">
        <v>2.0347</v>
      </c>
      <c r="AF20">
        <v>683</v>
      </c>
      <c r="AG20" s="8">
        <f t="shared" si="21"/>
        <v>36</v>
      </c>
      <c r="AH20" s="8">
        <f t="shared" si="0"/>
        <v>6.3300000000000023E-2</v>
      </c>
      <c r="AI20" s="8">
        <f t="shared" si="1"/>
        <v>0.20639999999999992</v>
      </c>
      <c r="AJ20" s="8">
        <f t="shared" si="2"/>
        <v>0.21269999999999989</v>
      </c>
      <c r="AK20" s="8">
        <f t="shared" si="3"/>
        <v>0</v>
      </c>
      <c r="AL20" s="8">
        <f t="shared" si="4"/>
        <v>1.0705</v>
      </c>
      <c r="AM20" s="8">
        <f t="shared" si="5"/>
        <v>6.9000000000000061E-2</v>
      </c>
      <c r="AN20" s="8">
        <f t="shared" si="6"/>
        <v>5.7300000000000018E-2</v>
      </c>
      <c r="AO20" s="8">
        <f t="shared" si="7"/>
        <v>5.6599999999999984E-2</v>
      </c>
      <c r="AP20" s="8">
        <f t="shared" si="8"/>
        <v>0</v>
      </c>
      <c r="AQ20" s="8">
        <f t="shared" si="9"/>
        <v>0.16009999999999991</v>
      </c>
      <c r="AR20" s="1">
        <f t="shared" si="22"/>
        <v>5.2708638360175586E-2</v>
      </c>
      <c r="AS20" s="1">
        <f t="shared" si="10"/>
        <v>6.0748560460652579E-2</v>
      </c>
      <c r="AT20" s="1">
        <f t="shared" si="11"/>
        <v>6.6026871401151599E-2</v>
      </c>
      <c r="AU20" s="1">
        <f t="shared" si="12"/>
        <v>5.4801226393218716E-2</v>
      </c>
      <c r="AV20" s="1">
        <f t="shared" si="13"/>
        <v>0</v>
      </c>
      <c r="AW20" s="1">
        <f t="shared" si="14"/>
        <v>0.27394631112930878</v>
      </c>
      <c r="AX20" s="1">
        <f t="shared" si="15"/>
        <v>6.9859269008808456E-2</v>
      </c>
      <c r="AY20" s="1">
        <f t="shared" si="16"/>
        <v>7.8012253233492146E-2</v>
      </c>
      <c r="AZ20" s="1">
        <f t="shared" si="17"/>
        <v>6.5305180569978027E-2</v>
      </c>
      <c r="BA20" s="1">
        <f t="shared" si="18"/>
        <v>0</v>
      </c>
      <c r="BB20" s="1">
        <f t="shared" si="19"/>
        <v>7.8684818400747036E-2</v>
      </c>
      <c r="BC20" s="1"/>
      <c r="BE20" s="20" t="s">
        <v>533</v>
      </c>
      <c r="BF20" s="21">
        <f>1-(SUMIF(Table1[firm_id],$BE20,Table1[Difference ('#)])/SUMIF(Table1[firm_id],$BE20,Table1[document_length-us-helen]))</f>
        <v>0.95139092240117129</v>
      </c>
      <c r="BG20" s="21">
        <f>1-(SUMIF(Table1[firm_id],$BE20,Table1[Innovation ('#,ANZ)])/SUMIF(Table1[firm_id],$BE20,Table1[innovation-anz-helen]))</f>
        <v>0.91853373374048897</v>
      </c>
      <c r="BH20" s="21">
        <f>1-(SUMIF(Table1[firm_id],$BE20,Table1[Integrity ('#,ANZ)])/SUMIF(Table1[firm_id],$BE20,Table1[integrity-anz-helen]))</f>
        <v>0.94312243980040633</v>
      </c>
      <c r="BI20" s="21">
        <f>1-(SUMIF(Table1[firm_id],$BE20,Table1[Quality ('#,ANZ)])/SUMIF(Table1[firm_id],$BE20,Table1[quality-anz-helen]))</f>
        <v>0.93379738363249165</v>
      </c>
      <c r="BJ20" s="21">
        <f>1-(SUMIF(Table1[firm_id],$BE20,Table1[Respect ('#,ANZ)])/SUMIF(Table1[firm_id],$BE20,Table1[respect-anz-helen]))</f>
        <v>0.94480648669678935</v>
      </c>
      <c r="BK20" s="21">
        <f>1-(SUMIF(Table1[firm_id],$BE20,Table1[Teamwork ('#,ANZ)])/SUMIF(Table1[firm_id],$BE20,Table1[teamwork-anz-helen]))</f>
        <v>0.94867163301551127</v>
      </c>
      <c r="BL20" s="21">
        <f>1-(SUMIF(Table1[firm_id],$BE20,Table1[Innovation ('#,US)])/SUMIF(Table1[firm_id],$BE20,Table1[innovation-us-helen]))</f>
        <v>0.93636946085185935</v>
      </c>
      <c r="BM20" s="21">
        <f>1-(SUMIF(Table1[firm_id],$BE20,Table1[Integrity ('#,US)])/SUMIF(Table1[firm_id],$BE20,Table1[integrity-us-helen]))</f>
        <v>0.90065675924058008</v>
      </c>
      <c r="BN20" s="21">
        <f>1-(SUMIF(Table1[firm_id],$BE20,Table1[Quality ('#,US)])/SUMIF(Table1[firm_id],$BE20,Table1[quality-us-helen]))</f>
        <v>0.92344435614829146</v>
      </c>
      <c r="BO20" s="21">
        <f>1-(SUMIF(Table1[firm_id],$BE20,Table1[Respect ('#,US)])/SUMIF(Table1[firm_id],$BE20,Table1[respect-us-helen]))</f>
        <v>-0.88890720043148663</v>
      </c>
      <c r="BP20" s="21">
        <f>1-(SUMIF(Table1[firm_id],$BE20,Table1[Teamwork ('#,US)])/SUMIF(Table1[firm_id],$BE20,Table1[teamwork-us-helen]))</f>
        <v>0.92811594202898551</v>
      </c>
      <c r="BQ20" s="22">
        <f>1-(SUMIF(Table1[firm_id],$BE20,Table1[[Innovation ('#,ANZ)]:[Teamwork ('#,US)]])/(SUMIF(Table1[firm_id],$BE20,Table1[[innovation-anz-helen]:[teamwork-anz-helen]])+SUMIF(Table1[firm_id],$BE20,Table1[[innovation-us-helen]:[teamwork-us-helen]])))</f>
        <v>0.94497636960838216</v>
      </c>
    </row>
    <row r="21" spans="1:70" ht="32" x14ac:dyDescent="0.2">
      <c r="A21" t="s">
        <v>40</v>
      </c>
      <c r="B21" t="s">
        <v>291</v>
      </c>
      <c r="C21" t="s">
        <v>524</v>
      </c>
      <c r="D21">
        <v>0.5907</v>
      </c>
      <c r="E21">
        <v>1.3557999999999999</v>
      </c>
      <c r="F21">
        <v>3.1587000000000001</v>
      </c>
      <c r="G21">
        <v>1.9369000000000001</v>
      </c>
      <c r="H21">
        <v>2.4965000000000002</v>
      </c>
      <c r="I21">
        <v>0.80259999999999998</v>
      </c>
      <c r="J21">
        <v>0.28789999999999999</v>
      </c>
      <c r="K21">
        <v>0.39100000000000001</v>
      </c>
      <c r="L21">
        <v>0.21809999999999999</v>
      </c>
      <c r="M21">
        <v>0.128</v>
      </c>
      <c r="N21">
        <v>954</v>
      </c>
      <c r="O21">
        <v>19</v>
      </c>
      <c r="P21" t="s">
        <v>524</v>
      </c>
      <c r="Q21">
        <v>2011</v>
      </c>
      <c r="R21" t="s">
        <v>291</v>
      </c>
      <c r="S21" t="s">
        <v>524</v>
      </c>
      <c r="T21">
        <v>201102</v>
      </c>
      <c r="U21">
        <v>0.61450000000000005</v>
      </c>
      <c r="V21">
        <v>1.4322999999999999</v>
      </c>
      <c r="W21">
        <v>3.2766000000000002</v>
      </c>
      <c r="X21">
        <v>2.0247000000000002</v>
      </c>
      <c r="Y21">
        <v>2.5350999999999999</v>
      </c>
      <c r="Z21">
        <v>926</v>
      </c>
      <c r="AA21">
        <v>0.83050000000000002</v>
      </c>
      <c r="AB21">
        <v>0.31469999999999998</v>
      </c>
      <c r="AC21">
        <v>0.41949999999999998</v>
      </c>
      <c r="AD21">
        <v>0.2399</v>
      </c>
      <c r="AE21">
        <v>0.13489999999999999</v>
      </c>
      <c r="AF21">
        <v>926</v>
      </c>
      <c r="AG21" s="8">
        <f t="shared" si="21"/>
        <v>28</v>
      </c>
      <c r="AH21" s="8">
        <f t="shared" si="0"/>
        <v>2.3800000000000043E-2</v>
      </c>
      <c r="AI21" s="8">
        <f t="shared" si="1"/>
        <v>7.6500000000000012E-2</v>
      </c>
      <c r="AJ21" s="8">
        <f t="shared" si="2"/>
        <v>0.11790000000000012</v>
      </c>
      <c r="AK21" s="8">
        <f t="shared" si="3"/>
        <v>8.78000000000001E-2</v>
      </c>
      <c r="AL21" s="8">
        <f t="shared" si="4"/>
        <v>3.8599999999999746E-2</v>
      </c>
      <c r="AM21" s="8">
        <f t="shared" si="5"/>
        <v>2.7900000000000036E-2</v>
      </c>
      <c r="AN21" s="8">
        <f t="shared" si="6"/>
        <v>2.679999999999999E-2</v>
      </c>
      <c r="AO21" s="8">
        <f t="shared" si="7"/>
        <v>2.849999999999997E-2</v>
      </c>
      <c r="AP21" s="8">
        <f t="shared" si="8"/>
        <v>2.1800000000000014E-2</v>
      </c>
      <c r="AQ21" s="8">
        <f t="shared" si="9"/>
        <v>6.8999999999999895E-3</v>
      </c>
      <c r="AR21" s="1">
        <f t="shared" si="22"/>
        <v>3.0237580993520474E-2</v>
      </c>
      <c r="AS21" s="1">
        <f t="shared" si="10"/>
        <v>3.8730675345809651E-2</v>
      </c>
      <c r="AT21" s="1">
        <f t="shared" si="11"/>
        <v>5.3410598338336945E-2</v>
      </c>
      <c r="AU21" s="1">
        <f t="shared" si="12"/>
        <v>3.5982420802050941E-2</v>
      </c>
      <c r="AV21" s="1">
        <f t="shared" si="13"/>
        <v>4.3364449054180909E-2</v>
      </c>
      <c r="AW21" s="1">
        <f t="shared" si="14"/>
        <v>1.5226223817600748E-2</v>
      </c>
      <c r="AX21" s="1">
        <f t="shared" si="15"/>
        <v>3.3594220349187243E-2</v>
      </c>
      <c r="AY21" s="1">
        <f t="shared" si="16"/>
        <v>8.5160470289164292E-2</v>
      </c>
      <c r="AZ21" s="1">
        <f t="shared" si="17"/>
        <v>6.7938021454111985E-2</v>
      </c>
      <c r="BA21" s="1">
        <f t="shared" si="18"/>
        <v>9.087119633180496E-2</v>
      </c>
      <c r="BB21" s="1">
        <f t="shared" si="19"/>
        <v>5.1148999258710082E-2</v>
      </c>
      <c r="BC21" s="1"/>
      <c r="BE21" s="20" t="s">
        <v>534</v>
      </c>
      <c r="BF21" s="21">
        <f>1-(SUMIF(Table1[firm_id],$BE21,Table1[Difference ('#)])/SUMIF(Table1[firm_id],$BE21,Table1[document_length-us-helen]))</f>
        <v>0.95417348608837971</v>
      </c>
      <c r="BG21" s="21">
        <f>1-(SUMIF(Table1[firm_id],$BE21,Table1[Innovation ('#,ANZ)])/SUMIF(Table1[firm_id],$BE21,Table1[innovation-anz-helen]))</f>
        <v>0.95979836953139575</v>
      </c>
      <c r="BH21" s="21">
        <f>1-(SUMIF(Table1[firm_id],$BE21,Table1[Integrity ('#,ANZ)])/SUMIF(Table1[firm_id],$BE21,Table1[integrity-anz-helen]))</f>
        <v>0.95282643496284769</v>
      </c>
      <c r="BI21" s="21">
        <f>1-(SUMIF(Table1[firm_id],$BE21,Table1[Quality ('#,ANZ)])/SUMIF(Table1[firm_id],$BE21,Table1[quality-anz-helen]))</f>
        <v>0.94635398319158581</v>
      </c>
      <c r="BJ21" s="21">
        <f>1-(SUMIF(Table1[firm_id],$BE21,Table1[Respect ('#,ANZ)])/SUMIF(Table1[firm_id],$BE21,Table1[respect-anz-helen]))</f>
        <v>0.80508431141407411</v>
      </c>
      <c r="BK21" s="21">
        <f>1-(SUMIF(Table1[firm_id],$BE21,Table1[Teamwork ('#,ANZ)])/SUMIF(Table1[firm_id],$BE21,Table1[teamwork-anz-helen]))</f>
        <v>0.94560833520053778</v>
      </c>
      <c r="BL21" s="21">
        <f>1-(SUMIF(Table1[firm_id],$BE21,Table1[Innovation ('#,US)])/SUMIF(Table1[firm_id],$BE21,Table1[innovation-us-helen]))</f>
        <v>0.96400911161731206</v>
      </c>
      <c r="BM21" s="21">
        <f>1-(SUMIF(Table1[firm_id],$BE21,Table1[Integrity ('#,US)])/SUMIF(Table1[firm_id],$BE21,Table1[integrity-us-helen]))</f>
        <v>0.87209898235595573</v>
      </c>
      <c r="BN21" s="21">
        <f>1-(SUMIF(Table1[firm_id],$BE21,Table1[Quality ('#,US)])/SUMIF(Table1[firm_id],$BE21,Table1[quality-us-helen]))</f>
        <v>0.93303493576701735</v>
      </c>
      <c r="BO21" s="21">
        <f>1-(SUMIF(Table1[firm_id],$BE21,Table1[Respect ('#,US)])/SUMIF(Table1[firm_id],$BE21,Table1[respect-us-helen]))</f>
        <v>0.96236613972463025</v>
      </c>
      <c r="BP21" s="21">
        <f>1-(SUMIF(Table1[firm_id],$BE21,Table1[Teamwork ('#,US)])/SUMIF(Table1[firm_id],$BE21,Table1[teamwork-us-helen]))</f>
        <v>0.95274080757951729</v>
      </c>
      <c r="BQ21" s="22">
        <f>1-(SUMIF(Table1[firm_id],$BE21,Table1[[Innovation ('#,ANZ)]:[Teamwork ('#,US)]])/(SUMIF(Table1[firm_id],$BE21,Table1[[innovation-anz-helen]:[teamwork-anz-helen]])+SUMIF(Table1[firm_id],$BE21,Table1[[innovation-us-helen]:[teamwork-us-helen]])))</f>
        <v>0.9830084957521239</v>
      </c>
    </row>
    <row r="22" spans="1:70" ht="32" x14ac:dyDescent="0.2">
      <c r="A22" t="s">
        <v>41</v>
      </c>
      <c r="B22" t="s">
        <v>292</v>
      </c>
      <c r="C22" t="s">
        <v>524</v>
      </c>
      <c r="D22">
        <v>1.7121999999999999</v>
      </c>
      <c r="E22">
        <v>3.4173</v>
      </c>
      <c r="F22">
        <v>3.1629</v>
      </c>
      <c r="G22">
        <v>3.0364</v>
      </c>
      <c r="H22">
        <v>2.6859999999999999</v>
      </c>
      <c r="I22">
        <v>1.4719</v>
      </c>
      <c r="J22">
        <v>0.44340000000000002</v>
      </c>
      <c r="K22">
        <v>0.50219999999999998</v>
      </c>
      <c r="L22">
        <v>0.35049999999999998</v>
      </c>
      <c r="M22">
        <v>0.70069999999999999</v>
      </c>
      <c r="N22">
        <v>1902</v>
      </c>
      <c r="O22">
        <v>20</v>
      </c>
      <c r="P22" t="s">
        <v>524</v>
      </c>
      <c r="Q22">
        <v>2012</v>
      </c>
      <c r="R22" t="s">
        <v>292</v>
      </c>
      <c r="S22" t="s">
        <v>524</v>
      </c>
      <c r="T22">
        <v>201202</v>
      </c>
      <c r="U22">
        <v>1.7727999999999999</v>
      </c>
      <c r="V22">
        <v>3.5706000000000002</v>
      </c>
      <c r="W22">
        <v>3.0760000000000001</v>
      </c>
      <c r="X22">
        <v>3.0265</v>
      </c>
      <c r="Y22">
        <v>3.2444000000000002</v>
      </c>
      <c r="Z22">
        <v>1880</v>
      </c>
      <c r="AA22">
        <v>1.5251999999999999</v>
      </c>
      <c r="AB22">
        <v>0.46829999999999999</v>
      </c>
      <c r="AC22">
        <v>0.51919999999999999</v>
      </c>
      <c r="AD22">
        <v>0.38590000000000002</v>
      </c>
      <c r="AE22">
        <v>0.72840000000000005</v>
      </c>
      <c r="AF22">
        <v>1880</v>
      </c>
      <c r="AG22" s="8">
        <f t="shared" si="21"/>
        <v>22</v>
      </c>
      <c r="AH22" s="8">
        <f t="shared" si="0"/>
        <v>6.0599999999999987E-2</v>
      </c>
      <c r="AI22" s="8">
        <f t="shared" si="1"/>
        <v>0.15330000000000021</v>
      </c>
      <c r="AJ22" s="8">
        <f t="shared" si="2"/>
        <v>8.6899999999999977E-2</v>
      </c>
      <c r="AK22" s="8">
        <f t="shared" si="3"/>
        <v>9.9000000000000199E-3</v>
      </c>
      <c r="AL22" s="8">
        <f t="shared" si="4"/>
        <v>0.55840000000000023</v>
      </c>
      <c r="AM22" s="8">
        <f t="shared" si="5"/>
        <v>5.3299999999999903E-2</v>
      </c>
      <c r="AN22" s="8">
        <f t="shared" si="6"/>
        <v>2.4899999999999978E-2</v>
      </c>
      <c r="AO22" s="8">
        <f t="shared" si="7"/>
        <v>1.7000000000000015E-2</v>
      </c>
      <c r="AP22" s="8">
        <f t="shared" si="8"/>
        <v>3.5400000000000043E-2</v>
      </c>
      <c r="AQ22" s="8">
        <f t="shared" si="9"/>
        <v>2.7700000000000058E-2</v>
      </c>
      <c r="AR22" s="1">
        <f t="shared" si="22"/>
        <v>1.1702127659574568E-2</v>
      </c>
      <c r="AS22" s="1">
        <f t="shared" si="10"/>
        <v>3.4183212996389933E-2</v>
      </c>
      <c r="AT22" s="1">
        <f t="shared" si="11"/>
        <v>4.2933960678877559E-2</v>
      </c>
      <c r="AU22" s="1">
        <f t="shared" si="12"/>
        <v>2.8250975292587688E-2</v>
      </c>
      <c r="AV22" s="1">
        <f t="shared" si="13"/>
        <v>3.2711052370726357E-3</v>
      </c>
      <c r="AW22" s="1">
        <f t="shared" si="14"/>
        <v>0.17211194673899644</v>
      </c>
      <c r="AX22" s="1">
        <f t="shared" si="15"/>
        <v>3.4946236559139754E-2</v>
      </c>
      <c r="AY22" s="1">
        <f t="shared" si="16"/>
        <v>5.3171044202434237E-2</v>
      </c>
      <c r="AZ22" s="1">
        <f t="shared" si="17"/>
        <v>3.2742681047765787E-2</v>
      </c>
      <c r="BA22" s="1">
        <f t="shared" si="18"/>
        <v>9.1733609743457012E-2</v>
      </c>
      <c r="BB22" s="1">
        <f t="shared" si="19"/>
        <v>3.8028555738605196E-2</v>
      </c>
      <c r="BC22" s="1"/>
      <c r="BE22" s="20" t="s">
        <v>535</v>
      </c>
      <c r="BF22" s="21">
        <f>1-(SUMIF(Table1[firm_id],$BE22,Table1[Difference ('#)])/SUMIF(Table1[firm_id],$BE22,Table1[document_length-us-helen]))</f>
        <v>0.96259730666515142</v>
      </c>
      <c r="BG22" s="21">
        <f>1-(SUMIF(Table1[firm_id],$BE22,Table1[Innovation ('#,ANZ)])/SUMIF(Table1[firm_id],$BE22,Table1[innovation-anz-helen]))</f>
        <v>0.93788642982480319</v>
      </c>
      <c r="BH22" s="21">
        <f>1-(SUMIF(Table1[firm_id],$BE22,Table1[Integrity ('#,ANZ)])/SUMIF(Table1[firm_id],$BE22,Table1[integrity-anz-helen]))</f>
        <v>0.94083820628984005</v>
      </c>
      <c r="BI22" s="21">
        <f>1-(SUMIF(Table1[firm_id],$BE22,Table1[Quality ('#,ANZ)])/SUMIF(Table1[firm_id],$BE22,Table1[quality-anz-helen]))</f>
        <v>0.94998325246175974</v>
      </c>
      <c r="BJ22" s="21">
        <f>1-(SUMIF(Table1[firm_id],$BE22,Table1[Respect ('#,ANZ)])/SUMIF(Table1[firm_id],$BE22,Table1[respect-anz-helen]))</f>
        <v>0.93797349924172568</v>
      </c>
      <c r="BK22" s="21">
        <f>1-(SUMIF(Table1[firm_id],$BE22,Table1[Teamwork ('#,ANZ)])/SUMIF(Table1[firm_id],$BE22,Table1[teamwork-anz-helen]))</f>
        <v>0.93580466373538873</v>
      </c>
      <c r="BL22" s="21">
        <f>1-(SUMIF(Table1[firm_id],$BE22,Table1[Innovation ('#,US)])/SUMIF(Table1[firm_id],$BE22,Table1[innovation-us-helen]))</f>
        <v>0.93813713618918892</v>
      </c>
      <c r="BM22" s="21">
        <f>1-(SUMIF(Table1[firm_id],$BE22,Table1[Integrity ('#,US)])/SUMIF(Table1[firm_id],$BE22,Table1[integrity-us-helen]))</f>
        <v>0.93085642058533369</v>
      </c>
      <c r="BN22" s="21">
        <f>1-(SUMIF(Table1[firm_id],$BE22,Table1[Quality ('#,US)])/SUMIF(Table1[firm_id],$BE22,Table1[quality-us-helen]))</f>
        <v>0.93999939694098311</v>
      </c>
      <c r="BO22" s="21">
        <f>1-(SUMIF(Table1[firm_id],$BE22,Table1[Respect ('#,US)])/SUMIF(Table1[firm_id],$BE22,Table1[respect-us-helen]))</f>
        <v>0.89245967337942089</v>
      </c>
      <c r="BP22" s="21">
        <f>1-(SUMIF(Table1[firm_id],$BE22,Table1[Teamwork ('#,US)])/SUMIF(Table1[firm_id],$BE22,Table1[teamwork-us-helen]))</f>
        <v>0.94077440412156876</v>
      </c>
      <c r="BQ22" s="22">
        <f>1-(SUMIF(Table1[firm_id],$BE22,Table1[[Innovation ('#,ANZ)]:[Teamwork ('#,US)]])/(SUMIF(Table1[firm_id],$BE22,Table1[[innovation-anz-helen]:[teamwork-anz-helen]])+SUMIF(Table1[firm_id],$BE22,Table1[[innovation-us-helen]:[teamwork-us-helen]])))</f>
        <v>0.96517071424247847</v>
      </c>
    </row>
    <row r="23" spans="1:70" ht="32" x14ac:dyDescent="0.2">
      <c r="A23" t="s">
        <v>42</v>
      </c>
      <c r="B23" t="s">
        <v>293</v>
      </c>
      <c r="C23" t="s">
        <v>524</v>
      </c>
      <c r="D23">
        <v>0.80879999999999996</v>
      </c>
      <c r="E23">
        <v>2.4599000000000002</v>
      </c>
      <c r="F23">
        <v>2.9262999999999999</v>
      </c>
      <c r="G23">
        <v>3.1482000000000001</v>
      </c>
      <c r="H23">
        <v>1.3136000000000001</v>
      </c>
      <c r="I23">
        <v>0.64129999999999998</v>
      </c>
      <c r="J23">
        <v>0.21110000000000001</v>
      </c>
      <c r="K23">
        <v>0.89380000000000004</v>
      </c>
      <c r="L23">
        <v>1.38E-2</v>
      </c>
      <c r="M23">
        <v>1.0899000000000001</v>
      </c>
      <c r="N23">
        <v>1153</v>
      </c>
      <c r="O23">
        <v>21</v>
      </c>
      <c r="P23" t="s">
        <v>524</v>
      </c>
      <c r="Q23">
        <v>2013</v>
      </c>
      <c r="R23" t="s">
        <v>293</v>
      </c>
      <c r="S23" t="s">
        <v>524</v>
      </c>
      <c r="T23">
        <v>201302</v>
      </c>
      <c r="U23">
        <v>0.85150000000000003</v>
      </c>
      <c r="V23">
        <v>2.5531000000000001</v>
      </c>
      <c r="W23">
        <v>3.0375000000000001</v>
      </c>
      <c r="X23">
        <v>3.1516999999999999</v>
      </c>
      <c r="Y23">
        <v>1.3401000000000001</v>
      </c>
      <c r="Z23">
        <v>1119</v>
      </c>
      <c r="AA23">
        <v>0.66830000000000001</v>
      </c>
      <c r="AB23">
        <v>0.22420000000000001</v>
      </c>
      <c r="AC23">
        <v>0.95250000000000001</v>
      </c>
      <c r="AD23">
        <v>1.55E-2</v>
      </c>
      <c r="AE23">
        <v>1.1397999999999999</v>
      </c>
      <c r="AF23">
        <v>1119</v>
      </c>
      <c r="AG23" s="8">
        <f t="shared" si="21"/>
        <v>34</v>
      </c>
      <c r="AH23" s="8">
        <f t="shared" si="0"/>
        <v>4.2700000000000071E-2</v>
      </c>
      <c r="AI23" s="8">
        <f t="shared" si="1"/>
        <v>9.319999999999995E-2</v>
      </c>
      <c r="AJ23" s="8">
        <f t="shared" si="2"/>
        <v>0.11120000000000019</v>
      </c>
      <c r="AK23" s="8">
        <f t="shared" si="3"/>
        <v>3.4999999999998366E-3</v>
      </c>
      <c r="AL23" s="8">
        <f t="shared" si="4"/>
        <v>2.6499999999999968E-2</v>
      </c>
      <c r="AM23" s="8">
        <f t="shared" si="5"/>
        <v>2.7000000000000024E-2</v>
      </c>
      <c r="AN23" s="8">
        <f t="shared" si="6"/>
        <v>1.3100000000000001E-2</v>
      </c>
      <c r="AO23" s="8">
        <f t="shared" si="7"/>
        <v>5.8699999999999974E-2</v>
      </c>
      <c r="AP23" s="8">
        <f t="shared" si="8"/>
        <v>1.7000000000000001E-3</v>
      </c>
      <c r="AQ23" s="8">
        <f t="shared" si="9"/>
        <v>4.9899999999999833E-2</v>
      </c>
      <c r="AR23" s="1">
        <f t="shared" si="22"/>
        <v>3.0384271671134888E-2</v>
      </c>
      <c r="AS23" s="1">
        <f t="shared" si="10"/>
        <v>5.0146799765120487E-2</v>
      </c>
      <c r="AT23" s="1">
        <f t="shared" si="11"/>
        <v>3.6504641416317374E-2</v>
      </c>
      <c r="AU23" s="1">
        <f t="shared" si="12"/>
        <v>3.6609053497942412E-2</v>
      </c>
      <c r="AV23" s="1">
        <f t="shared" si="13"/>
        <v>1.110511787289381E-3</v>
      </c>
      <c r="AW23" s="1">
        <f t="shared" si="14"/>
        <v>1.9774643683307169E-2</v>
      </c>
      <c r="AX23" s="1">
        <f t="shared" si="15"/>
        <v>4.0401017507107673E-2</v>
      </c>
      <c r="AY23" s="1">
        <f t="shared" si="16"/>
        <v>5.8429973238180222E-2</v>
      </c>
      <c r="AZ23" s="1">
        <f t="shared" si="17"/>
        <v>6.1627296587926428E-2</v>
      </c>
      <c r="BA23" s="1">
        <f t="shared" si="18"/>
        <v>0.10967741935483877</v>
      </c>
      <c r="BB23" s="1">
        <f t="shared" si="19"/>
        <v>4.377961045797496E-2</v>
      </c>
      <c r="BC23" s="1"/>
      <c r="BE23" s="20" t="s">
        <v>536</v>
      </c>
      <c r="BF23" s="21">
        <f>1-(SUMIF(Table1[firm_id],$BE23,Table1[Difference ('#)])/SUMIF(Table1[firm_id],$BE23,Table1[document_length-us-helen]))</f>
        <v>0.94916960241570203</v>
      </c>
      <c r="BG23" s="21">
        <f>1-(SUMIF(Table1[firm_id],$BE23,Table1[Innovation ('#,ANZ)])/SUMIF(Table1[firm_id],$BE23,Table1[innovation-anz-helen]))</f>
        <v>0.94056177568257704</v>
      </c>
      <c r="BH23" s="21">
        <f>1-(SUMIF(Table1[firm_id],$BE23,Table1[Integrity ('#,ANZ)])/SUMIF(Table1[firm_id],$BE23,Table1[integrity-anz-helen]))</f>
        <v>0.95617269013422912</v>
      </c>
      <c r="BI23" s="21">
        <f>1-(SUMIF(Table1[firm_id],$BE23,Table1[Quality ('#,ANZ)])/SUMIF(Table1[firm_id],$BE23,Table1[quality-anz-helen]))</f>
        <v>0.9263063980045112</v>
      </c>
      <c r="BJ23" s="21">
        <f>1-(SUMIF(Table1[firm_id],$BE23,Table1[Respect ('#,ANZ)])/SUMIF(Table1[firm_id],$BE23,Table1[respect-anz-helen]))</f>
        <v>0.95683920891176399</v>
      </c>
      <c r="BK23" s="21">
        <f>1-(SUMIF(Table1[firm_id],$BE23,Table1[Teamwork ('#,ANZ)])/SUMIF(Table1[firm_id],$BE23,Table1[teamwork-anz-helen]))</f>
        <v>0.87669703734990645</v>
      </c>
      <c r="BL23" s="21">
        <f>1-(SUMIF(Table1[firm_id],$BE23,Table1[Innovation ('#,US)])/SUMIF(Table1[firm_id],$BE23,Table1[innovation-us-helen]))</f>
        <v>0.94379409878127007</v>
      </c>
      <c r="BM23" s="21">
        <f>1-(SUMIF(Table1[firm_id],$BE23,Table1[Integrity ('#,US)])/SUMIF(Table1[firm_id],$BE23,Table1[integrity-us-helen]))</f>
        <v>0.95931212768348884</v>
      </c>
      <c r="BN23" s="21">
        <f>1-(SUMIF(Table1[firm_id],$BE23,Table1[Quality ('#,US)])/SUMIF(Table1[firm_id],$BE23,Table1[quality-us-helen]))</f>
        <v>0.92460635602732255</v>
      </c>
      <c r="BO23" s="21">
        <f>1-(SUMIF(Table1[firm_id],$BE23,Table1[Respect ('#,US)])/SUMIF(Table1[firm_id],$BE23,Table1[respect-us-helen]))</f>
        <v>0.88990841601332138</v>
      </c>
      <c r="BP23" s="21">
        <f>1-(SUMIF(Table1[firm_id],$BE23,Table1[Teamwork ('#,US)])/SUMIF(Table1[firm_id],$BE23,Table1[teamwork-us-helen]))</f>
        <v>0.9517025801327218</v>
      </c>
      <c r="BQ23" s="22">
        <f>1-(SUMIF(Table1[firm_id],$BE23,Table1[[Innovation ('#,ANZ)]:[Teamwork ('#,US)]])/(SUMIF(Table1[firm_id],$BE23,Table1[[innovation-anz-helen]:[teamwork-anz-helen]])+SUMIF(Table1[firm_id],$BE23,Table1[[innovation-us-helen]:[teamwork-us-helen]])))</f>
        <v>0.96404837904841867</v>
      </c>
    </row>
    <row r="24" spans="1:70" ht="32" x14ac:dyDescent="0.2">
      <c r="A24" t="s">
        <v>43</v>
      </c>
      <c r="B24" t="s">
        <v>294</v>
      </c>
      <c r="C24" t="s">
        <v>525</v>
      </c>
      <c r="D24">
        <v>0.87039999999999995</v>
      </c>
      <c r="E24">
        <v>8.3160000000000007</v>
      </c>
      <c r="F24">
        <v>2.5017999999999998</v>
      </c>
      <c r="G24">
        <v>3.7924000000000002</v>
      </c>
      <c r="H24">
        <v>1.2474000000000001</v>
      </c>
      <c r="I24">
        <v>1.3643000000000001</v>
      </c>
      <c r="J24">
        <v>3.8338999999999999</v>
      </c>
      <c r="K24">
        <v>1.3521000000000001</v>
      </c>
      <c r="L24">
        <v>3.9746999999999999</v>
      </c>
      <c r="M24">
        <v>1.2894000000000001</v>
      </c>
      <c r="N24">
        <v>9088</v>
      </c>
      <c r="O24">
        <v>22</v>
      </c>
      <c r="P24" t="s">
        <v>525</v>
      </c>
      <c r="Q24">
        <v>2016</v>
      </c>
      <c r="R24" t="s">
        <v>294</v>
      </c>
      <c r="S24" t="s">
        <v>525</v>
      </c>
      <c r="T24">
        <v>201612</v>
      </c>
      <c r="U24">
        <v>0.91590000000000005</v>
      </c>
      <c r="V24">
        <v>9.2586999999999993</v>
      </c>
      <c r="W24">
        <v>2.7040999999999999</v>
      </c>
      <c r="X24">
        <v>4.0149999999999997</v>
      </c>
      <c r="Y24">
        <v>1.2884</v>
      </c>
      <c r="Z24">
        <v>8630</v>
      </c>
      <c r="AA24">
        <v>1.4386000000000001</v>
      </c>
      <c r="AB24">
        <v>4.1837999999999997</v>
      </c>
      <c r="AC24">
        <v>1.4696</v>
      </c>
      <c r="AD24">
        <v>3.8279999999999998</v>
      </c>
      <c r="AE24">
        <v>1.3934</v>
      </c>
      <c r="AF24">
        <v>8630</v>
      </c>
      <c r="AG24" s="8">
        <f t="shared" si="21"/>
        <v>458</v>
      </c>
      <c r="AH24" s="8">
        <f t="shared" si="0"/>
        <v>4.5500000000000096E-2</v>
      </c>
      <c r="AI24" s="8">
        <f t="shared" si="1"/>
        <v>0.94269999999999854</v>
      </c>
      <c r="AJ24" s="8">
        <f t="shared" si="2"/>
        <v>0.20230000000000015</v>
      </c>
      <c r="AK24" s="8">
        <f t="shared" si="3"/>
        <v>0.22259999999999946</v>
      </c>
      <c r="AL24" s="8">
        <f t="shared" si="4"/>
        <v>4.0999999999999925E-2</v>
      </c>
      <c r="AM24" s="8">
        <f t="shared" si="5"/>
        <v>7.4300000000000033E-2</v>
      </c>
      <c r="AN24" s="8">
        <f t="shared" si="6"/>
        <v>0.34989999999999988</v>
      </c>
      <c r="AO24" s="8">
        <f t="shared" si="7"/>
        <v>0.11749999999999994</v>
      </c>
      <c r="AP24" s="8">
        <f t="shared" si="8"/>
        <v>0.14670000000000005</v>
      </c>
      <c r="AQ24" s="8">
        <f t="shared" si="9"/>
        <v>0.10399999999999987</v>
      </c>
      <c r="AR24" s="1">
        <f t="shared" si="22"/>
        <v>5.3070683661645468E-2</v>
      </c>
      <c r="AS24" s="1">
        <f t="shared" si="10"/>
        <v>4.9677912435855509E-2</v>
      </c>
      <c r="AT24" s="1">
        <f t="shared" si="11"/>
        <v>0.10181774979208724</v>
      </c>
      <c r="AU24" s="1">
        <f t="shared" si="12"/>
        <v>7.4812322029510825E-2</v>
      </c>
      <c r="AV24" s="1">
        <f t="shared" si="13"/>
        <v>5.5442092154420752E-2</v>
      </c>
      <c r="AW24" s="1">
        <f t="shared" si="14"/>
        <v>3.182241539894437E-2</v>
      </c>
      <c r="AX24" s="1">
        <f t="shared" si="15"/>
        <v>5.1647435006256126E-2</v>
      </c>
      <c r="AY24" s="1">
        <f t="shared" si="16"/>
        <v>8.3632104785123507E-2</v>
      </c>
      <c r="AZ24" s="1">
        <f t="shared" si="17"/>
        <v>7.9953728905824639E-2</v>
      </c>
      <c r="BA24" s="1">
        <f t="shared" si="18"/>
        <v>3.8322884012539138E-2</v>
      </c>
      <c r="BB24" s="1">
        <f t="shared" si="19"/>
        <v>7.4637577149418544E-2</v>
      </c>
      <c r="BC24" s="1"/>
      <c r="BE24" s="20" t="s">
        <v>537</v>
      </c>
      <c r="BF24" s="21">
        <f>1-(SUMIF(Table1[firm_id],$BE24,Table1[Difference ('#)])/SUMIF(Table1[firm_id],$BE24,Table1[document_length-us-helen]))</f>
        <v>0.96565607567305356</v>
      </c>
      <c r="BG24" s="21">
        <f>1-(SUMIF(Table1[firm_id],$BE24,Table1[Innovation ('#,ANZ)])/SUMIF(Table1[firm_id],$BE24,Table1[innovation-anz-helen]))</f>
        <v>0.95019005384859045</v>
      </c>
      <c r="BH24" s="21">
        <f>1-(SUMIF(Table1[firm_id],$BE24,Table1[Integrity ('#,ANZ)])/SUMIF(Table1[firm_id],$BE24,Table1[integrity-anz-helen]))</f>
        <v>0.91710548729456898</v>
      </c>
      <c r="BI24" s="21">
        <f>1-(SUMIF(Table1[firm_id],$BE24,Table1[Quality ('#,ANZ)])/SUMIF(Table1[firm_id],$BE24,Table1[quality-anz-helen]))</f>
        <v>0.94390118126761413</v>
      </c>
      <c r="BJ24" s="21">
        <f>1-(SUMIF(Table1[firm_id],$BE24,Table1[Respect ('#,ANZ)])/SUMIF(Table1[firm_id],$BE24,Table1[respect-anz-helen]))</f>
        <v>0.95912369305609513</v>
      </c>
      <c r="BK24" s="21">
        <f>1-(SUMIF(Table1[firm_id],$BE24,Table1[Teamwork ('#,ANZ)])/SUMIF(Table1[firm_id],$BE24,Table1[teamwork-anz-helen]))</f>
        <v>0.84414494375518556</v>
      </c>
      <c r="BL24" s="21">
        <f>1-(SUMIF(Table1[firm_id],$BE24,Table1[Innovation ('#,US)])/SUMIF(Table1[firm_id],$BE24,Table1[innovation-us-helen]))</f>
        <v>0.92609640216347244</v>
      </c>
      <c r="BM24" s="21">
        <f>1-(SUMIF(Table1[firm_id],$BE24,Table1[Integrity ('#,US)])/SUMIF(Table1[firm_id],$BE24,Table1[integrity-us-helen]))</f>
        <v>0.87849328228732027</v>
      </c>
      <c r="BN24" s="21">
        <f>1-(SUMIF(Table1[firm_id],$BE24,Table1[Quality ('#,US)])/SUMIF(Table1[firm_id],$BE24,Table1[quality-us-helen]))</f>
        <v>0.93968193925638721</v>
      </c>
      <c r="BO24" s="21">
        <f>1-(SUMIF(Table1[firm_id],$BE24,Table1[Respect ('#,US)])/SUMIF(Table1[firm_id],$BE24,Table1[respect-us-helen]))</f>
        <v>0.84847019294405135</v>
      </c>
      <c r="BP24" s="21">
        <f>1-(SUMIF(Table1[firm_id],$BE24,Table1[Teamwork ('#,US)])/SUMIF(Table1[firm_id],$BE24,Table1[teamwork-us-helen]))</f>
        <v>0.94504550372303187</v>
      </c>
      <c r="BQ24" s="22">
        <f>1-(SUMIF(Table1[firm_id],$BE24,Table1[[Innovation ('#,ANZ)]:[Teamwork ('#,US)]])/(SUMIF(Table1[firm_id],$BE24,Table1[[innovation-anz-helen]:[teamwork-anz-helen]])+SUMIF(Table1[firm_id],$BE24,Table1[[innovation-us-helen]:[teamwork-us-helen]])))</f>
        <v>0.97108413534993521</v>
      </c>
    </row>
    <row r="25" spans="1:70" ht="16" x14ac:dyDescent="0.2">
      <c r="A25" t="s">
        <v>44</v>
      </c>
      <c r="B25" t="s">
        <v>295</v>
      </c>
      <c r="C25" t="s">
        <v>525</v>
      </c>
      <c r="D25">
        <v>0.1265</v>
      </c>
      <c r="E25">
        <v>1.2442</v>
      </c>
      <c r="F25">
        <v>0.69379999999999997</v>
      </c>
      <c r="G25">
        <v>0.48649999999999999</v>
      </c>
      <c r="H25">
        <v>2.2010999999999998</v>
      </c>
      <c r="I25">
        <v>0.27839999999999998</v>
      </c>
      <c r="J25">
        <v>1.1220000000000001</v>
      </c>
      <c r="K25">
        <v>0.31230000000000002</v>
      </c>
      <c r="L25">
        <v>0.36630000000000001</v>
      </c>
      <c r="M25">
        <v>1.1272</v>
      </c>
      <c r="N25">
        <v>1535</v>
      </c>
      <c r="O25">
        <v>23</v>
      </c>
      <c r="P25" t="s">
        <v>525</v>
      </c>
      <c r="Q25">
        <v>2015</v>
      </c>
      <c r="R25" t="s">
        <v>295</v>
      </c>
      <c r="S25" t="s">
        <v>525</v>
      </c>
      <c r="T25">
        <v>201508</v>
      </c>
      <c r="U25">
        <v>0.1484</v>
      </c>
      <c r="V25">
        <v>1.4337</v>
      </c>
      <c r="W25">
        <v>0.80520000000000003</v>
      </c>
      <c r="X25">
        <v>0.56399999999999995</v>
      </c>
      <c r="Y25">
        <v>2.4914000000000001</v>
      </c>
      <c r="Z25">
        <v>1366</v>
      </c>
      <c r="AA25">
        <v>0.23619999999999999</v>
      </c>
      <c r="AB25">
        <v>0.75309999999999999</v>
      </c>
      <c r="AC25">
        <v>0.35489999999999999</v>
      </c>
      <c r="AD25">
        <v>0.44</v>
      </c>
      <c r="AE25">
        <v>1.0851999999999999</v>
      </c>
      <c r="AF25">
        <v>1366</v>
      </c>
      <c r="AG25" s="8">
        <f t="shared" si="21"/>
        <v>169</v>
      </c>
      <c r="AH25" s="8">
        <f t="shared" si="0"/>
        <v>2.1900000000000003E-2</v>
      </c>
      <c r="AI25" s="8">
        <f t="shared" si="1"/>
        <v>0.1895</v>
      </c>
      <c r="AJ25" s="8">
        <f t="shared" si="2"/>
        <v>0.11140000000000005</v>
      </c>
      <c r="AK25" s="8">
        <f t="shared" si="3"/>
        <v>7.7499999999999958E-2</v>
      </c>
      <c r="AL25" s="8">
        <f t="shared" si="4"/>
        <v>0.29030000000000022</v>
      </c>
      <c r="AM25" s="8">
        <f t="shared" si="5"/>
        <v>4.2199999999999988E-2</v>
      </c>
      <c r="AN25" s="8">
        <f t="shared" si="6"/>
        <v>0.36890000000000012</v>
      </c>
      <c r="AO25" s="8">
        <f t="shared" si="7"/>
        <v>4.2599999999999971E-2</v>
      </c>
      <c r="AP25" s="8">
        <f t="shared" si="8"/>
        <v>7.3699999999999988E-2</v>
      </c>
      <c r="AQ25" s="8">
        <f t="shared" si="9"/>
        <v>4.2000000000000037E-2</v>
      </c>
      <c r="AR25" s="1">
        <f t="shared" si="22"/>
        <v>0.12371888726207914</v>
      </c>
      <c r="AS25" s="1">
        <f t="shared" si="10"/>
        <v>0.14757412398921832</v>
      </c>
      <c r="AT25" s="1">
        <f t="shared" si="11"/>
        <v>0.13217548999093254</v>
      </c>
      <c r="AU25" s="1">
        <f t="shared" si="12"/>
        <v>0.1383507203179335</v>
      </c>
      <c r="AV25" s="1">
        <f t="shared" si="13"/>
        <v>0.13741134751773043</v>
      </c>
      <c r="AW25" s="1">
        <f t="shared" si="14"/>
        <v>0.11652083166091365</v>
      </c>
      <c r="AX25" s="1">
        <f t="shared" si="15"/>
        <v>0.17866215071972902</v>
      </c>
      <c r="AY25" s="1">
        <f t="shared" si="16"/>
        <v>0.4898419864559822</v>
      </c>
      <c r="AZ25" s="1">
        <f t="shared" si="17"/>
        <v>0.12003381234150456</v>
      </c>
      <c r="BA25" s="1">
        <f t="shared" si="18"/>
        <v>0.16749999999999998</v>
      </c>
      <c r="BB25" s="1">
        <f t="shared" si="19"/>
        <v>3.8702543309989013E-2</v>
      </c>
      <c r="BC25" s="1"/>
      <c r="BE25" s="20" t="s">
        <v>538</v>
      </c>
      <c r="BF25" s="21">
        <f>1-(SUMIF(Table1[firm_id],$BE25,Table1[Difference ('#)])/SUMIF(Table1[firm_id],$BE25,Table1[document_length-us-helen]))</f>
        <v>0.94221051882428297</v>
      </c>
      <c r="BG25" s="21">
        <f>1-(SUMIF(Table1[firm_id],$BE25,Table1[Innovation ('#,ANZ)])/SUMIF(Table1[firm_id],$BE25,Table1[innovation-anz-helen]))</f>
        <v>0.91942701209075972</v>
      </c>
      <c r="BH25" s="21">
        <f>1-(SUMIF(Table1[firm_id],$BE25,Table1[Integrity ('#,ANZ)])/SUMIF(Table1[firm_id],$BE25,Table1[integrity-anz-helen]))</f>
        <v>0.93496454847618171</v>
      </c>
      <c r="BI25" s="21">
        <f>1-(SUMIF(Table1[firm_id],$BE25,Table1[Quality ('#,ANZ)])/SUMIF(Table1[firm_id],$BE25,Table1[quality-anz-helen]))</f>
        <v>0.91954256237418186</v>
      </c>
      <c r="BJ25" s="21">
        <f>1-(SUMIF(Table1[firm_id],$BE25,Table1[Respect ('#,ANZ)])/SUMIF(Table1[firm_id],$BE25,Table1[respect-anz-helen]))</f>
        <v>0.91991525075756952</v>
      </c>
      <c r="BK25" s="21">
        <f>1-(SUMIF(Table1[firm_id],$BE25,Table1[Teamwork ('#,ANZ)])/SUMIF(Table1[firm_id],$BE25,Table1[teamwork-anz-helen]))</f>
        <v>0.90386097878480687</v>
      </c>
      <c r="BL25" s="21">
        <f>1-(SUMIF(Table1[firm_id],$BE25,Table1[Innovation ('#,US)])/SUMIF(Table1[firm_id],$BE25,Table1[innovation-us-helen]))</f>
        <v>0.90936396342872228</v>
      </c>
      <c r="BM25" s="21">
        <f>1-(SUMIF(Table1[firm_id],$BE25,Table1[Integrity ('#,US)])/SUMIF(Table1[firm_id],$BE25,Table1[integrity-us-helen]))</f>
        <v>0.91812331879057474</v>
      </c>
      <c r="BN25" s="21">
        <f>1-(SUMIF(Table1[firm_id],$BE25,Table1[Quality ('#,US)])/SUMIF(Table1[firm_id],$BE25,Table1[quality-us-helen]))</f>
        <v>0.92278264063169491</v>
      </c>
      <c r="BO25" s="21">
        <f>1-(SUMIF(Table1[firm_id],$BE25,Table1[Respect ('#,US)])/SUMIF(Table1[firm_id],$BE25,Table1[respect-us-helen]))</f>
        <v>0.87323798744726822</v>
      </c>
      <c r="BP25" s="21">
        <f>1-(SUMIF(Table1[firm_id],$BE25,Table1[Teamwork ('#,US)])/SUMIF(Table1[firm_id],$BE25,Table1[teamwork-us-helen]))</f>
        <v>0.91911606826794179</v>
      </c>
      <c r="BQ25" s="22">
        <f>1-(SUMIF(Table1[firm_id],$BE25,Table1[[Innovation ('#,ANZ)]:[Teamwork ('#,US)]])/(SUMIF(Table1[firm_id],$BE25,Table1[[innovation-anz-helen]:[teamwork-anz-helen]])+SUMIF(Table1[firm_id],$BE25,Table1[[innovation-us-helen]:[teamwork-us-helen]])))</f>
        <v>0.9533958194594917</v>
      </c>
    </row>
    <row r="26" spans="1:70" ht="32" x14ac:dyDescent="0.2">
      <c r="A26" t="s">
        <v>45</v>
      </c>
      <c r="B26" t="s">
        <v>296</v>
      </c>
      <c r="C26" t="s">
        <v>525</v>
      </c>
      <c r="D26">
        <v>1.4592000000000001</v>
      </c>
      <c r="E26">
        <v>0.8357</v>
      </c>
      <c r="F26">
        <v>2.2469000000000001</v>
      </c>
      <c r="G26">
        <v>0.82730000000000004</v>
      </c>
      <c r="H26">
        <v>1.2622</v>
      </c>
      <c r="I26">
        <v>0.76380000000000003</v>
      </c>
      <c r="J26">
        <v>7.4899999999999994E-2</v>
      </c>
      <c r="K26">
        <v>0.37780000000000002</v>
      </c>
      <c r="L26">
        <v>0.2465</v>
      </c>
      <c r="M26">
        <v>0.48970000000000002</v>
      </c>
      <c r="N26">
        <v>2486</v>
      </c>
      <c r="O26">
        <v>24</v>
      </c>
      <c r="P26" t="s">
        <v>525</v>
      </c>
      <c r="Q26">
        <v>2011</v>
      </c>
      <c r="R26" t="s">
        <v>296</v>
      </c>
      <c r="S26" t="s">
        <v>525</v>
      </c>
      <c r="T26">
        <v>201111</v>
      </c>
      <c r="U26">
        <v>1.6595</v>
      </c>
      <c r="V26">
        <v>0.68389999999999995</v>
      </c>
      <c r="W26">
        <v>2.3765000000000001</v>
      </c>
      <c r="X26">
        <v>0.87690000000000001</v>
      </c>
      <c r="Y26">
        <v>1.3539000000000001</v>
      </c>
      <c r="Z26">
        <v>2399</v>
      </c>
      <c r="AA26">
        <v>0.80989999999999995</v>
      </c>
      <c r="AB26">
        <v>8.2100000000000006E-2</v>
      </c>
      <c r="AC26">
        <v>0.40100000000000002</v>
      </c>
      <c r="AD26">
        <v>0.20250000000000001</v>
      </c>
      <c r="AE26">
        <v>0.50190000000000001</v>
      </c>
      <c r="AF26">
        <v>2399</v>
      </c>
      <c r="AG26" s="8">
        <f t="shared" si="21"/>
        <v>87</v>
      </c>
      <c r="AH26" s="8">
        <f t="shared" si="0"/>
        <v>0.20029999999999992</v>
      </c>
      <c r="AI26" s="8">
        <f t="shared" si="1"/>
        <v>0.15180000000000005</v>
      </c>
      <c r="AJ26" s="8">
        <f t="shared" si="2"/>
        <v>0.12959999999999994</v>
      </c>
      <c r="AK26" s="8">
        <f t="shared" si="3"/>
        <v>4.9599999999999977E-2</v>
      </c>
      <c r="AL26" s="8">
        <f t="shared" si="4"/>
        <v>9.1700000000000115E-2</v>
      </c>
      <c r="AM26" s="8">
        <f t="shared" si="5"/>
        <v>4.6099999999999919E-2</v>
      </c>
      <c r="AN26" s="8">
        <f t="shared" si="6"/>
        <v>7.2000000000000119E-3</v>
      </c>
      <c r="AO26" s="8">
        <f t="shared" si="7"/>
        <v>2.3199999999999998E-2</v>
      </c>
      <c r="AP26" s="8">
        <f t="shared" si="8"/>
        <v>4.3999999999999984E-2</v>
      </c>
      <c r="AQ26" s="8">
        <f t="shared" si="9"/>
        <v>1.2199999999999989E-2</v>
      </c>
      <c r="AR26" s="1">
        <f t="shared" si="22"/>
        <v>3.6265110462692762E-2</v>
      </c>
      <c r="AS26" s="1">
        <f t="shared" si="10"/>
        <v>0.12069900572461578</v>
      </c>
      <c r="AT26" s="1">
        <f t="shared" si="11"/>
        <v>0.22196227518643075</v>
      </c>
      <c r="AU26" s="1">
        <f t="shared" si="12"/>
        <v>5.4533978539869521E-2</v>
      </c>
      <c r="AV26" s="1">
        <f t="shared" si="13"/>
        <v>5.6562892005929899E-2</v>
      </c>
      <c r="AW26" s="1">
        <f t="shared" si="14"/>
        <v>6.77302607282666E-2</v>
      </c>
      <c r="AX26" s="1">
        <f t="shared" si="15"/>
        <v>5.6920607482405128E-2</v>
      </c>
      <c r="AY26" s="1">
        <f t="shared" si="16"/>
        <v>8.769792935444598E-2</v>
      </c>
      <c r="AZ26" s="1">
        <f t="shared" si="17"/>
        <v>5.7855361596010013E-2</v>
      </c>
      <c r="BA26" s="1">
        <f t="shared" si="18"/>
        <v>0.21728395061728389</v>
      </c>
      <c r="BB26" s="1">
        <f t="shared" si="19"/>
        <v>2.4307631002191687E-2</v>
      </c>
      <c r="BC26" s="1"/>
      <c r="BE26" s="20" t="s">
        <v>539</v>
      </c>
      <c r="BF26" s="21">
        <f>1-(SUMIF(Table1[firm_id],$BE26,Table1[Difference ('#)])/SUMIF(Table1[firm_id],$BE26,Table1[document_length-us-helen]))</f>
        <v>0.96326823971984765</v>
      </c>
      <c r="BG26" s="21">
        <f>1-(SUMIF(Table1[firm_id],$BE26,Table1[Innovation ('#,ANZ)])/SUMIF(Table1[firm_id],$BE26,Table1[innovation-anz-helen]))</f>
        <v>0.9570572995181178</v>
      </c>
      <c r="BH26" s="21">
        <f>1-(SUMIF(Table1[firm_id],$BE26,Table1[Integrity ('#,ANZ)])/SUMIF(Table1[firm_id],$BE26,Table1[integrity-anz-helen]))</f>
        <v>0.9379647849031213</v>
      </c>
      <c r="BI26" s="21">
        <f>1-(SUMIF(Table1[firm_id],$BE26,Table1[Quality ('#,ANZ)])/SUMIF(Table1[firm_id],$BE26,Table1[quality-anz-helen]))</f>
        <v>0.94439252564490472</v>
      </c>
      <c r="BJ26" s="21">
        <f>1-(SUMIF(Table1[firm_id],$BE26,Table1[Respect ('#,ANZ)])/SUMIF(Table1[firm_id],$BE26,Table1[respect-anz-helen]))</f>
        <v>0.94487269568327859</v>
      </c>
      <c r="BK26" s="21">
        <f>1-(SUMIF(Table1[firm_id],$BE26,Table1[Teamwork ('#,ANZ)])/SUMIF(Table1[firm_id],$BE26,Table1[teamwork-anz-helen]))</f>
        <v>0.9521692344908701</v>
      </c>
      <c r="BL26" s="21">
        <f>1-(SUMIF(Table1[firm_id],$BE26,Table1[Innovation ('#,US)])/SUMIF(Table1[firm_id],$BE26,Table1[innovation-us-helen]))</f>
        <v>0.94447961987301998</v>
      </c>
      <c r="BM26" s="21">
        <f>1-(SUMIF(Table1[firm_id],$BE26,Table1[Integrity ('#,US)])/SUMIF(Table1[firm_id],$BE26,Table1[integrity-us-helen]))</f>
        <v>0.91212138661752851</v>
      </c>
      <c r="BN26" s="21">
        <f>1-(SUMIF(Table1[firm_id],$BE26,Table1[Quality ('#,US)])/SUMIF(Table1[firm_id],$BE26,Table1[quality-us-helen]))</f>
        <v>0.9434342212158402</v>
      </c>
      <c r="BO26" s="21">
        <f>1-(SUMIF(Table1[firm_id],$BE26,Table1[Respect ('#,US)])/SUMIF(Table1[firm_id],$BE26,Table1[respect-us-helen]))</f>
        <v>0.790186802172828</v>
      </c>
      <c r="BP26" s="21">
        <f>1-(SUMIF(Table1[firm_id],$BE26,Table1[Teamwork ('#,US)])/SUMIF(Table1[firm_id],$BE26,Table1[teamwork-us-helen]))</f>
        <v>0.93167385719133256</v>
      </c>
      <c r="BQ26" s="22">
        <f>1-(SUMIF(Table1[firm_id],$BE26,Table1[[Innovation ('#,ANZ)]:[Teamwork ('#,US)]])/(SUMIF(Table1[firm_id],$BE26,Table1[[innovation-anz-helen]:[teamwork-anz-helen]])+SUMIF(Table1[firm_id],$BE26,Table1[[innovation-us-helen]:[teamwork-us-helen]])))</f>
        <v>0.97715471776078988</v>
      </c>
    </row>
    <row r="27" spans="1:70" ht="16" x14ac:dyDescent="0.2">
      <c r="A27" t="s">
        <v>46</v>
      </c>
      <c r="B27" t="s">
        <v>297</v>
      </c>
      <c r="C27" t="s">
        <v>525</v>
      </c>
      <c r="D27">
        <v>1.0664</v>
      </c>
      <c r="E27">
        <v>1.2506999999999999</v>
      </c>
      <c r="F27">
        <v>2.2079</v>
      </c>
      <c r="G27">
        <v>1.2783</v>
      </c>
      <c r="H27">
        <v>1.9531000000000001</v>
      </c>
      <c r="I27">
        <v>1.6841999999999999</v>
      </c>
      <c r="J27">
        <v>0.29980000000000001</v>
      </c>
      <c r="K27">
        <v>0.50519999999999998</v>
      </c>
      <c r="L27">
        <v>0.41830000000000001</v>
      </c>
      <c r="M27">
        <v>0.26600000000000001</v>
      </c>
      <c r="N27">
        <v>2985</v>
      </c>
      <c r="O27">
        <v>25</v>
      </c>
      <c r="P27" t="s">
        <v>525</v>
      </c>
      <c r="Q27">
        <v>2012</v>
      </c>
      <c r="R27" t="s">
        <v>297</v>
      </c>
      <c r="S27" t="s">
        <v>525</v>
      </c>
      <c r="T27">
        <v>201210</v>
      </c>
      <c r="U27">
        <v>1.0222</v>
      </c>
      <c r="V27">
        <v>1.3643000000000001</v>
      </c>
      <c r="W27">
        <v>2.3530000000000002</v>
      </c>
      <c r="X27">
        <v>1.2713000000000001</v>
      </c>
      <c r="Y27">
        <v>2.0709</v>
      </c>
      <c r="Z27">
        <v>2854</v>
      </c>
      <c r="AA27">
        <v>1.8244</v>
      </c>
      <c r="AB27">
        <v>0.33739999999999998</v>
      </c>
      <c r="AC27">
        <v>0.53639999999999999</v>
      </c>
      <c r="AD27">
        <v>0.34739999999999999</v>
      </c>
      <c r="AE27">
        <v>0.2853</v>
      </c>
      <c r="AF27">
        <v>2854</v>
      </c>
      <c r="AG27" s="8">
        <f t="shared" si="21"/>
        <v>131</v>
      </c>
      <c r="AH27" s="8">
        <f t="shared" si="0"/>
        <v>4.4200000000000017E-2</v>
      </c>
      <c r="AI27" s="8">
        <f t="shared" si="1"/>
        <v>0.11360000000000015</v>
      </c>
      <c r="AJ27" s="8">
        <f t="shared" si="2"/>
        <v>0.14510000000000023</v>
      </c>
      <c r="AK27" s="8">
        <f t="shared" si="3"/>
        <v>6.9999999999998952E-3</v>
      </c>
      <c r="AL27" s="8">
        <f t="shared" si="4"/>
        <v>0.1177999999999999</v>
      </c>
      <c r="AM27" s="8">
        <f t="shared" si="5"/>
        <v>0.1402000000000001</v>
      </c>
      <c r="AN27" s="8">
        <f t="shared" si="6"/>
        <v>3.7599999999999967E-2</v>
      </c>
      <c r="AO27" s="8">
        <f t="shared" si="7"/>
        <v>3.1200000000000006E-2</v>
      </c>
      <c r="AP27" s="8">
        <f t="shared" si="8"/>
        <v>7.0900000000000019E-2</v>
      </c>
      <c r="AQ27" s="8">
        <f t="shared" si="9"/>
        <v>1.9299999999999984E-2</v>
      </c>
      <c r="AR27" s="1">
        <f t="shared" si="22"/>
        <v>4.5900490539593664E-2</v>
      </c>
      <c r="AS27" s="1">
        <f t="shared" si="10"/>
        <v>4.3240070436313838E-2</v>
      </c>
      <c r="AT27" s="1">
        <f t="shared" si="11"/>
        <v>8.3266143810012516E-2</v>
      </c>
      <c r="AU27" s="1">
        <f t="shared" si="12"/>
        <v>6.1665958351041272E-2</v>
      </c>
      <c r="AV27" s="1">
        <f t="shared" si="13"/>
        <v>5.5061747817193307E-3</v>
      </c>
      <c r="AW27" s="1">
        <f t="shared" si="14"/>
        <v>5.6883480612294091E-2</v>
      </c>
      <c r="AX27" s="1">
        <f t="shared" si="15"/>
        <v>7.6847182635387035E-2</v>
      </c>
      <c r="AY27" s="1">
        <f t="shared" si="16"/>
        <v>0.11144042679312383</v>
      </c>
      <c r="AZ27" s="1">
        <f t="shared" si="17"/>
        <v>5.8165548098433995E-2</v>
      </c>
      <c r="BA27" s="1">
        <f t="shared" si="18"/>
        <v>0.20408750719631552</v>
      </c>
      <c r="BB27" s="1">
        <f t="shared" si="19"/>
        <v>6.7648089730108607E-2</v>
      </c>
      <c r="BC27" s="1"/>
      <c r="BE27" s="20" t="s">
        <v>590</v>
      </c>
      <c r="BF27" s="22">
        <f>1-(SUM(Table1[Difference ('#)])/SUM(Table1[document_length-us-helen]))</f>
        <v>0.96014709804088294</v>
      </c>
      <c r="BG27" s="22">
        <f>1-(SUM(Table1[Innovation ('#,ANZ)])/SUM(Table1[innovation-anz-helen]))</f>
        <v>0.93672340833458867</v>
      </c>
      <c r="BH27" s="22">
        <f>1-(SUM(Table1[Integrity ('#,ANZ)])/SUM(Table1[integrity-anz-helen]))</f>
        <v>0.93330274137133373</v>
      </c>
      <c r="BI27" s="22">
        <f>1-(SUM(Table1[Quality ('#,ANZ)])/SUM(Table1[quality-anz-helen]))</f>
        <v>0.94342449668843342</v>
      </c>
      <c r="BJ27" s="22">
        <f>1-(SUM(Table1[Respect ('#,ANZ)])/SUM(Table1[respect-anz-helen]))</f>
        <v>0.93784325209657193</v>
      </c>
      <c r="BK27" s="22">
        <f>1-(SUM(Table1[Teamwork ('#,ANZ)])/SUM(Table1[teamwork-anz-helen]))</f>
        <v>0.91134503797311328</v>
      </c>
      <c r="BL27" s="22">
        <f>1-(SUM(Table1[Innovation ('#,US)])/SUM(Table1[innovation-us-helen]))</f>
        <v>0.93610485029349311</v>
      </c>
      <c r="BM27" s="22">
        <f>1-(SUM(Table1[Integrity ('#,US)])/SUM(Table1[integrity-us-helen]))</f>
        <v>0.91540950003435395</v>
      </c>
      <c r="BN27" s="22">
        <f>1-(SUM(Table1[Quality ('#,US)])/SUM(Table1[quality-us-helen]))</f>
        <v>0.93406602029945107</v>
      </c>
      <c r="BO27" s="22">
        <f>1-(SUM(Table1[Respect ('#,US)])/SUM(Table1[respect-us-helen]))</f>
        <v>0.80376911512353622</v>
      </c>
      <c r="BP27" s="22">
        <f>1-(SUM(Table1[Teamwork ('#,US)])/SUM(Table1[teamwork-us-helen]))</f>
        <v>0.93041047435031787</v>
      </c>
      <c r="BQ27" s="22">
        <f>1-(SUM(Table1[[Innovation ('#,ANZ)]:[Teamwork ('#,US)]])/(SUM(Table1[[innovation-anz-helen]:[teamwork-anz-helen]])+SUM(Table1[[innovation-us-helen]:[teamwork-us-helen]])))</f>
        <v>0.92666474426019196</v>
      </c>
      <c r="BR27" s="17"/>
    </row>
    <row r="28" spans="1:70" x14ac:dyDescent="0.2">
      <c r="A28" t="s">
        <v>47</v>
      </c>
      <c r="B28" t="s">
        <v>298</v>
      </c>
      <c r="C28" t="s">
        <v>525</v>
      </c>
      <c r="D28">
        <v>1.0363</v>
      </c>
      <c r="E28">
        <v>1.9866999999999999</v>
      </c>
      <c r="F28">
        <v>1.9343999999999999</v>
      </c>
      <c r="G28">
        <v>1.4923</v>
      </c>
      <c r="H28">
        <v>0.98550000000000004</v>
      </c>
      <c r="I28">
        <v>1.4661</v>
      </c>
      <c r="J28">
        <v>0.29849999999999999</v>
      </c>
      <c r="K28">
        <v>0.65400000000000003</v>
      </c>
      <c r="L28">
        <v>9.4200000000000006E-2</v>
      </c>
      <c r="M28">
        <v>0.64570000000000005</v>
      </c>
      <c r="N28">
        <v>2931</v>
      </c>
      <c r="O28">
        <v>26</v>
      </c>
      <c r="P28" t="s">
        <v>525</v>
      </c>
      <c r="Q28">
        <v>2013</v>
      </c>
      <c r="R28" t="s">
        <v>298</v>
      </c>
      <c r="S28" t="s">
        <v>525</v>
      </c>
      <c r="T28">
        <v>201310</v>
      </c>
      <c r="U28">
        <v>1.0802</v>
      </c>
      <c r="V28">
        <v>2.1009000000000002</v>
      </c>
      <c r="W28">
        <v>2.0348000000000002</v>
      </c>
      <c r="X28">
        <v>1.5713999999999999</v>
      </c>
      <c r="Y28">
        <v>1.1561999999999999</v>
      </c>
      <c r="Z28">
        <v>2827</v>
      </c>
      <c r="AA28">
        <v>1.5290999999999999</v>
      </c>
      <c r="AB28">
        <v>0.31719999999999998</v>
      </c>
      <c r="AC28">
        <v>0.6976</v>
      </c>
      <c r="AD28">
        <v>5.2600000000000001E-2</v>
      </c>
      <c r="AE28">
        <v>0.68020000000000003</v>
      </c>
      <c r="AF28">
        <v>2827</v>
      </c>
      <c r="AG28" s="8">
        <f t="shared" si="21"/>
        <v>104</v>
      </c>
      <c r="AH28" s="8">
        <f t="shared" si="0"/>
        <v>4.390000000000005E-2</v>
      </c>
      <c r="AI28" s="8">
        <f t="shared" si="1"/>
        <v>0.1142000000000003</v>
      </c>
      <c r="AJ28" s="8">
        <f t="shared" si="2"/>
        <v>0.10040000000000027</v>
      </c>
      <c r="AK28" s="8">
        <f t="shared" si="3"/>
        <v>7.9099999999999948E-2</v>
      </c>
      <c r="AL28" s="8">
        <f t="shared" si="4"/>
        <v>0.17069999999999985</v>
      </c>
      <c r="AM28" s="8">
        <f t="shared" si="5"/>
        <v>6.2999999999999945E-2</v>
      </c>
      <c r="AN28" s="8">
        <f t="shared" si="6"/>
        <v>1.8699999999999994E-2</v>
      </c>
      <c r="AO28" s="8">
        <f t="shared" si="7"/>
        <v>4.3599999999999972E-2</v>
      </c>
      <c r="AP28" s="8">
        <f t="shared" si="8"/>
        <v>4.1600000000000005E-2</v>
      </c>
      <c r="AQ28" s="8">
        <f t="shared" si="9"/>
        <v>3.4499999999999975E-2</v>
      </c>
      <c r="AR28" s="1">
        <f t="shared" si="22"/>
        <v>3.6788114609126232E-2</v>
      </c>
      <c r="AS28" s="1">
        <f t="shared" si="10"/>
        <v>4.0640622107017244E-2</v>
      </c>
      <c r="AT28" s="1">
        <f t="shared" si="11"/>
        <v>5.4357656242562835E-2</v>
      </c>
      <c r="AU28" s="1">
        <f t="shared" si="12"/>
        <v>4.9341458620011935E-2</v>
      </c>
      <c r="AV28" s="1">
        <f t="shared" si="13"/>
        <v>5.0337278859615586E-2</v>
      </c>
      <c r="AW28" s="1">
        <f t="shared" si="14"/>
        <v>0.14763881681369995</v>
      </c>
      <c r="AX28" s="1">
        <f t="shared" si="15"/>
        <v>4.1200706297822243E-2</v>
      </c>
      <c r="AY28" s="1">
        <f t="shared" si="16"/>
        <v>5.8953341740226928E-2</v>
      </c>
      <c r="AZ28" s="1">
        <f t="shared" si="17"/>
        <v>6.25E-2</v>
      </c>
      <c r="BA28" s="1">
        <f t="shared" si="18"/>
        <v>0.790874524714829</v>
      </c>
      <c r="BB28" s="1">
        <f t="shared" si="19"/>
        <v>5.0720376359894126E-2</v>
      </c>
      <c r="BC28" s="1"/>
    </row>
    <row r="29" spans="1:70" x14ac:dyDescent="0.2">
      <c r="A29" t="s">
        <v>48</v>
      </c>
      <c r="B29" t="s">
        <v>299</v>
      </c>
      <c r="C29" t="s">
        <v>525</v>
      </c>
      <c r="D29">
        <v>1.0631999999999999</v>
      </c>
      <c r="E29">
        <v>1.6220000000000001</v>
      </c>
      <c r="F29">
        <v>1.2544999999999999</v>
      </c>
      <c r="G29">
        <v>1.1222000000000001</v>
      </c>
      <c r="H29">
        <v>2.6747000000000001</v>
      </c>
      <c r="I29">
        <v>0.93489999999999995</v>
      </c>
      <c r="J29">
        <v>0.6431</v>
      </c>
      <c r="K29">
        <v>0.4602</v>
      </c>
      <c r="L29">
        <v>0.36309999999999998</v>
      </c>
      <c r="M29">
        <v>0.59919999999999995</v>
      </c>
      <c r="N29">
        <v>2849</v>
      </c>
      <c r="O29">
        <v>27</v>
      </c>
      <c r="P29" t="s">
        <v>525</v>
      </c>
      <c r="Q29">
        <v>2014</v>
      </c>
      <c r="R29" t="s">
        <v>299</v>
      </c>
      <c r="S29" t="s">
        <v>525</v>
      </c>
      <c r="T29">
        <v>201410</v>
      </c>
      <c r="U29">
        <v>1.2609999999999999</v>
      </c>
      <c r="V29">
        <v>1.7945</v>
      </c>
      <c r="W29">
        <v>1.351</v>
      </c>
      <c r="X29">
        <v>1.0729</v>
      </c>
      <c r="Y29">
        <v>2.8479000000000001</v>
      </c>
      <c r="Z29">
        <v>2702</v>
      </c>
      <c r="AA29">
        <v>1.0057</v>
      </c>
      <c r="AB29">
        <v>0.70409999999999995</v>
      </c>
      <c r="AC29">
        <v>0.42249999999999999</v>
      </c>
      <c r="AD29">
        <v>0.20019999999999999</v>
      </c>
      <c r="AE29">
        <v>0.67010000000000003</v>
      </c>
      <c r="AF29">
        <v>2702</v>
      </c>
      <c r="AG29" s="8">
        <f t="shared" si="21"/>
        <v>147</v>
      </c>
      <c r="AH29" s="8">
        <f t="shared" si="0"/>
        <v>0.19779999999999998</v>
      </c>
      <c r="AI29" s="8">
        <f t="shared" si="1"/>
        <v>0.17249999999999988</v>
      </c>
      <c r="AJ29" s="8">
        <f t="shared" si="2"/>
        <v>9.650000000000003E-2</v>
      </c>
      <c r="AK29" s="8">
        <f t="shared" si="3"/>
        <v>4.9300000000000122E-2</v>
      </c>
      <c r="AL29" s="8">
        <f t="shared" si="4"/>
        <v>0.17320000000000002</v>
      </c>
      <c r="AM29" s="8">
        <f t="shared" si="5"/>
        <v>7.0800000000000085E-2</v>
      </c>
      <c r="AN29" s="8">
        <f t="shared" si="6"/>
        <v>6.0999999999999943E-2</v>
      </c>
      <c r="AO29" s="8">
        <f t="shared" si="7"/>
        <v>3.7700000000000011E-2</v>
      </c>
      <c r="AP29" s="8">
        <f t="shared" si="8"/>
        <v>0.16289999999999999</v>
      </c>
      <c r="AQ29" s="8">
        <f t="shared" si="9"/>
        <v>7.0900000000000074E-2</v>
      </c>
      <c r="AR29" s="1">
        <f t="shared" si="22"/>
        <v>5.4404145077720178E-2</v>
      </c>
      <c r="AS29" s="1">
        <f t="shared" si="10"/>
        <v>0.15685963521015067</v>
      </c>
      <c r="AT29" s="1">
        <f t="shared" si="11"/>
        <v>9.6127054889941443E-2</v>
      </c>
      <c r="AU29" s="1">
        <f t="shared" si="12"/>
        <v>7.1428571428571397E-2</v>
      </c>
      <c r="AV29" s="1">
        <f t="shared" si="13"/>
        <v>4.595022835306195E-2</v>
      </c>
      <c r="AW29" s="1">
        <f t="shared" si="14"/>
        <v>6.0816742160890502E-2</v>
      </c>
      <c r="AX29" s="1">
        <f t="shared" si="15"/>
        <v>7.0398727254648574E-2</v>
      </c>
      <c r="AY29" s="1">
        <f t="shared" si="16"/>
        <v>8.6635421104956589E-2</v>
      </c>
      <c r="AZ29" s="1">
        <f t="shared" si="17"/>
        <v>8.9230769230769225E-2</v>
      </c>
      <c r="BA29" s="1">
        <f t="shared" si="18"/>
        <v>0.81368631368631372</v>
      </c>
      <c r="BB29" s="1">
        <f t="shared" si="19"/>
        <v>0.10580510371586338</v>
      </c>
      <c r="BC29" s="1"/>
    </row>
    <row r="30" spans="1:70" x14ac:dyDescent="0.2">
      <c r="A30" t="s">
        <v>49</v>
      </c>
      <c r="B30" t="s">
        <v>300</v>
      </c>
      <c r="C30" t="s">
        <v>525</v>
      </c>
      <c r="D30">
        <v>0.77059999999999995</v>
      </c>
      <c r="E30">
        <v>1.5615000000000001</v>
      </c>
      <c r="F30">
        <v>1.3473999999999999</v>
      </c>
      <c r="G30">
        <v>0.85950000000000004</v>
      </c>
      <c r="H30">
        <v>2.5123000000000002</v>
      </c>
      <c r="I30">
        <v>1.0235000000000001</v>
      </c>
      <c r="J30">
        <v>0.21560000000000001</v>
      </c>
      <c r="K30">
        <v>0.56210000000000004</v>
      </c>
      <c r="L30">
        <v>0.26440000000000002</v>
      </c>
      <c r="M30">
        <v>0.1598</v>
      </c>
      <c r="N30">
        <v>2606</v>
      </c>
      <c r="O30">
        <v>28</v>
      </c>
      <c r="P30" t="s">
        <v>525</v>
      </c>
      <c r="Q30">
        <v>2015</v>
      </c>
      <c r="R30" t="s">
        <v>300</v>
      </c>
      <c r="S30" t="s">
        <v>525</v>
      </c>
      <c r="T30">
        <v>201510</v>
      </c>
      <c r="U30">
        <v>0.8034</v>
      </c>
      <c r="V30">
        <v>1.5117</v>
      </c>
      <c r="W30">
        <v>1.4484999999999999</v>
      </c>
      <c r="X30">
        <v>0.8246</v>
      </c>
      <c r="Y30">
        <v>2.6701000000000001</v>
      </c>
      <c r="Z30">
        <v>2498</v>
      </c>
      <c r="AA30">
        <v>1.0843</v>
      </c>
      <c r="AB30">
        <v>0.23810000000000001</v>
      </c>
      <c r="AC30">
        <v>0.60189999999999999</v>
      </c>
      <c r="AD30">
        <v>0.1077</v>
      </c>
      <c r="AE30">
        <v>0.1729</v>
      </c>
      <c r="AF30">
        <v>2498</v>
      </c>
      <c r="AG30" s="8">
        <f t="shared" si="21"/>
        <v>108</v>
      </c>
      <c r="AH30" s="8">
        <f t="shared" si="0"/>
        <v>3.2800000000000051E-2</v>
      </c>
      <c r="AI30" s="8">
        <f t="shared" si="1"/>
        <v>4.9800000000000066E-2</v>
      </c>
      <c r="AJ30" s="8">
        <f t="shared" si="2"/>
        <v>0.10109999999999997</v>
      </c>
      <c r="AK30" s="8">
        <f t="shared" si="3"/>
        <v>3.4900000000000042E-2</v>
      </c>
      <c r="AL30" s="8">
        <f t="shared" si="4"/>
        <v>0.15779999999999994</v>
      </c>
      <c r="AM30" s="8">
        <f t="shared" si="5"/>
        <v>6.0799999999999965E-2</v>
      </c>
      <c r="AN30" s="8">
        <f t="shared" si="6"/>
        <v>2.2499999999999992E-2</v>
      </c>
      <c r="AO30" s="8">
        <f t="shared" si="7"/>
        <v>3.9799999999999947E-2</v>
      </c>
      <c r="AP30" s="8">
        <f t="shared" si="8"/>
        <v>0.15670000000000001</v>
      </c>
      <c r="AQ30" s="8">
        <f t="shared" si="9"/>
        <v>1.3100000000000001E-2</v>
      </c>
      <c r="AR30" s="1">
        <f t="shared" si="22"/>
        <v>4.3234587670136104E-2</v>
      </c>
      <c r="AS30" s="1">
        <f t="shared" si="10"/>
        <v>4.0826487428429203E-2</v>
      </c>
      <c r="AT30" s="1">
        <f t="shared" si="11"/>
        <v>3.2943044254812426E-2</v>
      </c>
      <c r="AU30" s="1">
        <f t="shared" si="12"/>
        <v>6.9796341042457688E-2</v>
      </c>
      <c r="AV30" s="1">
        <f t="shared" si="13"/>
        <v>4.2323550812515265E-2</v>
      </c>
      <c r="AW30" s="1">
        <f t="shared" si="14"/>
        <v>5.9098910153177808E-2</v>
      </c>
      <c r="AX30" s="1">
        <f t="shared" si="15"/>
        <v>5.6073042515908833E-2</v>
      </c>
      <c r="AY30" s="1">
        <f t="shared" si="16"/>
        <v>9.4498110037799177E-2</v>
      </c>
      <c r="AZ30" s="1">
        <f t="shared" si="17"/>
        <v>6.6123940853962337E-2</v>
      </c>
      <c r="BA30" s="1">
        <f t="shared" si="18"/>
        <v>1.4549675023212627</v>
      </c>
      <c r="BB30" s="1">
        <f t="shared" si="19"/>
        <v>7.5766338924233678E-2</v>
      </c>
      <c r="BC30" s="1"/>
    </row>
    <row r="31" spans="1:70" x14ac:dyDescent="0.2">
      <c r="A31" t="s">
        <v>50</v>
      </c>
      <c r="B31" t="s">
        <v>301</v>
      </c>
      <c r="C31" t="s">
        <v>525</v>
      </c>
      <c r="D31">
        <v>2.2172000000000001</v>
      </c>
      <c r="E31">
        <v>1.7797000000000001</v>
      </c>
      <c r="F31">
        <v>2.7094</v>
      </c>
      <c r="G31">
        <v>0.3735</v>
      </c>
      <c r="H31">
        <v>2.4323000000000001</v>
      </c>
      <c r="I31">
        <v>0.94350000000000001</v>
      </c>
      <c r="J31">
        <v>0.96679999999999999</v>
      </c>
      <c r="K31">
        <v>0.55640000000000001</v>
      </c>
      <c r="L31">
        <v>0.79379999999999995</v>
      </c>
      <c r="M31">
        <v>0.40410000000000001</v>
      </c>
      <c r="N31">
        <v>3659</v>
      </c>
      <c r="O31">
        <v>29</v>
      </c>
      <c r="P31" t="s">
        <v>525</v>
      </c>
      <c r="Q31">
        <v>2016</v>
      </c>
      <c r="R31" t="s">
        <v>301</v>
      </c>
      <c r="S31" t="s">
        <v>525</v>
      </c>
      <c r="T31">
        <v>201611</v>
      </c>
      <c r="U31">
        <v>2.3372999999999999</v>
      </c>
      <c r="V31">
        <v>1.8846000000000001</v>
      </c>
      <c r="W31">
        <v>2.8809999999999998</v>
      </c>
      <c r="X31">
        <v>0.59370000000000001</v>
      </c>
      <c r="Y31">
        <v>2.4197000000000002</v>
      </c>
      <c r="Z31">
        <v>3539</v>
      </c>
      <c r="AA31">
        <v>1.0083</v>
      </c>
      <c r="AB31">
        <v>1.0335000000000001</v>
      </c>
      <c r="AC31">
        <v>0.58720000000000006</v>
      </c>
      <c r="AD31">
        <v>0.88319999999999999</v>
      </c>
      <c r="AE31">
        <v>0.42399999999999999</v>
      </c>
      <c r="AF31">
        <v>3539</v>
      </c>
      <c r="AG31" s="8">
        <f t="shared" si="21"/>
        <v>120</v>
      </c>
      <c r="AH31" s="8">
        <f t="shared" si="0"/>
        <v>0.12009999999999987</v>
      </c>
      <c r="AI31" s="8">
        <f t="shared" si="1"/>
        <v>0.10489999999999999</v>
      </c>
      <c r="AJ31" s="8">
        <f t="shared" si="2"/>
        <v>0.17159999999999975</v>
      </c>
      <c r="AK31" s="8">
        <f t="shared" si="3"/>
        <v>0.22020000000000001</v>
      </c>
      <c r="AL31" s="8">
        <f t="shared" si="4"/>
        <v>1.2599999999999945E-2</v>
      </c>
      <c r="AM31" s="8">
        <f t="shared" si="5"/>
        <v>6.4799999999999969E-2</v>
      </c>
      <c r="AN31" s="8">
        <f t="shared" si="6"/>
        <v>6.6700000000000093E-2</v>
      </c>
      <c r="AO31" s="8">
        <f t="shared" si="7"/>
        <v>3.080000000000005E-2</v>
      </c>
      <c r="AP31" s="8">
        <f t="shared" si="8"/>
        <v>8.9400000000000035E-2</v>
      </c>
      <c r="AQ31" s="8">
        <f t="shared" si="9"/>
        <v>1.9899999999999973E-2</v>
      </c>
      <c r="AR31" s="1">
        <f t="shared" si="22"/>
        <v>3.3907883582932952E-2</v>
      </c>
      <c r="AS31" s="1">
        <f t="shared" si="10"/>
        <v>5.1384075642835647E-2</v>
      </c>
      <c r="AT31" s="1">
        <f t="shared" si="11"/>
        <v>5.5661678870847942E-2</v>
      </c>
      <c r="AU31" s="1">
        <f t="shared" si="12"/>
        <v>5.9562651856994053E-2</v>
      </c>
      <c r="AV31" s="1">
        <f t="shared" si="13"/>
        <v>0.37089439110661948</v>
      </c>
      <c r="AW31" s="1">
        <f t="shared" si="14"/>
        <v>5.2072570979873056E-3</v>
      </c>
      <c r="AX31" s="1">
        <f t="shared" si="15"/>
        <v>6.4266587325200852E-2</v>
      </c>
      <c r="AY31" s="1">
        <f t="shared" si="16"/>
        <v>6.4537977745525055E-2</v>
      </c>
      <c r="AZ31" s="1">
        <f t="shared" si="17"/>
        <v>5.2452316076294303E-2</v>
      </c>
      <c r="BA31" s="1">
        <f t="shared" si="18"/>
        <v>0.10122282608695654</v>
      </c>
      <c r="BB31" s="1">
        <f t="shared" si="19"/>
        <v>4.6933962264150919E-2</v>
      </c>
      <c r="BC31" s="1"/>
    </row>
    <row r="32" spans="1:70" x14ac:dyDescent="0.2">
      <c r="A32" t="s">
        <v>51</v>
      </c>
      <c r="B32" t="s">
        <v>302</v>
      </c>
      <c r="C32" t="s">
        <v>525</v>
      </c>
      <c r="D32">
        <v>1.7303999999999999</v>
      </c>
      <c r="E32">
        <v>0.70109999999999995</v>
      </c>
      <c r="F32">
        <v>3.6274999999999999</v>
      </c>
      <c r="G32">
        <v>0.81030000000000002</v>
      </c>
      <c r="H32">
        <v>2.7671999999999999</v>
      </c>
      <c r="I32">
        <v>0.65939999999999999</v>
      </c>
      <c r="J32">
        <v>0.63570000000000004</v>
      </c>
      <c r="K32">
        <v>0.72160000000000002</v>
      </c>
      <c r="L32">
        <v>0.42720000000000002</v>
      </c>
      <c r="M32">
        <v>0.38030000000000003</v>
      </c>
      <c r="N32">
        <v>2943</v>
      </c>
      <c r="O32">
        <v>30</v>
      </c>
      <c r="P32" t="s">
        <v>525</v>
      </c>
      <c r="Q32">
        <v>2012</v>
      </c>
      <c r="R32" t="s">
        <v>302</v>
      </c>
      <c r="S32" t="s">
        <v>525</v>
      </c>
      <c r="T32">
        <v>201205</v>
      </c>
      <c r="U32">
        <v>1.7024999999999999</v>
      </c>
      <c r="V32">
        <v>0.53320000000000001</v>
      </c>
      <c r="W32">
        <v>3.8089</v>
      </c>
      <c r="X32">
        <v>0.84030000000000005</v>
      </c>
      <c r="Y32">
        <v>2.8801999999999999</v>
      </c>
      <c r="Z32">
        <v>2862</v>
      </c>
      <c r="AA32">
        <v>0.71120000000000005</v>
      </c>
      <c r="AB32">
        <v>0.50480000000000003</v>
      </c>
      <c r="AC32">
        <v>0.71799999999999997</v>
      </c>
      <c r="AD32">
        <v>0.30120000000000002</v>
      </c>
      <c r="AE32">
        <v>0.39960000000000001</v>
      </c>
      <c r="AF32">
        <v>2862</v>
      </c>
      <c r="AG32" s="8">
        <f t="shared" si="21"/>
        <v>81</v>
      </c>
      <c r="AH32" s="8">
        <f t="shared" si="0"/>
        <v>2.7900000000000036E-2</v>
      </c>
      <c r="AI32" s="8">
        <f t="shared" si="1"/>
        <v>0.16789999999999994</v>
      </c>
      <c r="AJ32" s="8">
        <f t="shared" si="2"/>
        <v>0.18140000000000001</v>
      </c>
      <c r="AK32" s="8">
        <f t="shared" si="3"/>
        <v>3.0000000000000027E-2</v>
      </c>
      <c r="AL32" s="8">
        <f t="shared" si="4"/>
        <v>0.11299999999999999</v>
      </c>
      <c r="AM32" s="8">
        <f t="shared" si="5"/>
        <v>5.1800000000000068E-2</v>
      </c>
      <c r="AN32" s="8">
        <f t="shared" si="6"/>
        <v>0.13090000000000002</v>
      </c>
      <c r="AO32" s="8">
        <f t="shared" si="7"/>
        <v>3.6000000000000476E-3</v>
      </c>
      <c r="AP32" s="8">
        <f t="shared" si="8"/>
        <v>0.126</v>
      </c>
      <c r="AQ32" s="8">
        <f t="shared" si="9"/>
        <v>1.9299999999999984E-2</v>
      </c>
      <c r="AR32" s="1">
        <f t="shared" si="22"/>
        <v>2.8301886792452935E-2</v>
      </c>
      <c r="AS32" s="1">
        <f t="shared" si="10"/>
        <v>1.6387665198237977E-2</v>
      </c>
      <c r="AT32" s="1">
        <f t="shared" si="11"/>
        <v>0.31489122280570125</v>
      </c>
      <c r="AU32" s="1">
        <f t="shared" si="12"/>
        <v>4.7625298642652747E-2</v>
      </c>
      <c r="AV32" s="1">
        <f t="shared" si="13"/>
        <v>3.5701535166012155E-2</v>
      </c>
      <c r="AW32" s="1">
        <f t="shared" si="14"/>
        <v>3.9233386570377005E-2</v>
      </c>
      <c r="AX32" s="1">
        <f t="shared" si="15"/>
        <v>7.2834645669291431E-2</v>
      </c>
      <c r="AY32" s="1">
        <f t="shared" si="16"/>
        <v>0.25931061806656097</v>
      </c>
      <c r="AZ32" s="1">
        <f t="shared" si="17"/>
        <v>5.0139275766016844E-3</v>
      </c>
      <c r="BA32" s="1">
        <f t="shared" si="18"/>
        <v>0.41832669322709171</v>
      </c>
      <c r="BB32" s="1">
        <f t="shared" si="19"/>
        <v>4.8298298298298237E-2</v>
      </c>
      <c r="BC32" s="1"/>
    </row>
    <row r="33" spans="1:55" x14ac:dyDescent="0.2">
      <c r="A33" t="s">
        <v>52</v>
      </c>
      <c r="B33" t="s">
        <v>303</v>
      </c>
      <c r="C33" t="s">
        <v>525</v>
      </c>
      <c r="D33">
        <v>1.0284</v>
      </c>
      <c r="E33">
        <v>1.2576000000000001</v>
      </c>
      <c r="F33">
        <v>1.0786</v>
      </c>
      <c r="G33">
        <v>0.32850000000000001</v>
      </c>
      <c r="H33">
        <v>1.4345000000000001</v>
      </c>
      <c r="I33">
        <v>1.1315999999999999</v>
      </c>
      <c r="J33">
        <v>0.83079999999999998</v>
      </c>
      <c r="K33">
        <v>1.022</v>
      </c>
      <c r="L33">
        <v>0.35120000000000001</v>
      </c>
      <c r="M33">
        <v>0.47820000000000001</v>
      </c>
      <c r="N33">
        <v>2093</v>
      </c>
      <c r="O33">
        <v>31</v>
      </c>
      <c r="P33" t="s">
        <v>525</v>
      </c>
      <c r="Q33">
        <v>2013</v>
      </c>
      <c r="R33" t="s">
        <v>303</v>
      </c>
      <c r="S33" t="s">
        <v>525</v>
      </c>
      <c r="T33">
        <v>201304</v>
      </c>
      <c r="U33">
        <v>1.1097999999999999</v>
      </c>
      <c r="V33">
        <v>1.1692</v>
      </c>
      <c r="W33">
        <v>1.6319999999999999</v>
      </c>
      <c r="X33">
        <v>0.18770000000000001</v>
      </c>
      <c r="Y33">
        <v>1.6877</v>
      </c>
      <c r="Z33">
        <v>2004</v>
      </c>
      <c r="AA33">
        <v>1.2386999999999999</v>
      </c>
      <c r="AB33">
        <v>0.90210000000000001</v>
      </c>
      <c r="AC33">
        <v>0.94299999999999995</v>
      </c>
      <c r="AD33">
        <v>0.22389999999999999</v>
      </c>
      <c r="AE33">
        <v>0.50390000000000001</v>
      </c>
      <c r="AF33">
        <v>2004</v>
      </c>
      <c r="AG33" s="8">
        <f t="shared" si="21"/>
        <v>89</v>
      </c>
      <c r="AH33" s="8">
        <f t="shared" si="0"/>
        <v>8.1399999999999917E-2</v>
      </c>
      <c r="AI33" s="8">
        <f t="shared" si="1"/>
        <v>8.8400000000000034E-2</v>
      </c>
      <c r="AJ33" s="8">
        <f t="shared" si="2"/>
        <v>0.55339999999999989</v>
      </c>
      <c r="AK33" s="8">
        <f t="shared" si="3"/>
        <v>0.14080000000000001</v>
      </c>
      <c r="AL33" s="8">
        <f t="shared" si="4"/>
        <v>0.25319999999999987</v>
      </c>
      <c r="AM33" s="8">
        <f t="shared" si="5"/>
        <v>0.10709999999999997</v>
      </c>
      <c r="AN33" s="8">
        <f t="shared" si="6"/>
        <v>7.130000000000003E-2</v>
      </c>
      <c r="AO33" s="8">
        <f t="shared" si="7"/>
        <v>7.900000000000007E-2</v>
      </c>
      <c r="AP33" s="8">
        <f t="shared" si="8"/>
        <v>0.12730000000000002</v>
      </c>
      <c r="AQ33" s="8">
        <f t="shared" si="9"/>
        <v>2.5700000000000001E-2</v>
      </c>
      <c r="AR33" s="1">
        <f t="shared" si="22"/>
        <v>4.4411177644710476E-2</v>
      </c>
      <c r="AS33" s="1">
        <f t="shared" si="10"/>
        <v>7.3346548927734623E-2</v>
      </c>
      <c r="AT33" s="1">
        <f t="shared" si="11"/>
        <v>7.5607252822442739E-2</v>
      </c>
      <c r="AU33" s="1">
        <f t="shared" si="12"/>
        <v>0.33909313725490187</v>
      </c>
      <c r="AV33" s="1">
        <f t="shared" si="13"/>
        <v>0.75013319126265321</v>
      </c>
      <c r="AW33" s="1">
        <f t="shared" si="14"/>
        <v>0.15002666350654725</v>
      </c>
      <c r="AX33" s="1">
        <f t="shared" si="15"/>
        <v>8.6461612981351355E-2</v>
      </c>
      <c r="AY33" s="1">
        <f t="shared" si="16"/>
        <v>7.9037800687285276E-2</v>
      </c>
      <c r="AZ33" s="1">
        <f t="shared" si="17"/>
        <v>8.3775185577942723E-2</v>
      </c>
      <c r="BA33" s="1">
        <f t="shared" si="18"/>
        <v>0.56855739169272002</v>
      </c>
      <c r="BB33" s="1">
        <f t="shared" si="19"/>
        <v>5.1002182972812116E-2</v>
      </c>
      <c r="BC33" s="1"/>
    </row>
    <row r="34" spans="1:55" x14ac:dyDescent="0.2">
      <c r="A34" t="s">
        <v>53</v>
      </c>
      <c r="B34" t="s">
        <v>304</v>
      </c>
      <c r="C34" t="s">
        <v>525</v>
      </c>
      <c r="D34">
        <v>1.2532000000000001</v>
      </c>
      <c r="E34">
        <v>0.84519999999999995</v>
      </c>
      <c r="F34">
        <v>1.7781</v>
      </c>
      <c r="G34">
        <v>0.88500000000000001</v>
      </c>
      <c r="H34">
        <v>1.7584</v>
      </c>
      <c r="I34">
        <v>0.90110000000000001</v>
      </c>
      <c r="J34">
        <v>0.53320000000000001</v>
      </c>
      <c r="K34">
        <v>0.55000000000000004</v>
      </c>
      <c r="L34">
        <v>0.3362</v>
      </c>
      <c r="M34">
        <v>0.29499999999999998</v>
      </c>
      <c r="N34">
        <v>2595</v>
      </c>
      <c r="O34">
        <v>32</v>
      </c>
      <c r="P34" t="s">
        <v>525</v>
      </c>
      <c r="Q34">
        <v>2014</v>
      </c>
      <c r="R34" t="s">
        <v>304</v>
      </c>
      <c r="S34" t="s">
        <v>525</v>
      </c>
      <c r="T34">
        <v>201405</v>
      </c>
      <c r="U34">
        <v>1.3298000000000001</v>
      </c>
      <c r="V34">
        <v>0.80130000000000001</v>
      </c>
      <c r="W34">
        <v>1.893</v>
      </c>
      <c r="X34">
        <v>0.79579999999999995</v>
      </c>
      <c r="Y34">
        <v>1.8815999999999999</v>
      </c>
      <c r="Z34">
        <v>2489</v>
      </c>
      <c r="AA34">
        <v>0.99070000000000003</v>
      </c>
      <c r="AB34">
        <v>0.37009999999999998</v>
      </c>
      <c r="AC34">
        <v>0.57130000000000003</v>
      </c>
      <c r="AD34">
        <v>0.25779999999999997</v>
      </c>
      <c r="AE34">
        <v>0.31269999999999998</v>
      </c>
      <c r="AF34">
        <v>2489</v>
      </c>
      <c r="AG34" s="8">
        <f t="shared" si="21"/>
        <v>106</v>
      </c>
      <c r="AH34" s="8">
        <f t="shared" si="0"/>
        <v>7.6600000000000001E-2</v>
      </c>
      <c r="AI34" s="8">
        <f t="shared" si="1"/>
        <v>4.3899999999999939E-2</v>
      </c>
      <c r="AJ34" s="8">
        <f t="shared" si="2"/>
        <v>0.1149</v>
      </c>
      <c r="AK34" s="8">
        <f t="shared" si="3"/>
        <v>8.9200000000000057E-2</v>
      </c>
      <c r="AL34" s="8">
        <f t="shared" si="4"/>
        <v>0.12319999999999998</v>
      </c>
      <c r="AM34" s="8">
        <f t="shared" si="5"/>
        <v>8.9600000000000013E-2</v>
      </c>
      <c r="AN34" s="8">
        <f t="shared" si="6"/>
        <v>0.16310000000000002</v>
      </c>
      <c r="AO34" s="8">
        <f t="shared" si="7"/>
        <v>2.1299999999999986E-2</v>
      </c>
      <c r="AP34" s="8">
        <f t="shared" si="8"/>
        <v>7.8400000000000025E-2</v>
      </c>
      <c r="AQ34" s="8">
        <f t="shared" si="9"/>
        <v>1.7699999999999994E-2</v>
      </c>
      <c r="AR34" s="1">
        <f t="shared" si="22"/>
        <v>4.2587384491763691E-2</v>
      </c>
      <c r="AS34" s="1">
        <f t="shared" si="10"/>
        <v>5.7602647014588615E-2</v>
      </c>
      <c r="AT34" s="1">
        <f t="shared" si="11"/>
        <v>5.478597279420927E-2</v>
      </c>
      <c r="AU34" s="1">
        <f t="shared" si="12"/>
        <v>6.0697305863708362E-2</v>
      </c>
      <c r="AV34" s="1">
        <f t="shared" si="13"/>
        <v>0.11208846443830112</v>
      </c>
      <c r="AW34" s="1">
        <f t="shared" si="14"/>
        <v>6.5476190476190466E-2</v>
      </c>
      <c r="AX34" s="1">
        <f t="shared" si="15"/>
        <v>9.0441102250933714E-2</v>
      </c>
      <c r="AY34" s="1">
        <f t="shared" si="16"/>
        <v>0.44069170494460974</v>
      </c>
      <c r="AZ34" s="1">
        <f t="shared" si="17"/>
        <v>3.7283388762471503E-2</v>
      </c>
      <c r="BA34" s="1">
        <f t="shared" si="18"/>
        <v>0.30411171450737018</v>
      </c>
      <c r="BB34" s="1">
        <f t="shared" si="19"/>
        <v>5.6603773584905648E-2</v>
      </c>
      <c r="BC34" s="1"/>
    </row>
    <row r="35" spans="1:55" x14ac:dyDescent="0.2">
      <c r="A35" t="s">
        <v>54</v>
      </c>
      <c r="B35" t="s">
        <v>305</v>
      </c>
      <c r="C35" t="s">
        <v>525</v>
      </c>
      <c r="D35">
        <v>0.995</v>
      </c>
      <c r="E35">
        <v>1.4977</v>
      </c>
      <c r="F35">
        <v>2.9876</v>
      </c>
      <c r="G35">
        <v>1.6212</v>
      </c>
      <c r="H35">
        <v>1.2487999999999999</v>
      </c>
      <c r="I35">
        <v>0.629</v>
      </c>
      <c r="J35">
        <v>1.1308</v>
      </c>
      <c r="K35">
        <v>0.52500000000000002</v>
      </c>
      <c r="L35">
        <v>0.62009999999999998</v>
      </c>
      <c r="M35">
        <v>0.96209999999999996</v>
      </c>
      <c r="N35">
        <v>2765</v>
      </c>
      <c r="O35">
        <v>33</v>
      </c>
      <c r="P35" t="s">
        <v>525</v>
      </c>
      <c r="Q35">
        <v>2015</v>
      </c>
      <c r="R35" t="s">
        <v>305</v>
      </c>
      <c r="S35" t="s">
        <v>525</v>
      </c>
      <c r="T35">
        <v>201505</v>
      </c>
      <c r="U35">
        <v>1.0405</v>
      </c>
      <c r="V35">
        <v>1.5750999999999999</v>
      </c>
      <c r="W35">
        <v>3.2925</v>
      </c>
      <c r="X35">
        <v>1.7222999999999999</v>
      </c>
      <c r="Y35">
        <v>1.3036000000000001</v>
      </c>
      <c r="Z35">
        <v>2671</v>
      </c>
      <c r="AA35">
        <v>0.67720000000000002</v>
      </c>
      <c r="AB35">
        <v>1.2178</v>
      </c>
      <c r="AC35">
        <v>0.56069999999999998</v>
      </c>
      <c r="AD35">
        <v>0.56540000000000001</v>
      </c>
      <c r="AE35">
        <v>1.0169999999999999</v>
      </c>
      <c r="AF35">
        <v>2671</v>
      </c>
      <c r="AG35" s="8">
        <f t="shared" si="21"/>
        <v>94</v>
      </c>
      <c r="AH35" s="8">
        <f t="shared" si="0"/>
        <v>4.5499999999999985E-2</v>
      </c>
      <c r="AI35" s="8">
        <f t="shared" si="1"/>
        <v>7.7399999999999913E-2</v>
      </c>
      <c r="AJ35" s="8">
        <f t="shared" si="2"/>
        <v>0.30489999999999995</v>
      </c>
      <c r="AK35" s="8">
        <f t="shared" si="3"/>
        <v>0.10109999999999997</v>
      </c>
      <c r="AL35" s="8">
        <f t="shared" si="4"/>
        <v>5.4800000000000182E-2</v>
      </c>
      <c r="AM35" s="8">
        <f t="shared" si="5"/>
        <v>4.8200000000000021E-2</v>
      </c>
      <c r="AN35" s="8">
        <f t="shared" si="6"/>
        <v>8.6999999999999966E-2</v>
      </c>
      <c r="AO35" s="8">
        <f t="shared" si="7"/>
        <v>3.5699999999999954E-2</v>
      </c>
      <c r="AP35" s="8">
        <f t="shared" si="8"/>
        <v>5.4699999999999971E-2</v>
      </c>
      <c r="AQ35" s="8">
        <f t="shared" si="9"/>
        <v>5.4899999999999949E-2</v>
      </c>
      <c r="AR35" s="1">
        <f t="shared" si="22"/>
        <v>3.5192811681018288E-2</v>
      </c>
      <c r="AS35" s="1">
        <f t="shared" si="10"/>
        <v>4.3728976453628055E-2</v>
      </c>
      <c r="AT35" s="1">
        <f t="shared" si="11"/>
        <v>4.9139737159545338E-2</v>
      </c>
      <c r="AU35" s="1">
        <f t="shared" si="12"/>
        <v>9.2604403948367442E-2</v>
      </c>
      <c r="AV35" s="1">
        <f t="shared" si="13"/>
        <v>5.8700574812750372E-2</v>
      </c>
      <c r="AW35" s="1">
        <f t="shared" si="14"/>
        <v>4.2037434795949791E-2</v>
      </c>
      <c r="AX35" s="1">
        <f t="shared" si="15"/>
        <v>7.1175428233904325E-2</v>
      </c>
      <c r="AY35" s="1">
        <f t="shared" si="16"/>
        <v>7.1440302184266669E-2</v>
      </c>
      <c r="AZ35" s="1">
        <f t="shared" si="17"/>
        <v>6.367041198501866E-2</v>
      </c>
      <c r="BA35" s="1">
        <f t="shared" si="18"/>
        <v>9.6745666784577189E-2</v>
      </c>
      <c r="BB35" s="1">
        <f t="shared" si="19"/>
        <v>5.3982300884955703E-2</v>
      </c>
      <c r="BC35" s="1"/>
    </row>
    <row r="36" spans="1:55" x14ac:dyDescent="0.2">
      <c r="A36" t="s">
        <v>55</v>
      </c>
      <c r="B36" t="s">
        <v>306</v>
      </c>
      <c r="C36" t="s">
        <v>525</v>
      </c>
      <c r="D36">
        <v>0.68400000000000005</v>
      </c>
      <c r="E36">
        <v>2.8923999999999999</v>
      </c>
      <c r="F36">
        <v>1.9072</v>
      </c>
      <c r="G36">
        <v>0.89729999999999999</v>
      </c>
      <c r="H36">
        <v>1.3965000000000001</v>
      </c>
      <c r="I36">
        <v>1.5002</v>
      </c>
      <c r="J36">
        <v>1.2442</v>
      </c>
      <c r="K36">
        <v>0.5383</v>
      </c>
      <c r="L36">
        <v>0.97789999999999999</v>
      </c>
      <c r="M36">
        <v>0.57050000000000001</v>
      </c>
      <c r="N36">
        <v>3691</v>
      </c>
      <c r="O36">
        <v>34</v>
      </c>
      <c r="P36" t="s">
        <v>525</v>
      </c>
      <c r="Q36">
        <v>2016</v>
      </c>
      <c r="R36" t="s">
        <v>306</v>
      </c>
      <c r="S36" t="s">
        <v>525</v>
      </c>
      <c r="T36">
        <v>201605</v>
      </c>
      <c r="U36">
        <v>0.71909999999999996</v>
      </c>
      <c r="V36">
        <v>2.9601999999999999</v>
      </c>
      <c r="W36">
        <v>2.0823</v>
      </c>
      <c r="X36">
        <v>0.9425</v>
      </c>
      <c r="Y36">
        <v>1.4777</v>
      </c>
      <c r="Z36">
        <v>3556</v>
      </c>
      <c r="AA36">
        <v>1.5208999999999999</v>
      </c>
      <c r="AB36">
        <v>1.3380000000000001</v>
      </c>
      <c r="AC36">
        <v>0.51090000000000002</v>
      </c>
      <c r="AD36">
        <v>1.0310999999999999</v>
      </c>
      <c r="AE36">
        <v>0.58799999999999997</v>
      </c>
      <c r="AF36">
        <v>3556</v>
      </c>
      <c r="AG36" s="8">
        <f t="shared" si="21"/>
        <v>135</v>
      </c>
      <c r="AH36" s="8">
        <f t="shared" si="0"/>
        <v>3.5099999999999909E-2</v>
      </c>
      <c r="AI36" s="8">
        <f t="shared" si="1"/>
        <v>6.7800000000000082E-2</v>
      </c>
      <c r="AJ36" s="8">
        <f t="shared" si="2"/>
        <v>0.17510000000000003</v>
      </c>
      <c r="AK36" s="8">
        <f t="shared" si="3"/>
        <v>4.5200000000000018E-2</v>
      </c>
      <c r="AL36" s="8">
        <f t="shared" si="4"/>
        <v>8.1199999999999939E-2</v>
      </c>
      <c r="AM36" s="8">
        <f t="shared" si="5"/>
        <v>2.0699999999999941E-2</v>
      </c>
      <c r="AN36" s="8">
        <f t="shared" si="6"/>
        <v>9.3800000000000106E-2</v>
      </c>
      <c r="AO36" s="8">
        <f t="shared" si="7"/>
        <v>2.739999999999998E-2</v>
      </c>
      <c r="AP36" s="8">
        <f t="shared" si="8"/>
        <v>5.3199999999999914E-2</v>
      </c>
      <c r="AQ36" s="8">
        <f t="shared" si="9"/>
        <v>1.749999999999996E-2</v>
      </c>
      <c r="AR36" s="1">
        <f t="shared" si="22"/>
        <v>3.7964004499437598E-2</v>
      </c>
      <c r="AS36" s="1">
        <f t="shared" si="10"/>
        <v>4.8811013767208866E-2</v>
      </c>
      <c r="AT36" s="1">
        <f t="shared" si="11"/>
        <v>2.2903857847442755E-2</v>
      </c>
      <c r="AU36" s="1">
        <f t="shared" si="12"/>
        <v>8.4089708495413751E-2</v>
      </c>
      <c r="AV36" s="1">
        <f t="shared" si="13"/>
        <v>4.7957559681697681E-2</v>
      </c>
      <c r="AW36" s="1">
        <f t="shared" si="14"/>
        <v>5.4950260540028384E-2</v>
      </c>
      <c r="AX36" s="1">
        <f t="shared" si="15"/>
        <v>1.3610362285488842E-2</v>
      </c>
      <c r="AY36" s="1">
        <f t="shared" si="16"/>
        <v>7.0104633781763903E-2</v>
      </c>
      <c r="AZ36" s="1">
        <f t="shared" si="17"/>
        <v>5.3630847523977287E-2</v>
      </c>
      <c r="BA36" s="1">
        <f t="shared" si="18"/>
        <v>5.159538357094362E-2</v>
      </c>
      <c r="BB36" s="1">
        <f t="shared" si="19"/>
        <v>2.9761904761904656E-2</v>
      </c>
      <c r="BC36" s="1"/>
    </row>
    <row r="37" spans="1:55" x14ac:dyDescent="0.2">
      <c r="A37" t="s">
        <v>56</v>
      </c>
      <c r="B37" t="s">
        <v>307</v>
      </c>
      <c r="C37" t="s">
        <v>525</v>
      </c>
      <c r="D37">
        <v>1.7031000000000001</v>
      </c>
      <c r="E37">
        <v>0.71730000000000005</v>
      </c>
      <c r="F37">
        <v>0.97899999999999998</v>
      </c>
      <c r="G37">
        <v>0.55159999999999998</v>
      </c>
      <c r="H37">
        <v>3.2806000000000002</v>
      </c>
      <c r="I37">
        <v>0.10780000000000001</v>
      </c>
      <c r="J37">
        <v>0.31559999999999999</v>
      </c>
      <c r="K37">
        <v>0.15129999999999999</v>
      </c>
      <c r="L37">
        <v>0.48749999999999999</v>
      </c>
      <c r="M37">
        <v>0</v>
      </c>
      <c r="N37">
        <v>1817</v>
      </c>
      <c r="O37">
        <v>35</v>
      </c>
      <c r="P37" t="s">
        <v>525</v>
      </c>
      <c r="Q37">
        <v>2013</v>
      </c>
      <c r="R37" t="s">
        <v>307</v>
      </c>
      <c r="S37" t="s">
        <v>525</v>
      </c>
      <c r="T37">
        <v>201308</v>
      </c>
      <c r="U37">
        <v>1.7797000000000001</v>
      </c>
      <c r="V37">
        <v>0.77049999999999996</v>
      </c>
      <c r="W37">
        <v>1.0426</v>
      </c>
      <c r="X37">
        <v>0.41599999999999998</v>
      </c>
      <c r="Y37">
        <v>3.4664000000000001</v>
      </c>
      <c r="Z37">
        <v>1739</v>
      </c>
      <c r="AA37">
        <v>0.12039999999999999</v>
      </c>
      <c r="AB37">
        <v>0.34350000000000003</v>
      </c>
      <c r="AC37">
        <v>0.16159999999999999</v>
      </c>
      <c r="AD37">
        <v>0.33539999999999998</v>
      </c>
      <c r="AE37">
        <v>0</v>
      </c>
      <c r="AF37">
        <v>1739</v>
      </c>
      <c r="AG37" s="8">
        <f t="shared" si="21"/>
        <v>78</v>
      </c>
      <c r="AH37" s="8">
        <f t="shared" si="0"/>
        <v>7.6600000000000001E-2</v>
      </c>
      <c r="AI37" s="8">
        <f t="shared" si="1"/>
        <v>5.3199999999999914E-2</v>
      </c>
      <c r="AJ37" s="8">
        <f t="shared" si="2"/>
        <v>6.359999999999999E-2</v>
      </c>
      <c r="AK37" s="8">
        <f t="shared" si="3"/>
        <v>0.1356</v>
      </c>
      <c r="AL37" s="8">
        <f t="shared" si="4"/>
        <v>0.18579999999999997</v>
      </c>
      <c r="AM37" s="8">
        <f t="shared" si="5"/>
        <v>1.2599999999999986E-2</v>
      </c>
      <c r="AN37" s="8">
        <f t="shared" si="6"/>
        <v>2.7900000000000036E-2</v>
      </c>
      <c r="AO37" s="8">
        <f t="shared" si="7"/>
        <v>1.0300000000000004E-2</v>
      </c>
      <c r="AP37" s="8">
        <f t="shared" si="8"/>
        <v>0.15210000000000001</v>
      </c>
      <c r="AQ37" s="8">
        <f t="shared" si="9"/>
        <v>0</v>
      </c>
      <c r="AR37" s="1">
        <f t="shared" si="22"/>
        <v>4.4853364002300111E-2</v>
      </c>
      <c r="AS37" s="1">
        <f t="shared" si="10"/>
        <v>4.304096195988083E-2</v>
      </c>
      <c r="AT37" s="1">
        <f t="shared" si="11"/>
        <v>6.9046073977936273E-2</v>
      </c>
      <c r="AU37" s="1">
        <f t="shared" si="12"/>
        <v>6.1001342796853986E-2</v>
      </c>
      <c r="AV37" s="1">
        <f t="shared" si="13"/>
        <v>0.32596153846153841</v>
      </c>
      <c r="AW37" s="1">
        <f t="shared" si="14"/>
        <v>5.3600276944380298E-2</v>
      </c>
      <c r="AX37" s="1">
        <f t="shared" si="15"/>
        <v>0.10465116279069753</v>
      </c>
      <c r="AY37" s="1">
        <f t="shared" si="16"/>
        <v>8.1222707423580842E-2</v>
      </c>
      <c r="AZ37" s="1">
        <f t="shared" si="17"/>
        <v>6.3737623762376239E-2</v>
      </c>
      <c r="BA37" s="1">
        <f t="shared" si="18"/>
        <v>0.4534883720930234</v>
      </c>
      <c r="BB37" s="1">
        <f t="shared" si="19"/>
        <v>0</v>
      </c>
      <c r="BC37" s="1"/>
    </row>
    <row r="38" spans="1:55" x14ac:dyDescent="0.2">
      <c r="A38" t="s">
        <v>57</v>
      </c>
      <c r="B38" t="s">
        <v>308</v>
      </c>
      <c r="C38" t="s">
        <v>525</v>
      </c>
      <c r="D38">
        <v>0</v>
      </c>
      <c r="E38">
        <v>1.2396</v>
      </c>
      <c r="F38">
        <v>1.4141999999999999</v>
      </c>
      <c r="G38">
        <v>0.61829999999999996</v>
      </c>
      <c r="H38">
        <v>3.0274000000000001</v>
      </c>
      <c r="I38">
        <v>0.24579999999999999</v>
      </c>
      <c r="J38">
        <v>0.6754</v>
      </c>
      <c r="K38">
        <v>0.15859999999999999</v>
      </c>
      <c r="L38">
        <v>1.0404</v>
      </c>
      <c r="M38">
        <v>1.2823</v>
      </c>
      <c r="N38">
        <v>1604</v>
      </c>
      <c r="O38">
        <v>36</v>
      </c>
      <c r="P38" t="s">
        <v>525</v>
      </c>
      <c r="Q38">
        <v>2015</v>
      </c>
      <c r="R38" t="s">
        <v>308</v>
      </c>
      <c r="S38" t="s">
        <v>525</v>
      </c>
      <c r="T38">
        <v>201508</v>
      </c>
      <c r="U38">
        <v>0</v>
      </c>
      <c r="V38">
        <v>1.1577</v>
      </c>
      <c r="W38">
        <v>1.5723</v>
      </c>
      <c r="X38">
        <v>0.48170000000000002</v>
      </c>
      <c r="Y38">
        <v>3.3971</v>
      </c>
      <c r="Z38">
        <v>1470</v>
      </c>
      <c r="AA38">
        <v>0.28029999999999999</v>
      </c>
      <c r="AB38">
        <v>0.76480000000000004</v>
      </c>
      <c r="AC38">
        <v>0.17560000000000001</v>
      </c>
      <c r="AD38">
        <v>0.74109999999999998</v>
      </c>
      <c r="AE38">
        <v>1.2944</v>
      </c>
      <c r="AF38">
        <v>1470</v>
      </c>
      <c r="AG38" s="8">
        <f t="shared" si="21"/>
        <v>134</v>
      </c>
      <c r="AH38" s="8">
        <f t="shared" si="0"/>
        <v>0</v>
      </c>
      <c r="AI38" s="8">
        <f t="shared" si="1"/>
        <v>8.1900000000000084E-2</v>
      </c>
      <c r="AJ38" s="8">
        <f t="shared" si="2"/>
        <v>0.15810000000000013</v>
      </c>
      <c r="AK38" s="8">
        <f t="shared" si="3"/>
        <v>0.13659999999999994</v>
      </c>
      <c r="AL38" s="8">
        <f t="shared" si="4"/>
        <v>0.36969999999999992</v>
      </c>
      <c r="AM38" s="8">
        <f t="shared" si="5"/>
        <v>3.4500000000000003E-2</v>
      </c>
      <c r="AN38" s="8">
        <f t="shared" si="6"/>
        <v>8.9400000000000035E-2</v>
      </c>
      <c r="AO38" s="8">
        <f t="shared" si="7"/>
        <v>1.7000000000000015E-2</v>
      </c>
      <c r="AP38" s="8">
        <f t="shared" si="8"/>
        <v>0.29930000000000001</v>
      </c>
      <c r="AQ38" s="8">
        <f t="shared" si="9"/>
        <v>1.21E-2</v>
      </c>
      <c r="AR38" s="1">
        <f t="shared" si="22"/>
        <v>9.115646258503407E-2</v>
      </c>
      <c r="AS38" s="1">
        <f t="shared" si="10"/>
        <v>0</v>
      </c>
      <c r="AT38" s="1">
        <f t="shared" si="11"/>
        <v>7.0743715988598188E-2</v>
      </c>
      <c r="AU38" s="1">
        <f t="shared" si="12"/>
        <v>0.10055332951726781</v>
      </c>
      <c r="AV38" s="1">
        <f t="shared" si="13"/>
        <v>0.28357899107328199</v>
      </c>
      <c r="AW38" s="1">
        <f t="shared" si="14"/>
        <v>0.10882811810073301</v>
      </c>
      <c r="AX38" s="1">
        <f t="shared" si="15"/>
        <v>0.12308241170174816</v>
      </c>
      <c r="AY38" s="1">
        <f t="shared" si="16"/>
        <v>0.11689330543933063</v>
      </c>
      <c r="AZ38" s="1">
        <f t="shared" si="17"/>
        <v>9.6810933940774557E-2</v>
      </c>
      <c r="BA38" s="1">
        <f t="shared" si="18"/>
        <v>0.40385912832276349</v>
      </c>
      <c r="BB38" s="1">
        <f t="shared" si="19"/>
        <v>9.3479604449938636E-3</v>
      </c>
      <c r="BC38" s="1"/>
    </row>
    <row r="39" spans="1:55" x14ac:dyDescent="0.2">
      <c r="A39" t="s">
        <v>58</v>
      </c>
      <c r="B39" t="s">
        <v>309</v>
      </c>
      <c r="C39" t="s">
        <v>525</v>
      </c>
      <c r="D39">
        <v>0.78810000000000002</v>
      </c>
      <c r="E39">
        <v>1.7874000000000001</v>
      </c>
      <c r="F39">
        <v>1.7694000000000001</v>
      </c>
      <c r="G39">
        <v>0.98729999999999996</v>
      </c>
      <c r="H39">
        <v>0.70269999999999999</v>
      </c>
      <c r="I39">
        <v>0.51600000000000001</v>
      </c>
      <c r="J39">
        <v>0.64659999999999995</v>
      </c>
      <c r="K39">
        <v>0.21679999999999999</v>
      </c>
      <c r="L39">
        <v>0.2059</v>
      </c>
      <c r="M39">
        <v>0.10920000000000001</v>
      </c>
      <c r="N39">
        <v>2558</v>
      </c>
      <c r="O39">
        <v>37</v>
      </c>
      <c r="P39" t="s">
        <v>525</v>
      </c>
      <c r="Q39">
        <v>2013</v>
      </c>
      <c r="R39" t="s">
        <v>309</v>
      </c>
      <c r="S39" t="s">
        <v>525</v>
      </c>
      <c r="T39">
        <v>201302</v>
      </c>
      <c r="U39">
        <v>0.86360000000000003</v>
      </c>
      <c r="V39">
        <v>1.9056</v>
      </c>
      <c r="W39">
        <v>1.8447</v>
      </c>
      <c r="X39">
        <v>1.0206</v>
      </c>
      <c r="Y39">
        <v>0.75829999999999997</v>
      </c>
      <c r="Z39">
        <v>2404</v>
      </c>
      <c r="AA39">
        <v>0.55720000000000003</v>
      </c>
      <c r="AB39">
        <v>0.67610000000000003</v>
      </c>
      <c r="AC39">
        <v>0.24030000000000001</v>
      </c>
      <c r="AD39">
        <v>0.1565</v>
      </c>
      <c r="AE39">
        <v>0.12180000000000001</v>
      </c>
      <c r="AF39">
        <v>2404</v>
      </c>
      <c r="AG39" s="8">
        <f t="shared" si="21"/>
        <v>154</v>
      </c>
      <c r="AH39" s="8">
        <f t="shared" si="0"/>
        <v>7.5500000000000012E-2</v>
      </c>
      <c r="AI39" s="8">
        <f t="shared" si="1"/>
        <v>0.11819999999999986</v>
      </c>
      <c r="AJ39" s="8">
        <f t="shared" si="2"/>
        <v>7.5299999999999923E-2</v>
      </c>
      <c r="AK39" s="8">
        <f t="shared" si="3"/>
        <v>3.3299999999999996E-2</v>
      </c>
      <c r="AL39" s="8">
        <f t="shared" si="4"/>
        <v>5.5599999999999983E-2</v>
      </c>
      <c r="AM39" s="8">
        <f t="shared" si="5"/>
        <v>4.1200000000000014E-2</v>
      </c>
      <c r="AN39" s="8">
        <f t="shared" si="6"/>
        <v>2.9500000000000082E-2</v>
      </c>
      <c r="AO39" s="8">
        <f t="shared" si="7"/>
        <v>2.3500000000000021E-2</v>
      </c>
      <c r="AP39" s="8">
        <f t="shared" si="8"/>
        <v>4.9399999999999999E-2</v>
      </c>
      <c r="AQ39" s="8">
        <f t="shared" si="9"/>
        <v>1.26E-2</v>
      </c>
      <c r="AR39" s="1">
        <f t="shared" si="22"/>
        <v>6.4059900166389294E-2</v>
      </c>
      <c r="AS39" s="1">
        <f t="shared" si="10"/>
        <v>8.7424733672996746E-2</v>
      </c>
      <c r="AT39" s="1">
        <f t="shared" si="11"/>
        <v>6.2027707808564148E-2</v>
      </c>
      <c r="AU39" s="1">
        <f t="shared" si="12"/>
        <v>4.0819645470808186E-2</v>
      </c>
      <c r="AV39" s="1">
        <f t="shared" si="13"/>
        <v>3.2627865961199265E-2</v>
      </c>
      <c r="AW39" s="1">
        <f t="shared" si="14"/>
        <v>7.3321904259527892E-2</v>
      </c>
      <c r="AX39" s="1">
        <f t="shared" si="15"/>
        <v>7.3941134242641815E-2</v>
      </c>
      <c r="AY39" s="1">
        <f t="shared" si="16"/>
        <v>4.3632598727998961E-2</v>
      </c>
      <c r="AZ39" s="1">
        <f t="shared" si="17"/>
        <v>9.779442363712032E-2</v>
      </c>
      <c r="BA39" s="1">
        <f t="shared" si="18"/>
        <v>0.31565495207667738</v>
      </c>
      <c r="BB39" s="1">
        <f t="shared" si="19"/>
        <v>0.10344827586206895</v>
      </c>
      <c r="BC39" s="1"/>
    </row>
    <row r="40" spans="1:55" x14ac:dyDescent="0.2">
      <c r="A40" t="s">
        <v>59</v>
      </c>
      <c r="B40" t="s">
        <v>310</v>
      </c>
      <c r="C40" t="s">
        <v>525</v>
      </c>
      <c r="D40">
        <v>0.81869999999999998</v>
      </c>
      <c r="E40">
        <v>1.0285</v>
      </c>
      <c r="F40">
        <v>2.2709000000000001</v>
      </c>
      <c r="G40">
        <v>1.0168999999999999</v>
      </c>
      <c r="H40">
        <v>2.8481999999999998</v>
      </c>
      <c r="I40">
        <v>0.30459999999999998</v>
      </c>
      <c r="J40">
        <v>0.50360000000000005</v>
      </c>
      <c r="K40">
        <v>0.6391</v>
      </c>
      <c r="L40">
        <v>0.55269999999999997</v>
      </c>
      <c r="M40">
        <v>0.88849999999999996</v>
      </c>
      <c r="N40">
        <v>2330</v>
      </c>
      <c r="O40">
        <v>38</v>
      </c>
      <c r="P40" t="s">
        <v>525</v>
      </c>
      <c r="Q40">
        <v>2011</v>
      </c>
      <c r="R40" t="s">
        <v>310</v>
      </c>
      <c r="S40" t="s">
        <v>525</v>
      </c>
      <c r="T40">
        <v>201102</v>
      </c>
      <c r="U40">
        <v>0.90229999999999999</v>
      </c>
      <c r="V40">
        <v>1.089</v>
      </c>
      <c r="W40">
        <v>2.4169999999999998</v>
      </c>
      <c r="X40">
        <v>0.94820000000000004</v>
      </c>
      <c r="Y40">
        <v>3.4946000000000002</v>
      </c>
      <c r="Z40">
        <v>2194</v>
      </c>
      <c r="AA40">
        <v>0.3306</v>
      </c>
      <c r="AB40">
        <v>0.53439999999999999</v>
      </c>
      <c r="AC40">
        <v>0.68589999999999995</v>
      </c>
      <c r="AD40">
        <v>0.47239999999999999</v>
      </c>
      <c r="AE40">
        <v>0.91349999999999998</v>
      </c>
      <c r="AF40">
        <v>2194</v>
      </c>
      <c r="AG40" s="8">
        <f t="shared" si="21"/>
        <v>136</v>
      </c>
      <c r="AH40" s="8">
        <f t="shared" si="0"/>
        <v>8.3600000000000008E-2</v>
      </c>
      <c r="AI40" s="8">
        <f t="shared" si="1"/>
        <v>6.0499999999999998E-2</v>
      </c>
      <c r="AJ40" s="8">
        <f t="shared" si="2"/>
        <v>0.14609999999999967</v>
      </c>
      <c r="AK40" s="8">
        <f t="shared" si="3"/>
        <v>6.8699999999999872E-2</v>
      </c>
      <c r="AL40" s="8">
        <f t="shared" si="4"/>
        <v>0.64640000000000031</v>
      </c>
      <c r="AM40" s="8">
        <f t="shared" si="5"/>
        <v>2.6000000000000023E-2</v>
      </c>
      <c r="AN40" s="8">
        <f t="shared" si="6"/>
        <v>3.0799999999999939E-2</v>
      </c>
      <c r="AO40" s="8">
        <f t="shared" si="7"/>
        <v>4.6799999999999953E-2</v>
      </c>
      <c r="AP40" s="8">
        <f t="shared" si="8"/>
        <v>8.0299999999999983E-2</v>
      </c>
      <c r="AQ40" s="8">
        <f t="shared" si="9"/>
        <v>2.5000000000000022E-2</v>
      </c>
      <c r="AR40" s="1">
        <f t="shared" si="22"/>
        <v>6.1987237921604432E-2</v>
      </c>
      <c r="AS40" s="1">
        <f t="shared" si="10"/>
        <v>9.2652111271195881E-2</v>
      </c>
      <c r="AT40" s="1">
        <f t="shared" si="11"/>
        <v>5.555555555555558E-2</v>
      </c>
      <c r="AU40" s="1">
        <f t="shared" si="12"/>
        <v>6.0446834919321346E-2</v>
      </c>
      <c r="AV40" s="1">
        <f t="shared" si="13"/>
        <v>7.2453068972790469E-2</v>
      </c>
      <c r="AW40" s="1">
        <f t="shared" si="14"/>
        <v>0.18497109826589608</v>
      </c>
      <c r="AX40" s="1">
        <f t="shared" si="15"/>
        <v>7.8644888082274766E-2</v>
      </c>
      <c r="AY40" s="1">
        <f t="shared" si="16"/>
        <v>5.7634730538922097E-2</v>
      </c>
      <c r="AZ40" s="1">
        <f t="shared" si="17"/>
        <v>6.8231520629829401E-2</v>
      </c>
      <c r="BA40" s="1">
        <f t="shared" si="18"/>
        <v>0.16998306519898398</v>
      </c>
      <c r="BB40" s="1">
        <f t="shared" si="19"/>
        <v>2.7367268746579132E-2</v>
      </c>
      <c r="BC40" s="1"/>
    </row>
    <row r="41" spans="1:55" x14ac:dyDescent="0.2">
      <c r="A41" t="s">
        <v>60</v>
      </c>
      <c r="B41" t="s">
        <v>311</v>
      </c>
      <c r="C41" t="s">
        <v>525</v>
      </c>
      <c r="D41">
        <v>1.8746</v>
      </c>
      <c r="E41">
        <v>1.6865000000000001</v>
      </c>
      <c r="F41">
        <v>2.8936000000000002</v>
      </c>
      <c r="G41">
        <v>2.3391000000000002</v>
      </c>
      <c r="H41">
        <v>1.9308000000000001</v>
      </c>
      <c r="I41">
        <v>0.52339999999999998</v>
      </c>
      <c r="J41">
        <v>1.2417</v>
      </c>
      <c r="K41">
        <v>0.93679999999999997</v>
      </c>
      <c r="L41">
        <v>0.69059999999999999</v>
      </c>
      <c r="M41">
        <v>1.1288</v>
      </c>
      <c r="N41">
        <v>2238</v>
      </c>
      <c r="O41">
        <v>39</v>
      </c>
      <c r="P41" t="s">
        <v>525</v>
      </c>
      <c r="Q41">
        <v>2010</v>
      </c>
      <c r="R41" t="s">
        <v>311</v>
      </c>
      <c r="S41" t="s">
        <v>525</v>
      </c>
      <c r="T41">
        <v>201010</v>
      </c>
      <c r="U41">
        <v>1.9763999999999999</v>
      </c>
      <c r="V41">
        <v>1.6492</v>
      </c>
      <c r="W41">
        <v>3.0384000000000002</v>
      </c>
      <c r="X41">
        <v>2.3334999999999999</v>
      </c>
      <c r="Y41">
        <v>1.9753000000000001</v>
      </c>
      <c r="Z41">
        <v>2170</v>
      </c>
      <c r="AA41">
        <v>0.54410000000000003</v>
      </c>
      <c r="AB41">
        <v>1.3461000000000001</v>
      </c>
      <c r="AC41">
        <v>0.99070000000000003</v>
      </c>
      <c r="AD41">
        <v>0.49640000000000001</v>
      </c>
      <c r="AE41">
        <v>1.2029000000000001</v>
      </c>
      <c r="AF41">
        <v>2170</v>
      </c>
      <c r="AG41" s="8">
        <f t="shared" si="21"/>
        <v>68</v>
      </c>
      <c r="AH41" s="8">
        <f t="shared" si="0"/>
        <v>0.10179999999999989</v>
      </c>
      <c r="AI41" s="8">
        <f t="shared" si="1"/>
        <v>3.7300000000000111E-2</v>
      </c>
      <c r="AJ41" s="8">
        <f t="shared" si="2"/>
        <v>0.14480000000000004</v>
      </c>
      <c r="AK41" s="8">
        <f t="shared" si="3"/>
        <v>5.6000000000002714E-3</v>
      </c>
      <c r="AL41" s="8">
        <f t="shared" si="4"/>
        <v>4.4499999999999984E-2</v>
      </c>
      <c r="AM41" s="8">
        <f t="shared" si="5"/>
        <v>2.0700000000000052E-2</v>
      </c>
      <c r="AN41" s="8">
        <f t="shared" si="6"/>
        <v>0.10440000000000005</v>
      </c>
      <c r="AO41" s="8">
        <f t="shared" si="7"/>
        <v>5.3900000000000059E-2</v>
      </c>
      <c r="AP41" s="8">
        <f t="shared" si="8"/>
        <v>0.19419999999999998</v>
      </c>
      <c r="AQ41" s="8">
        <f t="shared" si="9"/>
        <v>7.4100000000000055E-2</v>
      </c>
      <c r="AR41" s="1">
        <f t="shared" si="22"/>
        <v>3.133640552995387E-2</v>
      </c>
      <c r="AS41" s="1">
        <f t="shared" si="10"/>
        <v>5.1507791944950365E-2</v>
      </c>
      <c r="AT41" s="1">
        <f t="shared" si="11"/>
        <v>2.2617026437060428E-2</v>
      </c>
      <c r="AU41" s="1">
        <f t="shared" si="12"/>
        <v>4.765666140073721E-2</v>
      </c>
      <c r="AV41" s="1">
        <f t="shared" si="13"/>
        <v>2.399828583672603E-3</v>
      </c>
      <c r="AW41" s="1">
        <f t="shared" si="14"/>
        <v>2.2528223560978056E-2</v>
      </c>
      <c r="AX41" s="1">
        <f t="shared" si="15"/>
        <v>3.8044477118176934E-2</v>
      </c>
      <c r="AY41" s="1">
        <f t="shared" si="16"/>
        <v>7.7557388009806161E-2</v>
      </c>
      <c r="AZ41" s="1">
        <f t="shared" si="17"/>
        <v>5.4405975572827336E-2</v>
      </c>
      <c r="BA41" s="1">
        <f t="shared" si="18"/>
        <v>0.3912167606768735</v>
      </c>
      <c r="BB41" s="1">
        <f t="shared" si="19"/>
        <v>6.1601130601047549E-2</v>
      </c>
      <c r="BC41" s="1"/>
    </row>
    <row r="42" spans="1:55" x14ac:dyDescent="0.2">
      <c r="A42" t="s">
        <v>61</v>
      </c>
      <c r="B42" t="s">
        <v>312</v>
      </c>
      <c r="C42" t="s">
        <v>525</v>
      </c>
      <c r="D42">
        <v>1.3597999999999999</v>
      </c>
      <c r="E42">
        <v>1.4339</v>
      </c>
      <c r="F42">
        <v>2.1934</v>
      </c>
      <c r="G42">
        <v>0.64859999999999995</v>
      </c>
      <c r="H42">
        <v>2.3290000000000002</v>
      </c>
      <c r="I42">
        <v>0.41260000000000002</v>
      </c>
      <c r="J42">
        <v>0.45340000000000003</v>
      </c>
      <c r="K42">
        <v>0.44479999999999997</v>
      </c>
      <c r="L42">
        <v>0.1318</v>
      </c>
      <c r="M42">
        <v>0.35470000000000002</v>
      </c>
      <c r="N42">
        <v>2645</v>
      </c>
      <c r="O42">
        <v>40</v>
      </c>
      <c r="P42" t="s">
        <v>525</v>
      </c>
      <c r="Q42">
        <v>2011</v>
      </c>
      <c r="R42" t="s">
        <v>312</v>
      </c>
      <c r="S42" t="s">
        <v>525</v>
      </c>
      <c r="T42">
        <v>201105</v>
      </c>
      <c r="U42">
        <v>1.5589999999999999</v>
      </c>
      <c r="V42">
        <v>1.4397</v>
      </c>
      <c r="W42">
        <v>2.3111999999999999</v>
      </c>
      <c r="X42">
        <v>0.6764</v>
      </c>
      <c r="Y42">
        <v>2.2927</v>
      </c>
      <c r="Z42">
        <v>2554</v>
      </c>
      <c r="AA42">
        <v>0.44490000000000002</v>
      </c>
      <c r="AB42">
        <v>0.4849</v>
      </c>
      <c r="AC42">
        <v>0.47149999999999997</v>
      </c>
      <c r="AD42">
        <v>0.14050000000000001</v>
      </c>
      <c r="AE42">
        <v>0.36549999999999999</v>
      </c>
      <c r="AF42">
        <v>2554</v>
      </c>
      <c r="AG42" s="8">
        <f t="shared" si="21"/>
        <v>91</v>
      </c>
      <c r="AH42" s="8">
        <f t="shared" si="0"/>
        <v>0.19920000000000004</v>
      </c>
      <c r="AI42" s="8">
        <f t="shared" si="1"/>
        <v>5.8000000000000274E-3</v>
      </c>
      <c r="AJ42" s="8">
        <f t="shared" si="2"/>
        <v>0.1177999999999999</v>
      </c>
      <c r="AK42" s="8">
        <f t="shared" si="3"/>
        <v>2.7800000000000047E-2</v>
      </c>
      <c r="AL42" s="8">
        <f t="shared" si="4"/>
        <v>3.6300000000000221E-2</v>
      </c>
      <c r="AM42" s="8">
        <f t="shared" si="5"/>
        <v>3.2299999999999995E-2</v>
      </c>
      <c r="AN42" s="8">
        <f t="shared" si="6"/>
        <v>3.1499999999999972E-2</v>
      </c>
      <c r="AO42" s="8">
        <f t="shared" si="7"/>
        <v>2.6700000000000002E-2</v>
      </c>
      <c r="AP42" s="8">
        <f t="shared" si="8"/>
        <v>8.7000000000000133E-3</v>
      </c>
      <c r="AQ42" s="8">
        <f t="shared" si="9"/>
        <v>1.0799999999999976E-2</v>
      </c>
      <c r="AR42" s="1">
        <f t="shared" si="22"/>
        <v>3.5630383711824587E-2</v>
      </c>
      <c r="AS42" s="1">
        <f t="shared" si="10"/>
        <v>0.12777421423989743</v>
      </c>
      <c r="AT42" s="1">
        <f t="shared" si="11"/>
        <v>4.0286170730012838E-3</v>
      </c>
      <c r="AU42" s="1">
        <f t="shared" si="12"/>
        <v>5.0969193492557907E-2</v>
      </c>
      <c r="AV42" s="1">
        <f t="shared" si="13"/>
        <v>4.1099940863394524E-2</v>
      </c>
      <c r="AW42" s="1">
        <f t="shared" si="14"/>
        <v>1.5832860819121608E-2</v>
      </c>
      <c r="AX42" s="1">
        <f t="shared" si="15"/>
        <v>7.2600584400988932E-2</v>
      </c>
      <c r="AY42" s="1">
        <f t="shared" si="16"/>
        <v>6.4961847803670758E-2</v>
      </c>
      <c r="AZ42" s="1">
        <f t="shared" si="17"/>
        <v>5.6627783669141007E-2</v>
      </c>
      <c r="BA42" s="1">
        <f t="shared" si="18"/>
        <v>6.1921708185053492E-2</v>
      </c>
      <c r="BB42" s="1">
        <f t="shared" si="19"/>
        <v>2.9548563611491052E-2</v>
      </c>
      <c r="BC42" s="1"/>
    </row>
    <row r="43" spans="1:55" x14ac:dyDescent="0.2">
      <c r="A43" t="s">
        <v>62</v>
      </c>
      <c r="B43" t="s">
        <v>313</v>
      </c>
      <c r="C43" t="s">
        <v>525</v>
      </c>
      <c r="D43">
        <v>0.20469999999999999</v>
      </c>
      <c r="E43">
        <v>1.274</v>
      </c>
      <c r="F43">
        <v>1.3288</v>
      </c>
      <c r="G43">
        <v>0.96479999999999999</v>
      </c>
      <c r="H43">
        <v>2.9577</v>
      </c>
      <c r="I43">
        <v>0.51200000000000001</v>
      </c>
      <c r="J43">
        <v>0.57340000000000002</v>
      </c>
      <c r="K43">
        <v>0.107</v>
      </c>
      <c r="L43">
        <v>0.44619999999999999</v>
      </c>
      <c r="M43">
        <v>0.41320000000000001</v>
      </c>
      <c r="N43">
        <v>2395</v>
      </c>
      <c r="O43">
        <v>41</v>
      </c>
      <c r="P43" t="s">
        <v>525</v>
      </c>
      <c r="Q43">
        <v>2010</v>
      </c>
      <c r="R43" t="s">
        <v>313</v>
      </c>
      <c r="S43" t="s">
        <v>525</v>
      </c>
      <c r="T43">
        <v>201004</v>
      </c>
      <c r="U43">
        <v>0.2102</v>
      </c>
      <c r="V43">
        <v>1.3181</v>
      </c>
      <c r="W43">
        <v>1.3933</v>
      </c>
      <c r="X43">
        <v>1.0227999999999999</v>
      </c>
      <c r="Y43">
        <v>3.0628000000000002</v>
      </c>
      <c r="Z43">
        <v>2346</v>
      </c>
      <c r="AA43">
        <v>0.53349999999999997</v>
      </c>
      <c r="AB43">
        <v>0.6179</v>
      </c>
      <c r="AC43">
        <v>0.1163</v>
      </c>
      <c r="AD43">
        <v>0.48599999999999999</v>
      </c>
      <c r="AE43">
        <v>0.42770000000000002</v>
      </c>
      <c r="AF43">
        <v>2346</v>
      </c>
      <c r="AG43" s="8">
        <f t="shared" si="21"/>
        <v>49</v>
      </c>
      <c r="AH43" s="8">
        <f t="shared" si="0"/>
        <v>5.5000000000000049E-3</v>
      </c>
      <c r="AI43" s="8">
        <f t="shared" si="1"/>
        <v>4.4100000000000028E-2</v>
      </c>
      <c r="AJ43" s="8">
        <f t="shared" si="2"/>
        <v>6.4500000000000002E-2</v>
      </c>
      <c r="AK43" s="8">
        <f t="shared" si="3"/>
        <v>5.799999999999994E-2</v>
      </c>
      <c r="AL43" s="8">
        <f t="shared" si="4"/>
        <v>0.10510000000000019</v>
      </c>
      <c r="AM43" s="8">
        <f t="shared" si="5"/>
        <v>2.1499999999999964E-2</v>
      </c>
      <c r="AN43" s="8">
        <f t="shared" si="6"/>
        <v>4.4499999999999984E-2</v>
      </c>
      <c r="AO43" s="8">
        <f t="shared" si="7"/>
        <v>9.3000000000000027E-3</v>
      </c>
      <c r="AP43" s="8">
        <f t="shared" si="8"/>
        <v>3.9800000000000002E-2</v>
      </c>
      <c r="AQ43" s="8">
        <f t="shared" si="9"/>
        <v>1.4500000000000013E-2</v>
      </c>
      <c r="AR43" s="1">
        <f t="shared" si="22"/>
        <v>2.0886615515771423E-2</v>
      </c>
      <c r="AS43" s="1">
        <f t="shared" si="10"/>
        <v>2.6165556612749774E-2</v>
      </c>
      <c r="AT43" s="1">
        <f t="shared" si="11"/>
        <v>3.3457249070631967E-2</v>
      </c>
      <c r="AU43" s="1">
        <f t="shared" si="12"/>
        <v>4.6292973516112834E-2</v>
      </c>
      <c r="AV43" s="1">
        <f t="shared" si="13"/>
        <v>5.6707078607743377E-2</v>
      </c>
      <c r="AW43" s="1">
        <f t="shared" si="14"/>
        <v>3.4315005876975335E-2</v>
      </c>
      <c r="AX43" s="1">
        <f t="shared" si="15"/>
        <v>4.0299906279287701E-2</v>
      </c>
      <c r="AY43" s="1">
        <f t="shared" si="16"/>
        <v>7.2018125910341402E-2</v>
      </c>
      <c r="AZ43" s="1">
        <f t="shared" si="17"/>
        <v>7.9965606190885663E-2</v>
      </c>
      <c r="BA43" s="1">
        <f t="shared" si="18"/>
        <v>8.1893004115226375E-2</v>
      </c>
      <c r="BB43" s="1">
        <f t="shared" si="19"/>
        <v>3.3902267944821207E-2</v>
      </c>
      <c r="BC43" s="1"/>
    </row>
    <row r="44" spans="1:55" x14ac:dyDescent="0.2">
      <c r="A44" t="s">
        <v>64</v>
      </c>
      <c r="B44" t="s">
        <v>315</v>
      </c>
      <c r="C44" t="s">
        <v>525</v>
      </c>
      <c r="D44">
        <v>0.97340000000000004</v>
      </c>
      <c r="E44">
        <v>1.8812</v>
      </c>
      <c r="F44">
        <v>2.5165999999999999</v>
      </c>
      <c r="G44">
        <v>1.4851000000000001</v>
      </c>
      <c r="H44">
        <v>1.5165999999999999</v>
      </c>
      <c r="I44">
        <v>1.0815999999999999</v>
      </c>
      <c r="J44">
        <v>0.88170000000000004</v>
      </c>
      <c r="K44">
        <v>0.46510000000000001</v>
      </c>
      <c r="L44">
        <v>1.4291</v>
      </c>
      <c r="M44">
        <v>0.3921</v>
      </c>
      <c r="N44">
        <v>3312</v>
      </c>
      <c r="O44">
        <v>43</v>
      </c>
      <c r="P44" t="s">
        <v>525</v>
      </c>
      <c r="Q44">
        <v>2017</v>
      </c>
      <c r="R44" t="s">
        <v>315</v>
      </c>
      <c r="S44" t="s">
        <v>525</v>
      </c>
      <c r="T44">
        <v>201710</v>
      </c>
      <c r="U44">
        <v>1.0190999999999999</v>
      </c>
      <c r="V44">
        <v>2.0105</v>
      </c>
      <c r="W44">
        <v>2.6659999999999999</v>
      </c>
      <c r="X44">
        <v>1.5771999999999999</v>
      </c>
      <c r="Y44">
        <v>1.5824</v>
      </c>
      <c r="Z44">
        <v>3206</v>
      </c>
      <c r="AA44">
        <v>1.1516999999999999</v>
      </c>
      <c r="AB44">
        <v>0.95640000000000003</v>
      </c>
      <c r="AC44">
        <v>0.49259999999999998</v>
      </c>
      <c r="AD44">
        <v>1.5579000000000001</v>
      </c>
      <c r="AE44">
        <v>0.4123</v>
      </c>
      <c r="AF44">
        <v>3206</v>
      </c>
      <c r="AG44" s="8">
        <f t="shared" si="21"/>
        <v>106</v>
      </c>
      <c r="AH44" s="8">
        <f t="shared" si="0"/>
        <v>4.5699999999999852E-2</v>
      </c>
      <c r="AI44" s="8">
        <f t="shared" si="1"/>
        <v>0.12929999999999997</v>
      </c>
      <c r="AJ44" s="8">
        <f t="shared" si="2"/>
        <v>0.14939999999999998</v>
      </c>
      <c r="AK44" s="8">
        <f t="shared" si="3"/>
        <v>9.2099999999999849E-2</v>
      </c>
      <c r="AL44" s="8">
        <f t="shared" si="4"/>
        <v>6.5800000000000081E-2</v>
      </c>
      <c r="AM44" s="8">
        <f t="shared" si="5"/>
        <v>7.0100000000000051E-2</v>
      </c>
      <c r="AN44" s="8">
        <f t="shared" si="6"/>
        <v>7.4699999999999989E-2</v>
      </c>
      <c r="AO44" s="8">
        <f t="shared" si="7"/>
        <v>2.7499999999999969E-2</v>
      </c>
      <c r="AP44" s="8">
        <f t="shared" si="8"/>
        <v>0.12880000000000003</v>
      </c>
      <c r="AQ44" s="8">
        <f t="shared" si="9"/>
        <v>2.0199999999999996E-2</v>
      </c>
      <c r="AR44" s="1">
        <f t="shared" si="22"/>
        <v>3.3063006862133593E-2</v>
      </c>
      <c r="AS44" s="1">
        <f t="shared" si="10"/>
        <v>4.4843489353350807E-2</v>
      </c>
      <c r="AT44" s="1">
        <f t="shared" si="11"/>
        <v>6.4312360109425537E-2</v>
      </c>
      <c r="AU44" s="1">
        <f t="shared" si="12"/>
        <v>5.603900975243814E-2</v>
      </c>
      <c r="AV44" s="1">
        <f t="shared" si="13"/>
        <v>5.8394623383210664E-2</v>
      </c>
      <c r="AW44" s="1">
        <f t="shared" si="14"/>
        <v>4.1582406471183053E-2</v>
      </c>
      <c r="AX44" s="1">
        <f t="shared" si="15"/>
        <v>6.0866545107232883E-2</v>
      </c>
      <c r="AY44" s="1">
        <f t="shared" si="16"/>
        <v>7.8105395232120456E-2</v>
      </c>
      <c r="AZ44" s="1">
        <f t="shared" si="17"/>
        <v>5.5826228177019876E-2</v>
      </c>
      <c r="BA44" s="1">
        <f t="shared" si="18"/>
        <v>8.267539636690413E-2</v>
      </c>
      <c r="BB44" s="1">
        <f t="shared" si="19"/>
        <v>4.8993451370361374E-2</v>
      </c>
      <c r="BC44" s="1"/>
    </row>
    <row r="45" spans="1:55" x14ac:dyDescent="0.2">
      <c r="A45" t="s">
        <v>65</v>
      </c>
      <c r="B45" t="s">
        <v>316</v>
      </c>
      <c r="C45" t="s">
        <v>525</v>
      </c>
      <c r="D45">
        <v>1.1940999999999999</v>
      </c>
      <c r="E45">
        <v>2.3622999999999998</v>
      </c>
      <c r="F45">
        <v>3.4478</v>
      </c>
      <c r="G45">
        <v>1.4376</v>
      </c>
      <c r="H45">
        <v>2.8132999999999999</v>
      </c>
      <c r="I45">
        <v>1.6813</v>
      </c>
      <c r="J45">
        <v>0.68530000000000002</v>
      </c>
      <c r="K45">
        <v>0.40400000000000003</v>
      </c>
      <c r="L45">
        <v>0.33279999999999998</v>
      </c>
      <c r="M45">
        <v>0.34350000000000003</v>
      </c>
      <c r="N45">
        <v>3663</v>
      </c>
      <c r="O45">
        <v>44</v>
      </c>
      <c r="P45" t="s">
        <v>525</v>
      </c>
      <c r="Q45">
        <v>2018</v>
      </c>
      <c r="R45" t="s">
        <v>316</v>
      </c>
      <c r="S45" t="s">
        <v>525</v>
      </c>
      <c r="T45">
        <v>201810</v>
      </c>
      <c r="U45">
        <v>1.2641</v>
      </c>
      <c r="V45">
        <v>2.5135999999999998</v>
      </c>
      <c r="W45">
        <v>3.6429</v>
      </c>
      <c r="X45">
        <v>1.5202</v>
      </c>
      <c r="Y45">
        <v>2.9207999999999998</v>
      </c>
      <c r="Z45">
        <v>3551</v>
      </c>
      <c r="AA45">
        <v>1.7749999999999999</v>
      </c>
      <c r="AB45">
        <v>0.74870000000000003</v>
      </c>
      <c r="AC45">
        <v>0.4355</v>
      </c>
      <c r="AD45">
        <v>0.30990000000000001</v>
      </c>
      <c r="AE45">
        <v>0.36980000000000002</v>
      </c>
      <c r="AF45">
        <v>3551</v>
      </c>
      <c r="AG45" s="8">
        <f t="shared" si="21"/>
        <v>112</v>
      </c>
      <c r="AH45" s="8">
        <f t="shared" si="0"/>
        <v>7.0000000000000062E-2</v>
      </c>
      <c r="AI45" s="8">
        <f t="shared" si="1"/>
        <v>0.15129999999999999</v>
      </c>
      <c r="AJ45" s="8">
        <f t="shared" si="2"/>
        <v>0.19510000000000005</v>
      </c>
      <c r="AK45" s="8">
        <f t="shared" si="3"/>
        <v>8.2600000000000007E-2</v>
      </c>
      <c r="AL45" s="8">
        <f t="shared" si="4"/>
        <v>0.10749999999999993</v>
      </c>
      <c r="AM45" s="8">
        <f t="shared" si="5"/>
        <v>9.3699999999999894E-2</v>
      </c>
      <c r="AN45" s="8">
        <f t="shared" si="6"/>
        <v>6.3400000000000012E-2</v>
      </c>
      <c r="AO45" s="8">
        <f t="shared" si="7"/>
        <v>3.1499999999999972E-2</v>
      </c>
      <c r="AP45" s="8">
        <f t="shared" si="8"/>
        <v>2.2899999999999976E-2</v>
      </c>
      <c r="AQ45" s="8">
        <f t="shared" si="9"/>
        <v>2.629999999999999E-2</v>
      </c>
      <c r="AR45" s="1">
        <f t="shared" si="22"/>
        <v>3.1540411151788295E-2</v>
      </c>
      <c r="AS45" s="1">
        <f t="shared" si="10"/>
        <v>5.5375365872953108E-2</v>
      </c>
      <c r="AT45" s="1">
        <f t="shared" si="11"/>
        <v>6.0192552514322095E-2</v>
      </c>
      <c r="AU45" s="1">
        <f t="shared" si="12"/>
        <v>5.3556232671772452E-2</v>
      </c>
      <c r="AV45" s="1">
        <f t="shared" si="13"/>
        <v>5.433495592685178E-2</v>
      </c>
      <c r="AW45" s="1">
        <f t="shared" si="14"/>
        <v>3.6804984935634E-2</v>
      </c>
      <c r="AX45" s="1">
        <f t="shared" si="15"/>
        <v>5.27887323943661E-2</v>
      </c>
      <c r="AY45" s="1">
        <f t="shared" si="16"/>
        <v>8.4680112194470469E-2</v>
      </c>
      <c r="AZ45" s="1">
        <f t="shared" si="17"/>
        <v>7.2330654420206586E-2</v>
      </c>
      <c r="BA45" s="1">
        <f t="shared" si="18"/>
        <v>7.3894804775733958E-2</v>
      </c>
      <c r="BB45" s="1">
        <f t="shared" si="19"/>
        <v>7.1119524067063233E-2</v>
      </c>
      <c r="BC45" s="1"/>
    </row>
    <row r="46" spans="1:55" x14ac:dyDescent="0.2">
      <c r="A46" t="s">
        <v>66</v>
      </c>
      <c r="B46" t="s">
        <v>317</v>
      </c>
      <c r="C46" t="s">
        <v>525</v>
      </c>
      <c r="D46">
        <v>0.62229999999999996</v>
      </c>
      <c r="E46">
        <v>0.86029999999999995</v>
      </c>
      <c r="F46">
        <v>1.4683999999999999</v>
      </c>
      <c r="G46">
        <v>0.873</v>
      </c>
      <c r="H46">
        <v>1.1639999999999999</v>
      </c>
      <c r="I46">
        <v>1.492</v>
      </c>
      <c r="J46">
        <v>0.37780000000000002</v>
      </c>
      <c r="K46">
        <v>0.3987</v>
      </c>
      <c r="L46">
        <v>0.23669999999999999</v>
      </c>
      <c r="M46">
        <v>0.3266</v>
      </c>
      <c r="N46">
        <v>3127</v>
      </c>
      <c r="O46">
        <v>45</v>
      </c>
      <c r="P46" t="s">
        <v>525</v>
      </c>
      <c r="Q46">
        <v>2019</v>
      </c>
      <c r="R46" t="s">
        <v>317</v>
      </c>
      <c r="S46" t="s">
        <v>525</v>
      </c>
      <c r="T46">
        <v>201910</v>
      </c>
      <c r="U46">
        <v>0.66979999999999995</v>
      </c>
      <c r="V46">
        <v>0.93169999999999997</v>
      </c>
      <c r="W46">
        <v>1.5765</v>
      </c>
      <c r="X46">
        <v>0.93930000000000002</v>
      </c>
      <c r="Y46">
        <v>1.2454000000000001</v>
      </c>
      <c r="Z46">
        <v>3002</v>
      </c>
      <c r="AA46">
        <v>1.6223000000000001</v>
      </c>
      <c r="AB46">
        <v>0.4002</v>
      </c>
      <c r="AC46">
        <v>0.4239</v>
      </c>
      <c r="AD46">
        <v>0.20780000000000001</v>
      </c>
      <c r="AE46">
        <v>0.3453</v>
      </c>
      <c r="AF46">
        <v>3002</v>
      </c>
      <c r="AG46" s="8">
        <f t="shared" si="21"/>
        <v>125</v>
      </c>
      <c r="AH46" s="8">
        <f t="shared" si="0"/>
        <v>4.7499999999999987E-2</v>
      </c>
      <c r="AI46" s="8">
        <f t="shared" si="1"/>
        <v>7.1400000000000019E-2</v>
      </c>
      <c r="AJ46" s="8">
        <f t="shared" si="2"/>
        <v>0.10810000000000008</v>
      </c>
      <c r="AK46" s="8">
        <f t="shared" si="3"/>
        <v>6.6300000000000026E-2</v>
      </c>
      <c r="AL46" s="8">
        <f t="shared" si="4"/>
        <v>8.1400000000000139E-2</v>
      </c>
      <c r="AM46" s="8">
        <f t="shared" si="5"/>
        <v>0.13030000000000008</v>
      </c>
      <c r="AN46" s="8">
        <f t="shared" si="6"/>
        <v>2.2399999999999975E-2</v>
      </c>
      <c r="AO46" s="8">
        <f t="shared" si="7"/>
        <v>2.52E-2</v>
      </c>
      <c r="AP46" s="8">
        <f t="shared" si="8"/>
        <v>2.8899999999999981E-2</v>
      </c>
      <c r="AQ46" s="8">
        <f t="shared" si="9"/>
        <v>1.8699999999999994E-2</v>
      </c>
      <c r="AR46" s="1">
        <f t="shared" si="22"/>
        <v>4.1638907395070035E-2</v>
      </c>
      <c r="AS46" s="1">
        <f t="shared" si="10"/>
        <v>7.091669154971636E-2</v>
      </c>
      <c r="AT46" s="1">
        <f t="shared" si="11"/>
        <v>7.6634109691960939E-2</v>
      </c>
      <c r="AU46" s="1">
        <f t="shared" si="12"/>
        <v>6.8569616238503106E-2</v>
      </c>
      <c r="AV46" s="1">
        <f t="shared" si="13"/>
        <v>7.0584477802619006E-2</v>
      </c>
      <c r="AW46" s="1">
        <f t="shared" si="14"/>
        <v>6.5360526738397429E-2</v>
      </c>
      <c r="AX46" s="1">
        <f t="shared" si="15"/>
        <v>8.0318066941995947E-2</v>
      </c>
      <c r="AY46" s="1">
        <f t="shared" si="16"/>
        <v>5.5972013993003444E-2</v>
      </c>
      <c r="AZ46" s="1">
        <f t="shared" si="17"/>
        <v>5.9447983014861983E-2</v>
      </c>
      <c r="BA46" s="1">
        <f t="shared" si="18"/>
        <v>0.13907603464870055</v>
      </c>
      <c r="BB46" s="1">
        <f t="shared" si="19"/>
        <v>5.4155806545033269E-2</v>
      </c>
      <c r="BC46" s="1"/>
    </row>
    <row r="47" spans="1:55" x14ac:dyDescent="0.2">
      <c r="A47" t="s">
        <v>67</v>
      </c>
      <c r="B47" t="s">
        <v>318</v>
      </c>
      <c r="C47" t="s">
        <v>525</v>
      </c>
      <c r="D47">
        <v>1.9614</v>
      </c>
      <c r="E47">
        <v>1.5041</v>
      </c>
      <c r="F47">
        <v>3.7349999999999999</v>
      </c>
      <c r="G47">
        <v>2.3837000000000002</v>
      </c>
      <c r="H47">
        <v>1.8825000000000001</v>
      </c>
      <c r="I47">
        <v>1.5499000000000001</v>
      </c>
      <c r="J47">
        <v>0.31609999999999999</v>
      </c>
      <c r="K47">
        <v>0.76749999999999996</v>
      </c>
      <c r="L47">
        <v>0.28910000000000002</v>
      </c>
      <c r="M47">
        <v>0.39290000000000003</v>
      </c>
      <c r="N47">
        <v>4464</v>
      </c>
      <c r="O47">
        <v>46</v>
      </c>
      <c r="P47" t="s">
        <v>525</v>
      </c>
      <c r="Q47">
        <v>2020</v>
      </c>
      <c r="R47" t="s">
        <v>318</v>
      </c>
      <c r="S47" t="s">
        <v>525</v>
      </c>
      <c r="T47">
        <v>202010</v>
      </c>
      <c r="U47">
        <v>2.0358000000000001</v>
      </c>
      <c r="V47">
        <v>1.6071</v>
      </c>
      <c r="W47">
        <v>3.8626</v>
      </c>
      <c r="X47">
        <v>2.4441999999999999</v>
      </c>
      <c r="Y47">
        <v>1.95</v>
      </c>
      <c r="Z47">
        <v>4369</v>
      </c>
      <c r="AA47">
        <v>1.6093</v>
      </c>
      <c r="AB47">
        <v>0.33929999999999999</v>
      </c>
      <c r="AC47">
        <v>0.79979999999999996</v>
      </c>
      <c r="AD47">
        <v>0.25819999999999999</v>
      </c>
      <c r="AE47">
        <v>0.42509999999999998</v>
      </c>
      <c r="AF47">
        <v>4369</v>
      </c>
      <c r="AG47" s="8">
        <f t="shared" si="21"/>
        <v>95</v>
      </c>
      <c r="AH47" s="8">
        <f t="shared" si="0"/>
        <v>7.4400000000000022E-2</v>
      </c>
      <c r="AI47" s="8">
        <f t="shared" si="1"/>
        <v>0.10299999999999998</v>
      </c>
      <c r="AJ47" s="8">
        <f t="shared" si="2"/>
        <v>0.12760000000000016</v>
      </c>
      <c r="AK47" s="8">
        <f t="shared" si="3"/>
        <v>6.0499999999999776E-2</v>
      </c>
      <c r="AL47" s="8">
        <f t="shared" si="4"/>
        <v>6.7499999999999893E-2</v>
      </c>
      <c r="AM47" s="8">
        <f t="shared" si="5"/>
        <v>5.9399999999999897E-2</v>
      </c>
      <c r="AN47" s="8">
        <f t="shared" si="6"/>
        <v>2.3199999999999998E-2</v>
      </c>
      <c r="AO47" s="8">
        <f t="shared" si="7"/>
        <v>3.2299999999999995E-2</v>
      </c>
      <c r="AP47" s="8">
        <f t="shared" si="8"/>
        <v>3.0900000000000039E-2</v>
      </c>
      <c r="AQ47" s="8">
        <f t="shared" si="9"/>
        <v>3.2199999999999951E-2</v>
      </c>
      <c r="AR47" s="1">
        <f t="shared" si="22"/>
        <v>2.1744106202792324E-2</v>
      </c>
      <c r="AS47" s="1">
        <f t="shared" si="10"/>
        <v>3.6545829649277883E-2</v>
      </c>
      <c r="AT47" s="1">
        <f t="shared" si="11"/>
        <v>6.4090597971501406E-2</v>
      </c>
      <c r="AU47" s="1">
        <f t="shared" si="12"/>
        <v>3.3034743437063141E-2</v>
      </c>
      <c r="AV47" s="1">
        <f t="shared" si="13"/>
        <v>2.4752475247524663E-2</v>
      </c>
      <c r="AW47" s="1">
        <f t="shared" si="14"/>
        <v>3.4615384615384603E-2</v>
      </c>
      <c r="AX47" s="1">
        <f t="shared" si="15"/>
        <v>3.6910457963089449E-2</v>
      </c>
      <c r="AY47" s="1">
        <f t="shared" si="16"/>
        <v>6.8376068376068355E-2</v>
      </c>
      <c r="AZ47" s="1">
        <f t="shared" si="17"/>
        <v>4.0385096274068499E-2</v>
      </c>
      <c r="BA47" s="1">
        <f t="shared" si="18"/>
        <v>0.11967467079783134</v>
      </c>
      <c r="BB47" s="1">
        <f t="shared" si="19"/>
        <v>7.5746883086332484E-2</v>
      </c>
      <c r="BC47" s="1"/>
    </row>
    <row r="48" spans="1:55" x14ac:dyDescent="0.2">
      <c r="A48" t="s">
        <v>68</v>
      </c>
      <c r="B48" t="s">
        <v>319</v>
      </c>
      <c r="C48" t="s">
        <v>525</v>
      </c>
      <c r="D48">
        <v>1.2924</v>
      </c>
      <c r="E48">
        <v>0.4244</v>
      </c>
      <c r="F48">
        <v>1.9853000000000001</v>
      </c>
      <c r="G48">
        <v>0.40250000000000002</v>
      </c>
      <c r="H48">
        <v>2.1137000000000001</v>
      </c>
      <c r="I48">
        <v>1.2829999999999999</v>
      </c>
      <c r="J48">
        <v>0.42070000000000002</v>
      </c>
      <c r="K48">
        <v>0.55710000000000004</v>
      </c>
      <c r="L48">
        <v>0.28120000000000001</v>
      </c>
      <c r="M48">
        <v>9.2799999999999994E-2</v>
      </c>
      <c r="N48">
        <v>3761</v>
      </c>
      <c r="O48">
        <v>47</v>
      </c>
      <c r="P48" t="s">
        <v>525</v>
      </c>
      <c r="Q48">
        <v>2017</v>
      </c>
      <c r="R48" t="s">
        <v>319</v>
      </c>
      <c r="S48" t="s">
        <v>525</v>
      </c>
      <c r="T48">
        <v>201705</v>
      </c>
      <c r="U48">
        <v>1.3726</v>
      </c>
      <c r="V48">
        <v>0.38290000000000002</v>
      </c>
      <c r="W48">
        <v>2.1023000000000001</v>
      </c>
      <c r="X48">
        <v>0.42570000000000002</v>
      </c>
      <c r="Y48">
        <v>2.3996</v>
      </c>
      <c r="Z48">
        <v>3629</v>
      </c>
      <c r="AA48">
        <v>1.3588</v>
      </c>
      <c r="AB48">
        <v>0.4521</v>
      </c>
      <c r="AC48">
        <v>0.58979999999999999</v>
      </c>
      <c r="AD48">
        <v>0.2472</v>
      </c>
      <c r="AE48">
        <v>0.1011</v>
      </c>
      <c r="AF48">
        <v>3629</v>
      </c>
      <c r="AG48" s="8">
        <f t="shared" si="21"/>
        <v>132</v>
      </c>
      <c r="AH48" s="8">
        <f t="shared" si="0"/>
        <v>8.0200000000000049E-2</v>
      </c>
      <c r="AI48" s="8">
        <f t="shared" si="1"/>
        <v>4.1499999999999981E-2</v>
      </c>
      <c r="AJ48" s="8">
        <f t="shared" si="2"/>
        <v>0.11699999999999999</v>
      </c>
      <c r="AK48" s="8">
        <f t="shared" si="3"/>
        <v>2.3199999999999998E-2</v>
      </c>
      <c r="AL48" s="8">
        <f t="shared" si="4"/>
        <v>0.28589999999999982</v>
      </c>
      <c r="AM48" s="8">
        <f t="shared" si="5"/>
        <v>7.580000000000009E-2</v>
      </c>
      <c r="AN48" s="8">
        <f t="shared" si="6"/>
        <v>3.1399999999999983E-2</v>
      </c>
      <c r="AO48" s="8">
        <f t="shared" si="7"/>
        <v>3.2699999999999951E-2</v>
      </c>
      <c r="AP48" s="8">
        <f t="shared" si="8"/>
        <v>3.4000000000000002E-2</v>
      </c>
      <c r="AQ48" s="8">
        <f t="shared" si="9"/>
        <v>8.3000000000000018E-3</v>
      </c>
      <c r="AR48" s="1">
        <f t="shared" si="22"/>
        <v>3.6373656654725917E-2</v>
      </c>
      <c r="AS48" s="1">
        <f t="shared" si="10"/>
        <v>5.8429258341833101E-2</v>
      </c>
      <c r="AT48" s="1">
        <f t="shared" si="11"/>
        <v>0.10838338991903895</v>
      </c>
      <c r="AU48" s="1">
        <f t="shared" si="12"/>
        <v>5.5653332064881322E-2</v>
      </c>
      <c r="AV48" s="1">
        <f t="shared" si="13"/>
        <v>5.4498473103124279E-2</v>
      </c>
      <c r="AW48" s="1">
        <f t="shared" si="14"/>
        <v>0.11914485747624592</v>
      </c>
      <c r="AX48" s="1">
        <f t="shared" si="15"/>
        <v>5.5784515749190522E-2</v>
      </c>
      <c r="AY48" s="1">
        <f t="shared" si="16"/>
        <v>6.9453660694536623E-2</v>
      </c>
      <c r="AZ48" s="1">
        <f t="shared" si="17"/>
        <v>5.5442522889114887E-2</v>
      </c>
      <c r="BA48" s="1">
        <f t="shared" si="18"/>
        <v>0.13754045307443374</v>
      </c>
      <c r="BB48" s="1">
        <f t="shared" si="19"/>
        <v>8.2096933728981192E-2</v>
      </c>
      <c r="BC48" s="1"/>
    </row>
    <row r="49" spans="1:55" x14ac:dyDescent="0.2">
      <c r="A49" t="s">
        <v>69</v>
      </c>
      <c r="B49" t="s">
        <v>320</v>
      </c>
      <c r="C49" t="s">
        <v>525</v>
      </c>
      <c r="D49">
        <v>1.3566</v>
      </c>
      <c r="E49">
        <v>1.5972999999999999</v>
      </c>
      <c r="F49">
        <v>3.8736999999999999</v>
      </c>
      <c r="G49">
        <v>1.4192</v>
      </c>
      <c r="H49">
        <v>2.0274000000000001</v>
      </c>
      <c r="I49">
        <v>1.3099000000000001</v>
      </c>
      <c r="J49">
        <v>0.54010000000000002</v>
      </c>
      <c r="K49">
        <v>0.68479999999999996</v>
      </c>
      <c r="L49">
        <v>0.72809999999999997</v>
      </c>
      <c r="M49">
        <v>0.54890000000000005</v>
      </c>
      <c r="N49">
        <v>3290</v>
      </c>
      <c r="O49">
        <v>48</v>
      </c>
      <c r="P49" t="s">
        <v>525</v>
      </c>
      <c r="Q49">
        <v>2018</v>
      </c>
      <c r="R49" t="s">
        <v>320</v>
      </c>
      <c r="S49" t="s">
        <v>525</v>
      </c>
      <c r="T49">
        <v>201805</v>
      </c>
      <c r="U49">
        <v>1.4379</v>
      </c>
      <c r="V49">
        <v>1.6912</v>
      </c>
      <c r="W49">
        <v>4.0826000000000002</v>
      </c>
      <c r="X49">
        <v>1.5127999999999999</v>
      </c>
      <c r="Y49">
        <v>2.1053000000000002</v>
      </c>
      <c r="Z49">
        <v>3208</v>
      </c>
      <c r="AA49">
        <v>1.3644000000000001</v>
      </c>
      <c r="AB49">
        <v>0.59830000000000005</v>
      </c>
      <c r="AC49">
        <v>0.72119999999999995</v>
      </c>
      <c r="AD49">
        <v>0.73819999999999997</v>
      </c>
      <c r="AE49">
        <v>0.58420000000000005</v>
      </c>
      <c r="AF49">
        <v>3208</v>
      </c>
      <c r="AG49" s="8">
        <f t="shared" si="21"/>
        <v>82</v>
      </c>
      <c r="AH49" s="8">
        <f t="shared" si="0"/>
        <v>8.1299999999999928E-2</v>
      </c>
      <c r="AI49" s="8">
        <f t="shared" si="1"/>
        <v>9.3900000000000095E-2</v>
      </c>
      <c r="AJ49" s="8">
        <f t="shared" si="2"/>
        <v>0.20890000000000031</v>
      </c>
      <c r="AK49" s="8">
        <f t="shared" si="3"/>
        <v>9.3599999999999905E-2</v>
      </c>
      <c r="AL49" s="8">
        <f t="shared" si="4"/>
        <v>7.790000000000008E-2</v>
      </c>
      <c r="AM49" s="8">
        <f t="shared" si="5"/>
        <v>5.4499999999999993E-2</v>
      </c>
      <c r="AN49" s="8">
        <f t="shared" si="6"/>
        <v>5.8200000000000029E-2</v>
      </c>
      <c r="AO49" s="8">
        <f t="shared" si="7"/>
        <v>3.6399999999999988E-2</v>
      </c>
      <c r="AP49" s="8">
        <f t="shared" si="8"/>
        <v>1.0099999999999998E-2</v>
      </c>
      <c r="AQ49" s="8">
        <f t="shared" si="9"/>
        <v>3.5299999999999998E-2</v>
      </c>
      <c r="AR49" s="1">
        <f t="shared" si="22"/>
        <v>2.5561097256857845E-2</v>
      </c>
      <c r="AS49" s="1">
        <f t="shared" si="10"/>
        <v>5.6540788650114693E-2</v>
      </c>
      <c r="AT49" s="1">
        <f t="shared" si="11"/>
        <v>5.5522705771050229E-2</v>
      </c>
      <c r="AU49" s="1">
        <f t="shared" si="12"/>
        <v>5.1168373095576425E-2</v>
      </c>
      <c r="AV49" s="1">
        <f t="shared" si="13"/>
        <v>6.187202538339498E-2</v>
      </c>
      <c r="AW49" s="1">
        <f t="shared" si="14"/>
        <v>3.7001852467581808E-2</v>
      </c>
      <c r="AX49" s="1">
        <f t="shared" si="15"/>
        <v>3.9944297859865086E-2</v>
      </c>
      <c r="AY49" s="1">
        <f t="shared" si="16"/>
        <v>9.7275614240347696E-2</v>
      </c>
      <c r="AZ49" s="1">
        <f t="shared" si="17"/>
        <v>5.0471436494730959E-2</v>
      </c>
      <c r="BA49" s="1">
        <f t="shared" si="18"/>
        <v>1.368192901652665E-2</v>
      </c>
      <c r="BB49" s="1">
        <f t="shared" si="19"/>
        <v>6.0424512153372079E-2</v>
      </c>
      <c r="BC49" s="1"/>
    </row>
    <row r="50" spans="1:55" x14ac:dyDescent="0.2">
      <c r="A50" t="s">
        <v>70</v>
      </c>
      <c r="B50" t="s">
        <v>321</v>
      </c>
      <c r="C50" t="s">
        <v>525</v>
      </c>
      <c r="D50">
        <v>2.0215999999999998</v>
      </c>
      <c r="E50">
        <v>2.5718999999999999</v>
      </c>
      <c r="F50">
        <v>2.4672999999999998</v>
      </c>
      <c r="G50">
        <v>1.5116000000000001</v>
      </c>
      <c r="H50">
        <v>1.5550999999999999</v>
      </c>
      <c r="I50">
        <v>2.1345000000000001</v>
      </c>
      <c r="J50">
        <v>1.2357</v>
      </c>
      <c r="K50">
        <v>0.5232</v>
      </c>
      <c r="L50">
        <v>0.80800000000000005</v>
      </c>
      <c r="M50">
        <v>0.68620000000000003</v>
      </c>
      <c r="N50">
        <v>2744</v>
      </c>
      <c r="O50">
        <v>49</v>
      </c>
      <c r="P50" t="s">
        <v>525</v>
      </c>
      <c r="Q50">
        <v>2019</v>
      </c>
      <c r="R50" t="s">
        <v>321</v>
      </c>
      <c r="S50" t="s">
        <v>525</v>
      </c>
      <c r="T50">
        <v>201905</v>
      </c>
      <c r="U50">
        <v>2.2541000000000002</v>
      </c>
      <c r="V50">
        <v>2.6657999999999999</v>
      </c>
      <c r="W50">
        <v>2.6322999999999999</v>
      </c>
      <c r="X50">
        <v>1.6009</v>
      </c>
      <c r="Y50">
        <v>1.639</v>
      </c>
      <c r="Z50">
        <v>2639</v>
      </c>
      <c r="AA50">
        <v>2.2896000000000001</v>
      </c>
      <c r="AB50">
        <v>1.3434999999999999</v>
      </c>
      <c r="AC50">
        <v>0.5575</v>
      </c>
      <c r="AD50">
        <v>0.7006</v>
      </c>
      <c r="AE50">
        <v>0.72560000000000002</v>
      </c>
      <c r="AF50">
        <v>2639</v>
      </c>
      <c r="AG50" s="8">
        <f t="shared" si="21"/>
        <v>105</v>
      </c>
      <c r="AH50" s="8">
        <f t="shared" si="0"/>
        <v>0.23250000000000037</v>
      </c>
      <c r="AI50" s="8">
        <f t="shared" si="1"/>
        <v>9.3900000000000095E-2</v>
      </c>
      <c r="AJ50" s="8">
        <f t="shared" si="2"/>
        <v>0.16500000000000004</v>
      </c>
      <c r="AK50" s="8">
        <f t="shared" si="3"/>
        <v>8.9299999999999935E-2</v>
      </c>
      <c r="AL50" s="8">
        <f t="shared" si="4"/>
        <v>8.3900000000000086E-2</v>
      </c>
      <c r="AM50" s="8">
        <f t="shared" si="5"/>
        <v>0.15510000000000002</v>
      </c>
      <c r="AN50" s="8">
        <f t="shared" si="6"/>
        <v>0.1077999999999999</v>
      </c>
      <c r="AO50" s="8">
        <f t="shared" si="7"/>
        <v>3.4299999999999997E-2</v>
      </c>
      <c r="AP50" s="8">
        <f t="shared" si="8"/>
        <v>0.10740000000000005</v>
      </c>
      <c r="AQ50" s="8">
        <f t="shared" si="9"/>
        <v>3.9399999999999991E-2</v>
      </c>
      <c r="AR50" s="1">
        <f t="shared" si="22"/>
        <v>3.9787798408488007E-2</v>
      </c>
      <c r="AS50" s="1">
        <f t="shared" si="10"/>
        <v>0.10314537953063319</v>
      </c>
      <c r="AT50" s="1">
        <f t="shared" si="11"/>
        <v>3.5223947783029508E-2</v>
      </c>
      <c r="AU50" s="1">
        <f t="shared" si="12"/>
        <v>6.2682824905975765E-2</v>
      </c>
      <c r="AV50" s="1">
        <f t="shared" si="13"/>
        <v>5.5781123118245901E-2</v>
      </c>
      <c r="AW50" s="1">
        <f t="shared" si="14"/>
        <v>5.1189749847468047E-2</v>
      </c>
      <c r="AX50" s="1">
        <f t="shared" si="15"/>
        <v>6.774109014675056E-2</v>
      </c>
      <c r="AY50" s="1">
        <f t="shared" si="16"/>
        <v>8.0238183848157729E-2</v>
      </c>
      <c r="AZ50" s="1">
        <f t="shared" si="17"/>
        <v>6.1524663677130054E-2</v>
      </c>
      <c r="BA50" s="1">
        <f t="shared" si="18"/>
        <v>0.15329717385098496</v>
      </c>
      <c r="BB50" s="1">
        <f t="shared" si="19"/>
        <v>5.4299889746416752E-2</v>
      </c>
      <c r="BC50" s="1"/>
    </row>
    <row r="51" spans="1:55" x14ac:dyDescent="0.2">
      <c r="A51" t="s">
        <v>71</v>
      </c>
      <c r="B51" t="s">
        <v>322</v>
      </c>
      <c r="C51" t="s">
        <v>525</v>
      </c>
      <c r="D51">
        <v>0.88839999999999997</v>
      </c>
      <c r="E51">
        <v>1.5722</v>
      </c>
      <c r="F51">
        <v>1.3525</v>
      </c>
      <c r="G51">
        <v>1.2197</v>
      </c>
      <c r="H51">
        <v>2.5299999999999998</v>
      </c>
      <c r="I51">
        <v>0.87490000000000001</v>
      </c>
      <c r="J51">
        <v>0.78620000000000001</v>
      </c>
      <c r="K51">
        <v>0.5383</v>
      </c>
      <c r="L51">
        <v>0.21299999999999999</v>
      </c>
      <c r="M51">
        <v>0.54459999999999997</v>
      </c>
      <c r="N51">
        <v>4583</v>
      </c>
      <c r="O51">
        <v>50</v>
      </c>
      <c r="P51" t="s">
        <v>525</v>
      </c>
      <c r="Q51">
        <v>2020</v>
      </c>
      <c r="R51" t="s">
        <v>322</v>
      </c>
      <c r="S51" t="s">
        <v>525</v>
      </c>
      <c r="T51">
        <v>202004</v>
      </c>
      <c r="U51">
        <v>0.9284</v>
      </c>
      <c r="V51">
        <v>1.587</v>
      </c>
      <c r="W51">
        <v>1.4275</v>
      </c>
      <c r="X51">
        <v>1.2794000000000001</v>
      </c>
      <c r="Y51">
        <v>2.7269999999999999</v>
      </c>
      <c r="Z51">
        <v>4458</v>
      </c>
      <c r="AA51">
        <v>0.92520000000000002</v>
      </c>
      <c r="AB51">
        <v>0.81950000000000001</v>
      </c>
      <c r="AC51">
        <v>0.57509999999999994</v>
      </c>
      <c r="AD51">
        <v>0.2329</v>
      </c>
      <c r="AE51">
        <v>0.57899999999999996</v>
      </c>
      <c r="AF51">
        <v>4458</v>
      </c>
      <c r="AG51" s="8">
        <f t="shared" si="21"/>
        <v>125</v>
      </c>
      <c r="AH51" s="8">
        <f t="shared" si="0"/>
        <v>4.0000000000000036E-2</v>
      </c>
      <c r="AI51" s="8">
        <f t="shared" si="1"/>
        <v>1.4799999999999924E-2</v>
      </c>
      <c r="AJ51" s="8">
        <f t="shared" si="2"/>
        <v>7.4999999999999956E-2</v>
      </c>
      <c r="AK51" s="8">
        <f t="shared" si="3"/>
        <v>5.9700000000000086E-2</v>
      </c>
      <c r="AL51" s="8">
        <f t="shared" si="4"/>
        <v>0.19700000000000006</v>
      </c>
      <c r="AM51" s="8">
        <f t="shared" si="5"/>
        <v>5.0300000000000011E-2</v>
      </c>
      <c r="AN51" s="8">
        <f t="shared" si="6"/>
        <v>3.3299999999999996E-2</v>
      </c>
      <c r="AO51" s="8">
        <f t="shared" si="7"/>
        <v>3.6799999999999944E-2</v>
      </c>
      <c r="AP51" s="8">
        <f t="shared" si="8"/>
        <v>1.9900000000000001E-2</v>
      </c>
      <c r="AQ51" s="8">
        <f t="shared" si="9"/>
        <v>3.4399999999999986E-2</v>
      </c>
      <c r="AR51" s="1">
        <f t="shared" si="22"/>
        <v>2.8039479587258942E-2</v>
      </c>
      <c r="AS51" s="1">
        <f t="shared" si="10"/>
        <v>4.3084877208099948E-2</v>
      </c>
      <c r="AT51" s="1">
        <f t="shared" si="11"/>
        <v>9.3257718966602843E-3</v>
      </c>
      <c r="AU51" s="1">
        <f t="shared" si="12"/>
        <v>5.2539404553414992E-2</v>
      </c>
      <c r="AV51" s="1">
        <f t="shared" si="13"/>
        <v>4.6662498045959122E-2</v>
      </c>
      <c r="AW51" s="1">
        <f t="shared" si="14"/>
        <v>7.2240557389072313E-2</v>
      </c>
      <c r="AX51" s="1">
        <f t="shared" si="15"/>
        <v>5.4366623432771322E-2</v>
      </c>
      <c r="AY51" s="1">
        <f t="shared" si="16"/>
        <v>4.0634533251982963E-2</v>
      </c>
      <c r="AZ51" s="1">
        <f t="shared" si="17"/>
        <v>6.3988871500608502E-2</v>
      </c>
      <c r="BA51" s="1">
        <f t="shared" si="18"/>
        <v>8.5444396736796935E-2</v>
      </c>
      <c r="BB51" s="1">
        <f t="shared" si="19"/>
        <v>5.9412780656303954E-2</v>
      </c>
      <c r="BC51" s="1"/>
    </row>
    <row r="52" spans="1:55" x14ac:dyDescent="0.2">
      <c r="A52" t="s">
        <v>72</v>
      </c>
      <c r="B52" t="s">
        <v>323</v>
      </c>
      <c r="C52" t="s">
        <v>525</v>
      </c>
      <c r="D52">
        <v>1.4354</v>
      </c>
      <c r="E52">
        <v>2.9388000000000001</v>
      </c>
      <c r="F52">
        <v>2.4089</v>
      </c>
      <c r="G52">
        <v>1.5883</v>
      </c>
      <c r="H52">
        <v>2.2490000000000001</v>
      </c>
      <c r="I52">
        <v>0.84609999999999996</v>
      </c>
      <c r="J52">
        <v>1.6273</v>
      </c>
      <c r="K52">
        <v>0.37369999999999998</v>
      </c>
      <c r="L52">
        <v>0.94010000000000005</v>
      </c>
      <c r="M52">
        <v>0.1384</v>
      </c>
      <c r="N52">
        <v>5409</v>
      </c>
      <c r="O52">
        <v>51</v>
      </c>
      <c r="P52" t="s">
        <v>525</v>
      </c>
      <c r="Q52">
        <v>2021</v>
      </c>
      <c r="R52" t="s">
        <v>323</v>
      </c>
      <c r="S52" t="s">
        <v>525</v>
      </c>
      <c r="T52">
        <v>202105</v>
      </c>
      <c r="U52">
        <v>1.5164</v>
      </c>
      <c r="V52">
        <v>2.9546000000000001</v>
      </c>
      <c r="W52">
        <v>2.5676999999999999</v>
      </c>
      <c r="X52">
        <v>1.7103999999999999</v>
      </c>
      <c r="Y52">
        <v>2.3731</v>
      </c>
      <c r="Z52">
        <v>5209</v>
      </c>
      <c r="AA52">
        <v>0.89080000000000004</v>
      </c>
      <c r="AB52">
        <v>1.7278</v>
      </c>
      <c r="AC52">
        <v>0.40960000000000002</v>
      </c>
      <c r="AD52">
        <v>0.8427</v>
      </c>
      <c r="AE52">
        <v>0.14710000000000001</v>
      </c>
      <c r="AF52">
        <v>5209</v>
      </c>
      <c r="AG52" s="8">
        <f t="shared" si="21"/>
        <v>200</v>
      </c>
      <c r="AH52" s="8">
        <f t="shared" si="0"/>
        <v>8.0999999999999961E-2</v>
      </c>
      <c r="AI52" s="8">
        <f t="shared" si="1"/>
        <v>1.5800000000000036E-2</v>
      </c>
      <c r="AJ52" s="8">
        <f t="shared" si="2"/>
        <v>0.15879999999999983</v>
      </c>
      <c r="AK52" s="8">
        <f t="shared" si="3"/>
        <v>0.12209999999999988</v>
      </c>
      <c r="AL52" s="8">
        <f t="shared" si="4"/>
        <v>0.12409999999999988</v>
      </c>
      <c r="AM52" s="8">
        <f t="shared" si="5"/>
        <v>4.4700000000000073E-2</v>
      </c>
      <c r="AN52" s="8">
        <f t="shared" si="6"/>
        <v>0.10050000000000003</v>
      </c>
      <c r="AO52" s="8">
        <f t="shared" si="7"/>
        <v>3.5900000000000043E-2</v>
      </c>
      <c r="AP52" s="8">
        <f t="shared" si="8"/>
        <v>9.7400000000000042E-2</v>
      </c>
      <c r="AQ52" s="8">
        <f t="shared" si="9"/>
        <v>8.7000000000000133E-3</v>
      </c>
      <c r="AR52" s="1">
        <f t="shared" si="22"/>
        <v>3.8395085429065112E-2</v>
      </c>
      <c r="AS52" s="1">
        <f t="shared" si="10"/>
        <v>5.3415985228171925E-2</v>
      </c>
      <c r="AT52" s="1">
        <f t="shared" si="11"/>
        <v>5.3475935828877219E-3</v>
      </c>
      <c r="AU52" s="1">
        <f t="shared" si="12"/>
        <v>6.18452311407095E-2</v>
      </c>
      <c r="AV52" s="1">
        <f t="shared" si="13"/>
        <v>7.1386810102899823E-2</v>
      </c>
      <c r="AW52" s="1">
        <f t="shared" si="14"/>
        <v>5.2294467152669499E-2</v>
      </c>
      <c r="AX52" s="1">
        <f t="shared" si="15"/>
        <v>5.0179613830265035E-2</v>
      </c>
      <c r="AY52" s="1">
        <f t="shared" si="16"/>
        <v>5.8166454450746641E-2</v>
      </c>
      <c r="AZ52" s="1">
        <f t="shared" si="17"/>
        <v>8.7646484375000111E-2</v>
      </c>
      <c r="BA52" s="1">
        <f t="shared" si="18"/>
        <v>0.11558087100984937</v>
      </c>
      <c r="BB52" s="1">
        <f t="shared" si="19"/>
        <v>5.9143439836845779E-2</v>
      </c>
      <c r="BC52" s="1"/>
    </row>
    <row r="53" spans="1:55" x14ac:dyDescent="0.2">
      <c r="A53" t="s">
        <v>73</v>
      </c>
      <c r="B53" t="s">
        <v>324</v>
      </c>
      <c r="C53" t="s">
        <v>525</v>
      </c>
      <c r="D53">
        <v>0.79659999999999997</v>
      </c>
      <c r="E53">
        <v>1.2845</v>
      </c>
      <c r="F53">
        <v>1.4968999999999999</v>
      </c>
      <c r="G53">
        <v>1.8607</v>
      </c>
      <c r="H53">
        <v>0.92789999999999995</v>
      </c>
      <c r="I53">
        <v>0.99829999999999997</v>
      </c>
      <c r="J53">
        <v>0.45219999999999999</v>
      </c>
      <c r="K53">
        <v>0.46410000000000001</v>
      </c>
      <c r="L53">
        <v>0.44419999999999998</v>
      </c>
      <c r="M53">
        <v>0.45600000000000002</v>
      </c>
      <c r="N53">
        <v>3482</v>
      </c>
      <c r="O53">
        <v>52</v>
      </c>
      <c r="P53" t="s">
        <v>525</v>
      </c>
      <c r="Q53">
        <v>2020</v>
      </c>
      <c r="R53" t="s">
        <v>324</v>
      </c>
      <c r="S53" t="s">
        <v>525</v>
      </c>
      <c r="T53">
        <v>202008</v>
      </c>
      <c r="U53">
        <v>0.95089999999999997</v>
      </c>
      <c r="V53">
        <v>1.3757999999999999</v>
      </c>
      <c r="W53">
        <v>1.5674999999999999</v>
      </c>
      <c r="X53">
        <v>1.9592000000000001</v>
      </c>
      <c r="Y53">
        <v>0.99909999999999999</v>
      </c>
      <c r="Z53">
        <v>3324</v>
      </c>
      <c r="AA53">
        <v>1.0809</v>
      </c>
      <c r="AB53">
        <v>0.47320000000000001</v>
      </c>
      <c r="AC53">
        <v>0.50529999999999997</v>
      </c>
      <c r="AD53">
        <v>0.26619999999999999</v>
      </c>
      <c r="AE53">
        <v>0.50129999999999997</v>
      </c>
      <c r="AF53">
        <v>3324</v>
      </c>
      <c r="AG53" s="8">
        <f t="shared" si="21"/>
        <v>158</v>
      </c>
      <c r="AH53" s="8">
        <f t="shared" si="0"/>
        <v>0.15429999999999999</v>
      </c>
      <c r="AI53" s="8">
        <f t="shared" si="1"/>
        <v>9.1299999999999937E-2</v>
      </c>
      <c r="AJ53" s="8">
        <f t="shared" si="2"/>
        <v>7.0599999999999996E-2</v>
      </c>
      <c r="AK53" s="8">
        <f t="shared" si="3"/>
        <v>9.8500000000000032E-2</v>
      </c>
      <c r="AL53" s="8">
        <f t="shared" si="4"/>
        <v>7.1200000000000041E-2</v>
      </c>
      <c r="AM53" s="8">
        <f t="shared" si="5"/>
        <v>8.2600000000000007E-2</v>
      </c>
      <c r="AN53" s="8">
        <f t="shared" si="6"/>
        <v>2.1000000000000019E-2</v>
      </c>
      <c r="AO53" s="8">
        <f t="shared" si="7"/>
        <v>4.1199999999999959E-2</v>
      </c>
      <c r="AP53" s="8">
        <f t="shared" si="8"/>
        <v>0.17799999999999999</v>
      </c>
      <c r="AQ53" s="8">
        <f t="shared" si="9"/>
        <v>4.5299999999999951E-2</v>
      </c>
      <c r="AR53" s="1">
        <f t="shared" si="22"/>
        <v>4.7533092659446385E-2</v>
      </c>
      <c r="AS53" s="1">
        <f t="shared" si="10"/>
        <v>0.16226732569145019</v>
      </c>
      <c r="AT53" s="1">
        <f t="shared" si="11"/>
        <v>6.6361389736880327E-2</v>
      </c>
      <c r="AU53" s="1">
        <f t="shared" si="12"/>
        <v>4.5039872408293435E-2</v>
      </c>
      <c r="AV53" s="1">
        <f t="shared" si="13"/>
        <v>5.0275622703144118E-2</v>
      </c>
      <c r="AW53" s="1">
        <f t="shared" si="14"/>
        <v>7.1264137723951571E-2</v>
      </c>
      <c r="AX53" s="1">
        <f t="shared" si="15"/>
        <v>7.6417799981496892E-2</v>
      </c>
      <c r="AY53" s="1">
        <f t="shared" si="16"/>
        <v>4.4378698224852076E-2</v>
      </c>
      <c r="AZ53" s="1">
        <f t="shared" si="17"/>
        <v>8.1535721353651169E-2</v>
      </c>
      <c r="BA53" s="1">
        <f t="shared" si="18"/>
        <v>0.66867017280240426</v>
      </c>
      <c r="BB53" s="1">
        <f t="shared" si="19"/>
        <v>9.0365050867743824E-2</v>
      </c>
      <c r="BC53" s="1"/>
    </row>
    <row r="54" spans="1:55" x14ac:dyDescent="0.2">
      <c r="A54" t="s">
        <v>74</v>
      </c>
      <c r="B54" t="s">
        <v>325</v>
      </c>
      <c r="C54" t="s">
        <v>526</v>
      </c>
      <c r="D54">
        <v>1.4598</v>
      </c>
      <c r="E54">
        <v>7.9688999999999997</v>
      </c>
      <c r="F54">
        <v>3.9727000000000001</v>
      </c>
      <c r="G54">
        <v>4.1496000000000004</v>
      </c>
      <c r="H54">
        <v>1.9476</v>
      </c>
      <c r="I54">
        <v>2.5270999999999999</v>
      </c>
      <c r="J54">
        <v>6.6323999999999996</v>
      </c>
      <c r="K54">
        <v>1.7100000000000001E-2</v>
      </c>
      <c r="L54">
        <v>4.5754000000000001</v>
      </c>
      <c r="M54">
        <v>1.0501</v>
      </c>
      <c r="N54">
        <v>746</v>
      </c>
      <c r="O54">
        <v>53</v>
      </c>
      <c r="P54" t="s">
        <v>526</v>
      </c>
      <c r="Q54">
        <v>2017</v>
      </c>
      <c r="R54" t="s">
        <v>325</v>
      </c>
      <c r="S54" t="s">
        <v>526</v>
      </c>
      <c r="T54">
        <v>201711</v>
      </c>
      <c r="U54">
        <v>1.6525000000000001</v>
      </c>
      <c r="V54">
        <v>9.3169000000000004</v>
      </c>
      <c r="W54">
        <v>4.1300999999999997</v>
      </c>
      <c r="X54">
        <v>4.0278</v>
      </c>
      <c r="Y54">
        <v>2.133</v>
      </c>
      <c r="Z54">
        <v>685</v>
      </c>
      <c r="AA54">
        <v>2.5842999999999998</v>
      </c>
      <c r="AB54">
        <v>7.4286000000000003</v>
      </c>
      <c r="AC54">
        <v>0.02</v>
      </c>
      <c r="AD54">
        <v>4.9477000000000002</v>
      </c>
      <c r="AE54">
        <v>0.75029999999999997</v>
      </c>
      <c r="AF54">
        <v>685</v>
      </c>
      <c r="AG54" s="8">
        <f t="shared" si="21"/>
        <v>61</v>
      </c>
      <c r="AH54" s="8">
        <f t="shared" si="0"/>
        <v>0.19270000000000009</v>
      </c>
      <c r="AI54" s="8">
        <f t="shared" si="1"/>
        <v>1.3480000000000008</v>
      </c>
      <c r="AJ54" s="8">
        <f t="shared" si="2"/>
        <v>0.15739999999999954</v>
      </c>
      <c r="AK54" s="8">
        <f t="shared" si="3"/>
        <v>0.12180000000000035</v>
      </c>
      <c r="AL54" s="8">
        <f t="shared" si="4"/>
        <v>0.18540000000000001</v>
      </c>
      <c r="AM54" s="8">
        <f t="shared" si="5"/>
        <v>5.7199999999999918E-2</v>
      </c>
      <c r="AN54" s="8">
        <f t="shared" si="6"/>
        <v>0.79620000000000068</v>
      </c>
      <c r="AO54" s="8">
        <f t="shared" si="7"/>
        <v>2.8999999999999998E-3</v>
      </c>
      <c r="AP54" s="8">
        <f t="shared" si="8"/>
        <v>0.37230000000000008</v>
      </c>
      <c r="AQ54" s="8">
        <f t="shared" si="9"/>
        <v>0.29980000000000007</v>
      </c>
      <c r="AR54" s="1">
        <f t="shared" si="22"/>
        <v>8.9051094890510996E-2</v>
      </c>
      <c r="AS54" s="1">
        <f t="shared" si="10"/>
        <v>0.11661119515885032</v>
      </c>
      <c r="AT54" s="1">
        <f t="shared" si="11"/>
        <v>0.14468331741244411</v>
      </c>
      <c r="AU54" s="1">
        <f t="shared" si="12"/>
        <v>3.8110457373913387E-2</v>
      </c>
      <c r="AV54" s="1">
        <f t="shared" si="13"/>
        <v>3.0239833159541263E-2</v>
      </c>
      <c r="AW54" s="1">
        <f t="shared" si="14"/>
        <v>8.6919831223628674E-2</v>
      </c>
      <c r="AX54" s="1">
        <f t="shared" si="15"/>
        <v>2.213365321363614E-2</v>
      </c>
      <c r="AY54" s="1">
        <f t="shared" si="16"/>
        <v>0.10718035699862705</v>
      </c>
      <c r="AZ54" s="1">
        <f t="shared" si="17"/>
        <v>0.14500000000000002</v>
      </c>
      <c r="BA54" s="1">
        <f t="shared" si="18"/>
        <v>7.5247084503910933E-2</v>
      </c>
      <c r="BB54" s="1">
        <f t="shared" si="19"/>
        <v>0.39957350393176072</v>
      </c>
      <c r="BC54" s="1"/>
    </row>
    <row r="55" spans="1:55" x14ac:dyDescent="0.2">
      <c r="A55" t="s">
        <v>75</v>
      </c>
      <c r="B55" t="s">
        <v>326</v>
      </c>
      <c r="C55" t="s">
        <v>526</v>
      </c>
      <c r="D55">
        <v>2.1637</v>
      </c>
      <c r="E55">
        <v>1.5164</v>
      </c>
      <c r="F55">
        <v>6.0197000000000003</v>
      </c>
      <c r="G55">
        <v>1.4881</v>
      </c>
      <c r="H55">
        <v>0.90459999999999996</v>
      </c>
      <c r="I55">
        <v>1.9111</v>
      </c>
      <c r="J55">
        <v>0.4975</v>
      </c>
      <c r="K55">
        <v>1.93</v>
      </c>
      <c r="L55">
        <v>0.51390000000000002</v>
      </c>
      <c r="M55">
        <v>0.27010000000000001</v>
      </c>
      <c r="N55">
        <v>1957</v>
      </c>
      <c r="O55">
        <v>54</v>
      </c>
      <c r="P55" t="s">
        <v>526</v>
      </c>
      <c r="Q55">
        <v>2017</v>
      </c>
      <c r="R55" t="s">
        <v>326</v>
      </c>
      <c r="S55" t="s">
        <v>526</v>
      </c>
      <c r="T55">
        <v>201710</v>
      </c>
      <c r="U55">
        <v>2.3222</v>
      </c>
      <c r="V55">
        <v>1.2844</v>
      </c>
      <c r="W55">
        <v>6.4470999999999998</v>
      </c>
      <c r="X55">
        <v>1.6015999999999999</v>
      </c>
      <c r="Y55">
        <v>2.4706999999999999</v>
      </c>
      <c r="Z55">
        <v>1862</v>
      </c>
      <c r="AA55">
        <v>2.0400999999999998</v>
      </c>
      <c r="AB55">
        <v>0.54800000000000004</v>
      </c>
      <c r="AC55">
        <v>1.8283</v>
      </c>
      <c r="AD55">
        <v>0.55879999999999996</v>
      </c>
      <c r="AE55">
        <v>0.29299999999999998</v>
      </c>
      <c r="AF55">
        <v>1862</v>
      </c>
      <c r="AG55" s="8">
        <f t="shared" si="21"/>
        <v>95</v>
      </c>
      <c r="AH55" s="8">
        <f t="shared" si="0"/>
        <v>0.15850000000000009</v>
      </c>
      <c r="AI55" s="8">
        <f t="shared" si="1"/>
        <v>0.23199999999999998</v>
      </c>
      <c r="AJ55" s="8">
        <f t="shared" si="2"/>
        <v>0.42739999999999956</v>
      </c>
      <c r="AK55" s="8">
        <f t="shared" si="3"/>
        <v>0.11349999999999993</v>
      </c>
      <c r="AL55" s="8">
        <f t="shared" si="4"/>
        <v>1.5661</v>
      </c>
      <c r="AM55" s="8">
        <f t="shared" si="5"/>
        <v>0.12899999999999978</v>
      </c>
      <c r="AN55" s="8">
        <f t="shared" si="6"/>
        <v>5.0500000000000045E-2</v>
      </c>
      <c r="AO55" s="8">
        <f t="shared" si="7"/>
        <v>0.1016999999999999</v>
      </c>
      <c r="AP55" s="8">
        <f t="shared" si="8"/>
        <v>4.489999999999994E-2</v>
      </c>
      <c r="AQ55" s="8">
        <f t="shared" si="9"/>
        <v>2.2899999999999976E-2</v>
      </c>
      <c r="AR55" s="1">
        <f t="shared" si="22"/>
        <v>5.1020408163265252E-2</v>
      </c>
      <c r="AS55" s="1">
        <f t="shared" si="10"/>
        <v>6.8254241667384363E-2</v>
      </c>
      <c r="AT55" s="1">
        <f t="shared" si="11"/>
        <v>0.1806290875116785</v>
      </c>
      <c r="AU55" s="1">
        <f t="shared" si="12"/>
        <v>6.6293372213863555E-2</v>
      </c>
      <c r="AV55" s="1">
        <f t="shared" si="13"/>
        <v>7.0866633366633347E-2</v>
      </c>
      <c r="AW55" s="1">
        <f t="shared" si="14"/>
        <v>0.63386894402396088</v>
      </c>
      <c r="AX55" s="1">
        <f t="shared" si="15"/>
        <v>6.3232194500269512E-2</v>
      </c>
      <c r="AY55" s="1">
        <f t="shared" si="16"/>
        <v>9.2153284671532942E-2</v>
      </c>
      <c r="AZ55" s="1">
        <f t="shared" si="17"/>
        <v>5.5625444401903312E-2</v>
      </c>
      <c r="BA55" s="1">
        <f t="shared" si="18"/>
        <v>8.0350751610594018E-2</v>
      </c>
      <c r="BB55" s="1">
        <f t="shared" si="19"/>
        <v>7.815699658703068E-2</v>
      </c>
      <c r="BC55" s="1"/>
    </row>
    <row r="56" spans="1:55" x14ac:dyDescent="0.2">
      <c r="A56" t="s">
        <v>76</v>
      </c>
      <c r="B56" t="s">
        <v>327</v>
      </c>
      <c r="C56" t="s">
        <v>526</v>
      </c>
      <c r="D56">
        <v>2.1105</v>
      </c>
      <c r="E56">
        <v>2.569</v>
      </c>
      <c r="F56">
        <v>4.9002999999999997</v>
      </c>
      <c r="G56">
        <v>2.0394000000000001</v>
      </c>
      <c r="H56">
        <v>2.8035000000000001</v>
      </c>
      <c r="I56">
        <v>2.3258000000000001</v>
      </c>
      <c r="J56">
        <v>1.2111000000000001</v>
      </c>
      <c r="K56">
        <v>1.6492</v>
      </c>
      <c r="L56">
        <v>0.21179999999999999</v>
      </c>
      <c r="M56">
        <v>1.5822000000000001</v>
      </c>
      <c r="N56">
        <v>2449</v>
      </c>
      <c r="O56">
        <v>55</v>
      </c>
      <c r="P56" t="s">
        <v>526</v>
      </c>
      <c r="Q56">
        <v>2018</v>
      </c>
      <c r="R56" t="s">
        <v>327</v>
      </c>
      <c r="S56" t="s">
        <v>526</v>
      </c>
      <c r="T56">
        <v>201810</v>
      </c>
      <c r="U56">
        <v>2.4952999999999999</v>
      </c>
      <c r="V56">
        <v>2.4437000000000002</v>
      </c>
      <c r="W56">
        <v>5.0707000000000004</v>
      </c>
      <c r="X56">
        <v>2.1251000000000002</v>
      </c>
      <c r="Y56">
        <v>3.4266999999999999</v>
      </c>
      <c r="Z56">
        <v>2362</v>
      </c>
      <c r="AA56">
        <v>2.4704000000000002</v>
      </c>
      <c r="AB56">
        <v>1.1380999999999999</v>
      </c>
      <c r="AC56">
        <v>1.5358000000000001</v>
      </c>
      <c r="AD56">
        <v>0.16889999999999999</v>
      </c>
      <c r="AE56">
        <v>1.4671000000000001</v>
      </c>
      <c r="AF56">
        <v>2362</v>
      </c>
      <c r="AG56" s="8">
        <f t="shared" si="21"/>
        <v>87</v>
      </c>
      <c r="AH56" s="8">
        <f t="shared" si="0"/>
        <v>0.38479999999999981</v>
      </c>
      <c r="AI56" s="8">
        <f t="shared" si="1"/>
        <v>0.12529999999999974</v>
      </c>
      <c r="AJ56" s="8">
        <f t="shared" si="2"/>
        <v>0.17040000000000077</v>
      </c>
      <c r="AK56" s="8">
        <f t="shared" si="3"/>
        <v>8.5700000000000109E-2</v>
      </c>
      <c r="AL56" s="8">
        <f t="shared" si="4"/>
        <v>0.62319999999999975</v>
      </c>
      <c r="AM56" s="8">
        <f t="shared" si="5"/>
        <v>0.14460000000000006</v>
      </c>
      <c r="AN56" s="8">
        <f t="shared" si="6"/>
        <v>7.3000000000000176E-2</v>
      </c>
      <c r="AO56" s="8">
        <f t="shared" si="7"/>
        <v>0.11339999999999995</v>
      </c>
      <c r="AP56" s="8">
        <f t="shared" si="8"/>
        <v>4.2899999999999994E-2</v>
      </c>
      <c r="AQ56" s="8">
        <f t="shared" si="9"/>
        <v>0.11509999999999998</v>
      </c>
      <c r="AR56" s="1">
        <f t="shared" si="22"/>
        <v>3.6833192209991594E-2</v>
      </c>
      <c r="AS56" s="1">
        <f t="shared" si="10"/>
        <v>0.15420991463952227</v>
      </c>
      <c r="AT56" s="1">
        <f t="shared" si="11"/>
        <v>5.1274706387854474E-2</v>
      </c>
      <c r="AU56" s="1">
        <f t="shared" si="12"/>
        <v>3.3604827735815745E-2</v>
      </c>
      <c r="AV56" s="1">
        <f t="shared" si="13"/>
        <v>4.0327513999341202E-2</v>
      </c>
      <c r="AW56" s="1">
        <f t="shared" si="14"/>
        <v>0.1818659351562727</v>
      </c>
      <c r="AX56" s="1">
        <f t="shared" si="15"/>
        <v>5.8533031088082943E-2</v>
      </c>
      <c r="AY56" s="1">
        <f t="shared" si="16"/>
        <v>6.4141991037694579E-2</v>
      </c>
      <c r="AZ56" s="1">
        <f t="shared" si="17"/>
        <v>7.3837739288969972E-2</v>
      </c>
      <c r="BA56" s="1">
        <f t="shared" si="18"/>
        <v>0.25399644760213147</v>
      </c>
      <c r="BB56" s="1">
        <f t="shared" si="19"/>
        <v>7.8454093108854206E-2</v>
      </c>
      <c r="BC56" s="1"/>
    </row>
    <row r="57" spans="1:55" x14ac:dyDescent="0.2">
      <c r="A57" t="s">
        <v>77</v>
      </c>
      <c r="B57" t="s">
        <v>328</v>
      </c>
      <c r="C57" t="s">
        <v>526</v>
      </c>
      <c r="D57">
        <v>3.4085000000000001</v>
      </c>
      <c r="E57">
        <v>1.7899</v>
      </c>
      <c r="F57">
        <v>4.5269000000000004</v>
      </c>
      <c r="G57">
        <v>1.3904000000000001</v>
      </c>
      <c r="H57">
        <v>1.1754</v>
      </c>
      <c r="I57">
        <v>2.661</v>
      </c>
      <c r="J57">
        <v>0.3533</v>
      </c>
      <c r="K57">
        <v>1.4238999999999999</v>
      </c>
      <c r="L57">
        <v>0.31979999999999997</v>
      </c>
      <c r="M57">
        <v>0.61409999999999998</v>
      </c>
      <c r="N57">
        <v>3235</v>
      </c>
      <c r="O57">
        <v>56</v>
      </c>
      <c r="P57" t="s">
        <v>526</v>
      </c>
      <c r="Q57">
        <v>2019</v>
      </c>
      <c r="R57" t="s">
        <v>328</v>
      </c>
      <c r="S57" t="s">
        <v>526</v>
      </c>
      <c r="T57">
        <v>201910</v>
      </c>
      <c r="U57">
        <v>3.3841999999999999</v>
      </c>
      <c r="V57">
        <v>1.7525999999999999</v>
      </c>
      <c r="W57">
        <v>4.5964</v>
      </c>
      <c r="X57">
        <v>1.4471000000000001</v>
      </c>
      <c r="Y57">
        <v>1.5798000000000001</v>
      </c>
      <c r="Z57">
        <v>3131</v>
      </c>
      <c r="AA57">
        <v>2.8165</v>
      </c>
      <c r="AB57">
        <v>0.25850000000000001</v>
      </c>
      <c r="AC57">
        <v>1.5147999999999999</v>
      </c>
      <c r="AD57">
        <v>0.25119999999999998</v>
      </c>
      <c r="AE57">
        <v>0.56689999999999996</v>
      </c>
      <c r="AF57">
        <v>3131</v>
      </c>
      <c r="AG57" s="8">
        <f t="shared" si="21"/>
        <v>104</v>
      </c>
      <c r="AH57" s="8">
        <f t="shared" si="0"/>
        <v>2.430000000000021E-2</v>
      </c>
      <c r="AI57" s="8">
        <f t="shared" si="1"/>
        <v>3.7300000000000111E-2</v>
      </c>
      <c r="AJ57" s="8">
        <f t="shared" si="2"/>
        <v>6.9499999999999673E-2</v>
      </c>
      <c r="AK57" s="8">
        <f t="shared" si="3"/>
        <v>5.6699999999999973E-2</v>
      </c>
      <c r="AL57" s="8">
        <f t="shared" si="4"/>
        <v>0.40440000000000009</v>
      </c>
      <c r="AM57" s="8">
        <f t="shared" si="5"/>
        <v>0.15549999999999997</v>
      </c>
      <c r="AN57" s="8">
        <f t="shared" si="6"/>
        <v>9.4799999999999995E-2</v>
      </c>
      <c r="AO57" s="8">
        <f t="shared" si="7"/>
        <v>9.0899999999999981E-2</v>
      </c>
      <c r="AP57" s="8">
        <f t="shared" si="8"/>
        <v>6.8599999999999994E-2</v>
      </c>
      <c r="AQ57" s="8">
        <f t="shared" si="9"/>
        <v>4.720000000000002E-2</v>
      </c>
      <c r="AR57" s="1">
        <f t="shared" si="22"/>
        <v>3.3216224848291231E-2</v>
      </c>
      <c r="AS57" s="1">
        <f t="shared" si="10"/>
        <v>7.1804266887300905E-3</v>
      </c>
      <c r="AT57" s="1">
        <f t="shared" si="11"/>
        <v>2.1282665753737273E-2</v>
      </c>
      <c r="AU57" s="1">
        <f t="shared" si="12"/>
        <v>1.5120529109737935E-2</v>
      </c>
      <c r="AV57" s="1">
        <f t="shared" si="13"/>
        <v>3.9181811899661412E-2</v>
      </c>
      <c r="AW57" s="1">
        <f t="shared" si="14"/>
        <v>0.25598176984428411</v>
      </c>
      <c r="AX57" s="1">
        <f t="shared" si="15"/>
        <v>5.5210367477365518E-2</v>
      </c>
      <c r="AY57" s="1">
        <f t="shared" si="16"/>
        <v>0.36673114119922623</v>
      </c>
      <c r="AZ57" s="1">
        <f t="shared" si="17"/>
        <v>6.0007921837866407E-2</v>
      </c>
      <c r="BA57" s="1">
        <f t="shared" si="18"/>
        <v>0.27308917197452232</v>
      </c>
      <c r="BB57" s="1">
        <f t="shared" si="19"/>
        <v>8.325983418592342E-2</v>
      </c>
      <c r="BC57" s="1"/>
    </row>
    <row r="58" spans="1:55" x14ac:dyDescent="0.2">
      <c r="A58" t="s">
        <v>78</v>
      </c>
      <c r="B58" t="s">
        <v>329</v>
      </c>
      <c r="C58" t="s">
        <v>526</v>
      </c>
      <c r="D58">
        <v>1.1667000000000001</v>
      </c>
      <c r="E58">
        <v>2.0994000000000002</v>
      </c>
      <c r="F58">
        <v>2.6930999999999998</v>
      </c>
      <c r="G58">
        <v>1.8738999999999999</v>
      </c>
      <c r="H58">
        <v>1.1387</v>
      </c>
      <c r="I58">
        <v>1.0702</v>
      </c>
      <c r="J58">
        <v>0.5353</v>
      </c>
      <c r="K58">
        <v>0.92379999999999995</v>
      </c>
      <c r="L58">
        <v>0.56330000000000002</v>
      </c>
      <c r="M58">
        <v>0.38779999999999998</v>
      </c>
      <c r="N58">
        <v>2841</v>
      </c>
      <c r="O58">
        <v>57</v>
      </c>
      <c r="P58" t="s">
        <v>526</v>
      </c>
      <c r="Q58">
        <v>2020</v>
      </c>
      <c r="R58" t="s">
        <v>329</v>
      </c>
      <c r="S58" t="s">
        <v>526</v>
      </c>
      <c r="T58">
        <v>202010</v>
      </c>
      <c r="U58">
        <v>1.2057</v>
      </c>
      <c r="V58">
        <v>2.1783999999999999</v>
      </c>
      <c r="W58">
        <v>2.8571</v>
      </c>
      <c r="X58">
        <v>1.9561999999999999</v>
      </c>
      <c r="Y58">
        <v>2.1133999999999999</v>
      </c>
      <c r="Z58">
        <v>2783</v>
      </c>
      <c r="AA58">
        <v>1.1153999999999999</v>
      </c>
      <c r="AB58">
        <v>0.56230000000000002</v>
      </c>
      <c r="AC58">
        <v>0.99550000000000005</v>
      </c>
      <c r="AD58">
        <v>0.58889999999999998</v>
      </c>
      <c r="AE58">
        <v>0.40839999999999999</v>
      </c>
      <c r="AF58">
        <v>2783</v>
      </c>
      <c r="AG58" s="8">
        <f t="shared" si="21"/>
        <v>58</v>
      </c>
      <c r="AH58" s="8">
        <f t="shared" si="0"/>
        <v>3.8999999999999924E-2</v>
      </c>
      <c r="AI58" s="8">
        <f t="shared" si="1"/>
        <v>7.8999999999999737E-2</v>
      </c>
      <c r="AJ58" s="8">
        <f t="shared" si="2"/>
        <v>0.16400000000000015</v>
      </c>
      <c r="AK58" s="8">
        <f t="shared" si="3"/>
        <v>8.230000000000004E-2</v>
      </c>
      <c r="AL58" s="8">
        <f t="shared" si="4"/>
        <v>0.9746999999999999</v>
      </c>
      <c r="AM58" s="8">
        <f t="shared" si="5"/>
        <v>4.5199999999999907E-2</v>
      </c>
      <c r="AN58" s="8">
        <f t="shared" si="6"/>
        <v>2.7000000000000024E-2</v>
      </c>
      <c r="AO58" s="8">
        <f t="shared" si="7"/>
        <v>7.1700000000000097E-2</v>
      </c>
      <c r="AP58" s="8">
        <f t="shared" si="8"/>
        <v>2.5599999999999956E-2</v>
      </c>
      <c r="AQ58" s="8">
        <f t="shared" si="9"/>
        <v>2.0600000000000007E-2</v>
      </c>
      <c r="AR58" s="1">
        <f t="shared" si="22"/>
        <v>2.0840819259791532E-2</v>
      </c>
      <c r="AS58" s="1">
        <f t="shared" si="10"/>
        <v>3.234635481463044E-2</v>
      </c>
      <c r="AT58" s="1">
        <f t="shared" si="11"/>
        <v>3.6265148733014896E-2</v>
      </c>
      <c r="AU58" s="1">
        <f t="shared" si="12"/>
        <v>5.7400861012915194E-2</v>
      </c>
      <c r="AV58" s="1">
        <f t="shared" si="13"/>
        <v>4.2071362846334726E-2</v>
      </c>
      <c r="AW58" s="1">
        <f t="shared" si="14"/>
        <v>0.46119996214630454</v>
      </c>
      <c r="AX58" s="1">
        <f t="shared" si="15"/>
        <v>4.0523578985117381E-2</v>
      </c>
      <c r="AY58" s="1">
        <f t="shared" si="16"/>
        <v>4.8017072736973199E-2</v>
      </c>
      <c r="AZ58" s="1">
        <f t="shared" si="17"/>
        <v>7.2024108488196958E-2</v>
      </c>
      <c r="BA58" s="1">
        <f t="shared" si="18"/>
        <v>4.347087790796389E-2</v>
      </c>
      <c r="BB58" s="1">
        <f t="shared" si="19"/>
        <v>5.0440744368266399E-2</v>
      </c>
      <c r="BC58" s="1"/>
    </row>
    <row r="59" spans="1:55" x14ac:dyDescent="0.2">
      <c r="A59" t="s">
        <v>79</v>
      </c>
      <c r="B59" t="s">
        <v>330</v>
      </c>
      <c r="C59" t="s">
        <v>526</v>
      </c>
      <c r="D59">
        <v>1.2364999999999999</v>
      </c>
      <c r="E59">
        <v>1.8957999999999999</v>
      </c>
      <c r="F59">
        <v>3.4287000000000001</v>
      </c>
      <c r="G59">
        <v>1.5233000000000001</v>
      </c>
      <c r="H59">
        <v>2.2094999999999998</v>
      </c>
      <c r="I59">
        <v>1.3933</v>
      </c>
      <c r="J59">
        <v>1.1034999999999999</v>
      </c>
      <c r="K59">
        <v>0.64659999999999995</v>
      </c>
      <c r="L59">
        <v>0.30620000000000003</v>
      </c>
      <c r="M59">
        <v>2.29E-2</v>
      </c>
      <c r="N59">
        <v>3047</v>
      </c>
      <c r="O59">
        <v>58</v>
      </c>
      <c r="P59" t="s">
        <v>526</v>
      </c>
      <c r="Q59">
        <v>2017</v>
      </c>
      <c r="R59" t="s">
        <v>330</v>
      </c>
      <c r="S59" t="s">
        <v>526</v>
      </c>
      <c r="T59">
        <v>201703</v>
      </c>
      <c r="U59">
        <v>1.2926</v>
      </c>
      <c r="V59">
        <v>1.9347000000000001</v>
      </c>
      <c r="W59">
        <v>3.1528999999999998</v>
      </c>
      <c r="X59">
        <v>1.2081999999999999</v>
      </c>
      <c r="Y59">
        <v>2.6004999999999998</v>
      </c>
      <c r="Z59">
        <v>2867</v>
      </c>
      <c r="AA59">
        <v>1.3294999999999999</v>
      </c>
      <c r="AB59">
        <v>1.2446999999999999</v>
      </c>
      <c r="AC59">
        <v>0.71279999999999999</v>
      </c>
      <c r="AD59">
        <v>0.2084</v>
      </c>
      <c r="AE59">
        <v>2.58E-2</v>
      </c>
      <c r="AF59">
        <v>2867</v>
      </c>
      <c r="AG59" s="8">
        <f t="shared" si="21"/>
        <v>180</v>
      </c>
      <c r="AH59" s="8">
        <f t="shared" si="0"/>
        <v>5.6100000000000039E-2</v>
      </c>
      <c r="AI59" s="8">
        <f t="shared" si="1"/>
        <v>3.8900000000000157E-2</v>
      </c>
      <c r="AJ59" s="8">
        <f t="shared" si="2"/>
        <v>0.27580000000000027</v>
      </c>
      <c r="AK59" s="8">
        <f t="shared" si="3"/>
        <v>0.31510000000000016</v>
      </c>
      <c r="AL59" s="8">
        <f t="shared" si="4"/>
        <v>0.39100000000000001</v>
      </c>
      <c r="AM59" s="8">
        <f t="shared" si="5"/>
        <v>6.3800000000000079E-2</v>
      </c>
      <c r="AN59" s="8">
        <f t="shared" si="6"/>
        <v>0.14119999999999999</v>
      </c>
      <c r="AO59" s="8">
        <f t="shared" si="7"/>
        <v>6.6200000000000037E-2</v>
      </c>
      <c r="AP59" s="8">
        <f t="shared" si="8"/>
        <v>9.7800000000000026E-2</v>
      </c>
      <c r="AQ59" s="8">
        <f t="shared" si="9"/>
        <v>2.8999999999999998E-3</v>
      </c>
      <c r="AR59" s="1">
        <f t="shared" si="22"/>
        <v>6.2783397279386088E-2</v>
      </c>
      <c r="AS59" s="1">
        <f t="shared" si="10"/>
        <v>4.340089741606068E-2</v>
      </c>
      <c r="AT59" s="1">
        <f t="shared" si="11"/>
        <v>2.0106476456298261E-2</v>
      </c>
      <c r="AU59" s="1">
        <f t="shared" si="12"/>
        <v>8.7475022994703444E-2</v>
      </c>
      <c r="AV59" s="1">
        <f t="shared" si="13"/>
        <v>0.2608011918556532</v>
      </c>
      <c r="AW59" s="1">
        <f t="shared" si="14"/>
        <v>0.15035570082676408</v>
      </c>
      <c r="AX59" s="1">
        <f t="shared" si="15"/>
        <v>4.7987965400526633E-2</v>
      </c>
      <c r="AY59" s="1">
        <f t="shared" si="16"/>
        <v>0.11344098979673822</v>
      </c>
      <c r="AZ59" s="1">
        <f t="shared" si="17"/>
        <v>9.2873176206509589E-2</v>
      </c>
      <c r="BA59" s="1">
        <f t="shared" si="18"/>
        <v>0.46928982725527835</v>
      </c>
      <c r="BB59" s="1">
        <f t="shared" si="19"/>
        <v>0.11240310077519378</v>
      </c>
      <c r="BC59" s="1"/>
    </row>
    <row r="60" spans="1:55" x14ac:dyDescent="0.2">
      <c r="A60" t="s">
        <v>80</v>
      </c>
      <c r="B60" t="s">
        <v>331</v>
      </c>
      <c r="C60" t="s">
        <v>526</v>
      </c>
      <c r="D60">
        <v>0.80920000000000003</v>
      </c>
      <c r="E60">
        <v>2.4094000000000002</v>
      </c>
      <c r="F60">
        <v>3.8696999999999999</v>
      </c>
      <c r="G60">
        <v>1.6292</v>
      </c>
      <c r="H60">
        <v>2.1078999999999999</v>
      </c>
      <c r="I60">
        <v>0.53239999999999998</v>
      </c>
      <c r="J60">
        <v>1.0768</v>
      </c>
      <c r="K60">
        <v>0.79630000000000001</v>
      </c>
      <c r="L60">
        <v>0</v>
      </c>
      <c r="M60">
        <v>0.37440000000000001</v>
      </c>
      <c r="N60">
        <v>2349</v>
      </c>
      <c r="O60">
        <v>59</v>
      </c>
      <c r="P60" t="s">
        <v>526</v>
      </c>
      <c r="Q60">
        <v>2018</v>
      </c>
      <c r="R60" t="s">
        <v>331</v>
      </c>
      <c r="S60" t="s">
        <v>526</v>
      </c>
      <c r="T60">
        <v>201804</v>
      </c>
      <c r="U60">
        <v>0.85199999999999998</v>
      </c>
      <c r="V60">
        <v>2.57</v>
      </c>
      <c r="W60">
        <v>4.0425000000000004</v>
      </c>
      <c r="X60">
        <v>1.2730999999999999</v>
      </c>
      <c r="Y60">
        <v>2.5924999999999998</v>
      </c>
      <c r="Z60">
        <v>2267</v>
      </c>
      <c r="AA60">
        <v>0.65380000000000005</v>
      </c>
      <c r="AB60">
        <v>1.1399999999999999</v>
      </c>
      <c r="AC60">
        <v>0.76319999999999999</v>
      </c>
      <c r="AD60">
        <v>0</v>
      </c>
      <c r="AE60">
        <v>0.40129999999999999</v>
      </c>
      <c r="AF60">
        <v>2267</v>
      </c>
      <c r="AG60" s="8">
        <f t="shared" si="21"/>
        <v>82</v>
      </c>
      <c r="AH60" s="8">
        <f t="shared" si="0"/>
        <v>4.2799999999999949E-2</v>
      </c>
      <c r="AI60" s="8">
        <f t="shared" si="1"/>
        <v>0.16059999999999963</v>
      </c>
      <c r="AJ60" s="8">
        <f t="shared" si="2"/>
        <v>0.17280000000000051</v>
      </c>
      <c r="AK60" s="8">
        <f t="shared" si="3"/>
        <v>0.35610000000000008</v>
      </c>
      <c r="AL60" s="8">
        <f t="shared" si="4"/>
        <v>0.48459999999999992</v>
      </c>
      <c r="AM60" s="8">
        <f t="shared" si="5"/>
        <v>0.12140000000000006</v>
      </c>
      <c r="AN60" s="8">
        <f t="shared" si="6"/>
        <v>6.3199999999999923E-2</v>
      </c>
      <c r="AO60" s="8">
        <f t="shared" si="7"/>
        <v>3.3100000000000018E-2</v>
      </c>
      <c r="AP60" s="8">
        <f t="shared" si="8"/>
        <v>0</v>
      </c>
      <c r="AQ60" s="8">
        <f t="shared" si="9"/>
        <v>2.6899999999999979E-2</v>
      </c>
      <c r="AR60" s="1">
        <f t="shared" si="22"/>
        <v>3.6171151301279236E-2</v>
      </c>
      <c r="AS60" s="1">
        <f t="shared" si="10"/>
        <v>5.0234741784037529E-2</v>
      </c>
      <c r="AT60" s="1">
        <f t="shared" si="11"/>
        <v>6.2490272373540767E-2</v>
      </c>
      <c r="AU60" s="1">
        <f t="shared" si="12"/>
        <v>4.2745825602968579E-2</v>
      </c>
      <c r="AV60" s="1">
        <f t="shared" si="13"/>
        <v>0.27971094179561717</v>
      </c>
      <c r="AW60" s="1">
        <f t="shared" si="14"/>
        <v>0.18692381870781094</v>
      </c>
      <c r="AX60" s="1">
        <f t="shared" si="15"/>
        <v>0.18568369531966966</v>
      </c>
      <c r="AY60" s="1">
        <f t="shared" si="16"/>
        <v>5.5438596491227954E-2</v>
      </c>
      <c r="AZ60" s="1">
        <f t="shared" si="17"/>
        <v>4.3370020964360601E-2</v>
      </c>
      <c r="BA60" s="1">
        <f t="shared" si="18"/>
        <v>0</v>
      </c>
      <c r="BB60" s="1">
        <f t="shared" si="19"/>
        <v>6.7032145527037068E-2</v>
      </c>
      <c r="BC60" s="1"/>
    </row>
    <row r="61" spans="1:55" x14ac:dyDescent="0.2">
      <c r="A61" t="s">
        <v>81</v>
      </c>
      <c r="B61" t="s">
        <v>332</v>
      </c>
      <c r="C61" t="s">
        <v>526</v>
      </c>
      <c r="D61">
        <v>1.6503000000000001</v>
      </c>
      <c r="E61">
        <v>2.4081999999999999</v>
      </c>
      <c r="F61">
        <v>4.1692999999999998</v>
      </c>
      <c r="G61">
        <v>1.2675000000000001</v>
      </c>
      <c r="H61">
        <v>1.2062999999999999</v>
      </c>
      <c r="I61">
        <v>2.6396999999999999</v>
      </c>
      <c r="J61">
        <v>0.68259999999999998</v>
      </c>
      <c r="K61">
        <v>0.78410000000000002</v>
      </c>
      <c r="L61">
        <v>0.3584</v>
      </c>
      <c r="M61">
        <v>0.5383</v>
      </c>
      <c r="N61">
        <v>2057</v>
      </c>
      <c r="O61">
        <v>60</v>
      </c>
      <c r="P61" t="s">
        <v>526</v>
      </c>
      <c r="Q61">
        <v>2019</v>
      </c>
      <c r="R61" t="s">
        <v>332</v>
      </c>
      <c r="S61" t="s">
        <v>526</v>
      </c>
      <c r="T61">
        <v>201904</v>
      </c>
      <c r="U61">
        <v>1.5248999999999999</v>
      </c>
      <c r="V61">
        <v>2.6113</v>
      </c>
      <c r="W61">
        <v>4.2504</v>
      </c>
      <c r="X61">
        <v>1.1805000000000001</v>
      </c>
      <c r="Y61">
        <v>1.6909000000000001</v>
      </c>
      <c r="Z61">
        <v>1953</v>
      </c>
      <c r="AA61">
        <v>2.4885000000000002</v>
      </c>
      <c r="AB61">
        <v>0.72440000000000004</v>
      </c>
      <c r="AC61">
        <v>0.91779999999999995</v>
      </c>
      <c r="AD61">
        <v>0.38400000000000001</v>
      </c>
      <c r="AE61">
        <v>0.57899999999999996</v>
      </c>
      <c r="AF61">
        <v>1953</v>
      </c>
      <c r="AG61" s="8">
        <f t="shared" si="21"/>
        <v>104</v>
      </c>
      <c r="AH61" s="8">
        <f t="shared" si="0"/>
        <v>0.12540000000000018</v>
      </c>
      <c r="AI61" s="8">
        <f t="shared" si="1"/>
        <v>0.20310000000000006</v>
      </c>
      <c r="AJ61" s="8">
        <f t="shared" si="2"/>
        <v>8.1100000000000172E-2</v>
      </c>
      <c r="AK61" s="8">
        <f t="shared" si="3"/>
        <v>8.6999999999999966E-2</v>
      </c>
      <c r="AL61" s="8">
        <f t="shared" si="4"/>
        <v>0.48460000000000014</v>
      </c>
      <c r="AM61" s="8">
        <f t="shared" si="5"/>
        <v>0.15119999999999978</v>
      </c>
      <c r="AN61" s="8">
        <f t="shared" si="6"/>
        <v>4.1800000000000059E-2</v>
      </c>
      <c r="AO61" s="8">
        <f t="shared" si="7"/>
        <v>0.13369999999999993</v>
      </c>
      <c r="AP61" s="8">
        <f t="shared" si="8"/>
        <v>2.5600000000000012E-2</v>
      </c>
      <c r="AQ61" s="8">
        <f t="shared" si="9"/>
        <v>4.0699999999999958E-2</v>
      </c>
      <c r="AR61" s="1">
        <f t="shared" si="22"/>
        <v>5.3251408090117858E-2</v>
      </c>
      <c r="AS61" s="1">
        <f t="shared" si="10"/>
        <v>8.2234900649223119E-2</v>
      </c>
      <c r="AT61" s="1">
        <f t="shared" si="11"/>
        <v>7.7777352276643841E-2</v>
      </c>
      <c r="AU61" s="1">
        <f t="shared" si="12"/>
        <v>1.9080557124035447E-2</v>
      </c>
      <c r="AV61" s="1">
        <f t="shared" si="13"/>
        <v>7.369758576874208E-2</v>
      </c>
      <c r="AW61" s="1">
        <f t="shared" si="14"/>
        <v>0.28659293867171332</v>
      </c>
      <c r="AX61" s="1">
        <f t="shared" si="15"/>
        <v>6.0759493670885956E-2</v>
      </c>
      <c r="AY61" s="1">
        <f t="shared" si="16"/>
        <v>5.7702926559911716E-2</v>
      </c>
      <c r="AZ61" s="1">
        <f t="shared" si="17"/>
        <v>0.14567443887557197</v>
      </c>
      <c r="BA61" s="1">
        <f t="shared" si="18"/>
        <v>6.6666666666666652E-2</v>
      </c>
      <c r="BB61" s="1">
        <f t="shared" si="19"/>
        <v>7.0293609671847945E-2</v>
      </c>
      <c r="BC61" s="1"/>
    </row>
    <row r="62" spans="1:55" x14ac:dyDescent="0.2">
      <c r="A62" t="s">
        <v>82</v>
      </c>
      <c r="B62" t="s">
        <v>333</v>
      </c>
      <c r="C62" t="s">
        <v>526</v>
      </c>
      <c r="D62">
        <v>0.93059999999999998</v>
      </c>
      <c r="E62">
        <v>0.81169999999999998</v>
      </c>
      <c r="F62">
        <v>2.0594000000000001</v>
      </c>
      <c r="G62">
        <v>2.6076000000000001</v>
      </c>
      <c r="H62">
        <v>1.2249000000000001</v>
      </c>
      <c r="I62">
        <v>0.47360000000000002</v>
      </c>
      <c r="J62">
        <v>0.29459999999999997</v>
      </c>
      <c r="K62">
        <v>1.2022999999999999</v>
      </c>
      <c r="L62">
        <v>0.2702</v>
      </c>
      <c r="M62">
        <v>1.2915000000000001</v>
      </c>
      <c r="N62">
        <v>2603</v>
      </c>
      <c r="O62">
        <v>61</v>
      </c>
      <c r="P62" t="s">
        <v>526</v>
      </c>
      <c r="Q62">
        <v>2020</v>
      </c>
      <c r="R62" t="s">
        <v>333</v>
      </c>
      <c r="S62" t="s">
        <v>526</v>
      </c>
      <c r="T62">
        <v>202004</v>
      </c>
      <c r="U62">
        <v>0.96740000000000004</v>
      </c>
      <c r="V62">
        <v>0.85470000000000002</v>
      </c>
      <c r="W62">
        <v>2.1779999999999999</v>
      </c>
      <c r="X62">
        <v>2.7547000000000001</v>
      </c>
      <c r="Y62">
        <v>2.0247999999999999</v>
      </c>
      <c r="Z62">
        <v>2514</v>
      </c>
      <c r="AA62">
        <v>0.49840000000000001</v>
      </c>
      <c r="AB62">
        <v>0.31019999999999998</v>
      </c>
      <c r="AC62">
        <v>1.2842</v>
      </c>
      <c r="AD62">
        <v>0.29559999999999997</v>
      </c>
      <c r="AE62">
        <v>1.3874</v>
      </c>
      <c r="AF62">
        <v>2514</v>
      </c>
      <c r="AG62" s="8">
        <f t="shared" si="21"/>
        <v>89</v>
      </c>
      <c r="AH62" s="8">
        <f t="shared" si="0"/>
        <v>3.6800000000000055E-2</v>
      </c>
      <c r="AI62" s="8">
        <f t="shared" si="1"/>
        <v>4.3000000000000038E-2</v>
      </c>
      <c r="AJ62" s="8">
        <f t="shared" si="2"/>
        <v>0.11859999999999982</v>
      </c>
      <c r="AK62" s="8">
        <f t="shared" si="3"/>
        <v>0.14710000000000001</v>
      </c>
      <c r="AL62" s="8">
        <f t="shared" si="4"/>
        <v>0.79989999999999983</v>
      </c>
      <c r="AM62" s="8">
        <f t="shared" si="5"/>
        <v>2.4799999999999989E-2</v>
      </c>
      <c r="AN62" s="8">
        <f t="shared" si="6"/>
        <v>1.5600000000000003E-2</v>
      </c>
      <c r="AO62" s="8">
        <f t="shared" si="7"/>
        <v>8.1900000000000084E-2</v>
      </c>
      <c r="AP62" s="8">
        <f t="shared" si="8"/>
        <v>2.5399999999999978E-2</v>
      </c>
      <c r="AQ62" s="8">
        <f t="shared" si="9"/>
        <v>9.5899999999999874E-2</v>
      </c>
      <c r="AR62" s="1">
        <f t="shared" si="22"/>
        <v>3.5401750198886139E-2</v>
      </c>
      <c r="AS62" s="1">
        <f t="shared" si="10"/>
        <v>3.8040107504651699E-2</v>
      </c>
      <c r="AT62" s="1">
        <f t="shared" si="11"/>
        <v>5.0310050310050314E-2</v>
      </c>
      <c r="AU62" s="1">
        <f t="shared" si="12"/>
        <v>5.4453627180899855E-2</v>
      </c>
      <c r="AV62" s="1">
        <f t="shared" si="13"/>
        <v>5.3399644244382372E-2</v>
      </c>
      <c r="AW62" s="1">
        <f t="shared" si="14"/>
        <v>0.39505136309758981</v>
      </c>
      <c r="AX62" s="1">
        <f t="shared" si="15"/>
        <v>4.9759229534510396E-2</v>
      </c>
      <c r="AY62" s="1">
        <f t="shared" si="16"/>
        <v>5.0290135396518387E-2</v>
      </c>
      <c r="AZ62" s="1">
        <f t="shared" si="17"/>
        <v>6.3775112910761655E-2</v>
      </c>
      <c r="BA62" s="1">
        <f t="shared" si="18"/>
        <v>8.5926928281461423E-2</v>
      </c>
      <c r="BB62" s="1">
        <f t="shared" si="19"/>
        <v>6.9122098890009975E-2</v>
      </c>
      <c r="BC62" s="1"/>
    </row>
    <row r="63" spans="1:55" x14ac:dyDescent="0.2">
      <c r="A63" t="s">
        <v>83</v>
      </c>
      <c r="B63" t="s">
        <v>334</v>
      </c>
      <c r="C63" t="s">
        <v>526</v>
      </c>
      <c r="D63">
        <v>4.2881999999999998</v>
      </c>
      <c r="E63">
        <v>2.2080000000000002</v>
      </c>
      <c r="F63">
        <v>4.9199000000000002</v>
      </c>
      <c r="G63">
        <v>1.2947</v>
      </c>
      <c r="H63">
        <v>1.3260000000000001</v>
      </c>
      <c r="I63">
        <v>5.2198000000000002</v>
      </c>
      <c r="J63">
        <v>0.4224</v>
      </c>
      <c r="K63">
        <v>1.7015</v>
      </c>
      <c r="L63">
        <v>0.24110000000000001</v>
      </c>
      <c r="M63">
        <v>0.41510000000000002</v>
      </c>
      <c r="N63">
        <v>2971</v>
      </c>
      <c r="O63">
        <v>62</v>
      </c>
      <c r="P63" t="s">
        <v>526</v>
      </c>
      <c r="Q63">
        <v>2021</v>
      </c>
      <c r="R63" t="s">
        <v>334</v>
      </c>
      <c r="S63" t="s">
        <v>526</v>
      </c>
      <c r="T63">
        <v>202104</v>
      </c>
      <c r="U63">
        <v>4.4908999999999999</v>
      </c>
      <c r="V63">
        <v>2.3020999999999998</v>
      </c>
      <c r="W63">
        <v>5.1207000000000003</v>
      </c>
      <c r="X63">
        <v>1.3232999999999999</v>
      </c>
      <c r="Y63">
        <v>2.3096000000000001</v>
      </c>
      <c r="Z63">
        <v>2925</v>
      </c>
      <c r="AA63">
        <v>5.4119000000000002</v>
      </c>
      <c r="AB63">
        <v>0.45250000000000001</v>
      </c>
      <c r="AC63">
        <v>1.7887</v>
      </c>
      <c r="AD63">
        <v>0.27360000000000001</v>
      </c>
      <c r="AE63">
        <v>0.42949999999999999</v>
      </c>
      <c r="AF63">
        <v>2925</v>
      </c>
      <c r="AG63" s="8">
        <f t="shared" si="21"/>
        <v>46</v>
      </c>
      <c r="AH63" s="8">
        <f t="shared" si="0"/>
        <v>0.2027000000000001</v>
      </c>
      <c r="AI63" s="8">
        <f t="shared" si="1"/>
        <v>9.4099999999999628E-2</v>
      </c>
      <c r="AJ63" s="8">
        <f t="shared" si="2"/>
        <v>0.20080000000000009</v>
      </c>
      <c r="AK63" s="8">
        <f t="shared" si="3"/>
        <v>2.8599999999999959E-2</v>
      </c>
      <c r="AL63" s="8">
        <f t="shared" si="4"/>
        <v>0.98360000000000003</v>
      </c>
      <c r="AM63" s="8">
        <f t="shared" si="5"/>
        <v>0.19209999999999994</v>
      </c>
      <c r="AN63" s="8">
        <f t="shared" si="6"/>
        <v>3.0100000000000016E-2</v>
      </c>
      <c r="AO63" s="8">
        <f t="shared" si="7"/>
        <v>8.7199999999999944E-2</v>
      </c>
      <c r="AP63" s="8">
        <f t="shared" si="8"/>
        <v>3.2500000000000001E-2</v>
      </c>
      <c r="AQ63" s="8">
        <f t="shared" si="9"/>
        <v>1.4399999999999968E-2</v>
      </c>
      <c r="AR63" s="1">
        <f t="shared" si="22"/>
        <v>1.5726495726495759E-2</v>
      </c>
      <c r="AS63" s="1">
        <f t="shared" si="10"/>
        <v>4.5135718898216437E-2</v>
      </c>
      <c r="AT63" s="1">
        <f t="shared" si="11"/>
        <v>4.0875722166717199E-2</v>
      </c>
      <c r="AU63" s="1">
        <f t="shared" si="12"/>
        <v>3.9213388794500759E-2</v>
      </c>
      <c r="AV63" s="1">
        <f t="shared" si="13"/>
        <v>2.1612635078969267E-2</v>
      </c>
      <c r="AW63" s="1">
        <f t="shared" si="14"/>
        <v>0.4258746103221337</v>
      </c>
      <c r="AX63" s="1">
        <f t="shared" si="15"/>
        <v>3.5495851734141382E-2</v>
      </c>
      <c r="AY63" s="1">
        <f t="shared" si="16"/>
        <v>6.6519337016574642E-2</v>
      </c>
      <c r="AZ63" s="1">
        <f t="shared" si="17"/>
        <v>4.8750489182087464E-2</v>
      </c>
      <c r="BA63" s="1">
        <f t="shared" si="18"/>
        <v>0.11878654970760238</v>
      </c>
      <c r="BB63" s="1">
        <f t="shared" si="19"/>
        <v>3.3527357392316604E-2</v>
      </c>
      <c r="BC63" s="1"/>
    </row>
    <row r="64" spans="1:55" x14ac:dyDescent="0.2">
      <c r="A64" t="s">
        <v>84</v>
      </c>
      <c r="B64" t="s">
        <v>335</v>
      </c>
      <c r="C64" t="s">
        <v>526</v>
      </c>
      <c r="D64">
        <v>5.5533000000000001</v>
      </c>
      <c r="E64">
        <v>3.3807</v>
      </c>
      <c r="F64">
        <v>7.9059999999999997</v>
      </c>
      <c r="G64">
        <v>3.5674999999999999</v>
      </c>
      <c r="H64">
        <v>1.8035000000000001</v>
      </c>
      <c r="I64">
        <v>8.2635000000000005</v>
      </c>
      <c r="J64">
        <v>0.46450000000000002</v>
      </c>
      <c r="K64">
        <v>0.95679999999999998</v>
      </c>
      <c r="L64">
        <v>0.86639999999999995</v>
      </c>
      <c r="M64">
        <v>0.88600000000000001</v>
      </c>
      <c r="N64">
        <v>1631</v>
      </c>
      <c r="O64">
        <v>63</v>
      </c>
      <c r="P64" t="s">
        <v>526</v>
      </c>
      <c r="Q64">
        <v>2021</v>
      </c>
      <c r="R64" t="s">
        <v>335</v>
      </c>
      <c r="S64" t="s">
        <v>526</v>
      </c>
      <c r="T64">
        <v>202102</v>
      </c>
      <c r="U64">
        <v>5.8041999999999998</v>
      </c>
      <c r="V64">
        <v>3.5411999999999999</v>
      </c>
      <c r="W64">
        <v>8.1988000000000003</v>
      </c>
      <c r="X64">
        <v>3.6898</v>
      </c>
      <c r="Y64">
        <v>2.1937000000000002</v>
      </c>
      <c r="Z64">
        <v>1585</v>
      </c>
      <c r="AA64">
        <v>8.5844000000000005</v>
      </c>
      <c r="AB64">
        <v>0.48559999999999998</v>
      </c>
      <c r="AC64">
        <v>1.0154000000000001</v>
      </c>
      <c r="AD64">
        <v>0.92420000000000002</v>
      </c>
      <c r="AE64">
        <v>0.9254</v>
      </c>
      <c r="AF64">
        <v>1585</v>
      </c>
      <c r="AG64" s="8">
        <f t="shared" si="21"/>
        <v>46</v>
      </c>
      <c r="AH64" s="8">
        <f t="shared" si="0"/>
        <v>0.25089999999999968</v>
      </c>
      <c r="AI64" s="8">
        <f t="shared" si="1"/>
        <v>0.16049999999999986</v>
      </c>
      <c r="AJ64" s="8">
        <f t="shared" si="2"/>
        <v>0.29280000000000062</v>
      </c>
      <c r="AK64" s="8">
        <f t="shared" si="3"/>
        <v>0.12230000000000008</v>
      </c>
      <c r="AL64" s="8">
        <f t="shared" si="4"/>
        <v>0.3902000000000001</v>
      </c>
      <c r="AM64" s="8">
        <f t="shared" si="5"/>
        <v>0.32089999999999996</v>
      </c>
      <c r="AN64" s="8">
        <f t="shared" si="6"/>
        <v>2.1099999999999952E-2</v>
      </c>
      <c r="AO64" s="8">
        <f t="shared" si="7"/>
        <v>5.8600000000000096E-2</v>
      </c>
      <c r="AP64" s="8">
        <f t="shared" si="8"/>
        <v>5.7800000000000074E-2</v>
      </c>
      <c r="AQ64" s="8">
        <f t="shared" si="9"/>
        <v>3.9399999999999991E-2</v>
      </c>
      <c r="AR64" s="1">
        <f t="shared" si="22"/>
        <v>2.9022082018927531E-2</v>
      </c>
      <c r="AS64" s="1">
        <f t="shared" si="10"/>
        <v>4.3227318148926552E-2</v>
      </c>
      <c r="AT64" s="1">
        <f t="shared" si="11"/>
        <v>4.5323619112165314E-2</v>
      </c>
      <c r="AU64" s="1">
        <f t="shared" si="12"/>
        <v>3.5712543299019406E-2</v>
      </c>
      <c r="AV64" s="1">
        <f t="shared" si="13"/>
        <v>3.314542793647357E-2</v>
      </c>
      <c r="AW64" s="1">
        <f t="shared" si="14"/>
        <v>0.17787299995441497</v>
      </c>
      <c r="AX64" s="1">
        <f t="shared" si="15"/>
        <v>3.7381762266436747E-2</v>
      </c>
      <c r="AY64" s="1">
        <f t="shared" si="16"/>
        <v>4.3451400329489243E-2</v>
      </c>
      <c r="AZ64" s="1">
        <f t="shared" si="17"/>
        <v>5.7711246799290961E-2</v>
      </c>
      <c r="BA64" s="1">
        <f t="shared" si="18"/>
        <v>6.2540575632979989E-2</v>
      </c>
      <c r="BB64" s="1">
        <f t="shared" si="19"/>
        <v>4.2576183272098556E-2</v>
      </c>
      <c r="BC64" s="1"/>
    </row>
    <row r="65" spans="1:55" x14ac:dyDescent="0.2">
      <c r="A65" t="s">
        <v>86</v>
      </c>
      <c r="B65" t="s">
        <v>337</v>
      </c>
      <c r="C65" t="s">
        <v>526</v>
      </c>
      <c r="D65">
        <v>0.92520000000000002</v>
      </c>
      <c r="E65">
        <v>0.6482</v>
      </c>
      <c r="F65">
        <v>2.6701999999999999</v>
      </c>
      <c r="G65">
        <v>0.74809999999999999</v>
      </c>
      <c r="H65">
        <v>2.1730999999999998</v>
      </c>
      <c r="I65">
        <v>1.0932999999999999</v>
      </c>
      <c r="J65">
        <v>0.52910000000000001</v>
      </c>
      <c r="K65">
        <v>1.4006000000000001</v>
      </c>
      <c r="L65">
        <v>0.52329999999999999</v>
      </c>
      <c r="M65">
        <v>0.15090000000000001</v>
      </c>
      <c r="N65">
        <v>2200</v>
      </c>
      <c r="O65">
        <v>65</v>
      </c>
      <c r="P65" t="s">
        <v>526</v>
      </c>
      <c r="Q65">
        <v>2010</v>
      </c>
      <c r="R65" t="s">
        <v>337</v>
      </c>
      <c r="S65" t="s">
        <v>526</v>
      </c>
      <c r="T65">
        <v>201010</v>
      </c>
      <c r="U65">
        <v>0.99099999999999999</v>
      </c>
      <c r="V65">
        <v>0.70320000000000005</v>
      </c>
      <c r="W65">
        <v>2.5103</v>
      </c>
      <c r="X65">
        <v>0.80459999999999998</v>
      </c>
      <c r="Y65">
        <v>2.5213000000000001</v>
      </c>
      <c r="Z65">
        <v>2091</v>
      </c>
      <c r="AA65">
        <v>1.0676000000000001</v>
      </c>
      <c r="AB65">
        <v>0.57830000000000004</v>
      </c>
      <c r="AC65">
        <v>1.5304</v>
      </c>
      <c r="AD65">
        <v>0.58260000000000001</v>
      </c>
      <c r="AE65">
        <v>0.16439999999999999</v>
      </c>
      <c r="AF65">
        <v>2091</v>
      </c>
      <c r="AG65" s="8">
        <f t="shared" si="21"/>
        <v>109</v>
      </c>
      <c r="AH65" s="8">
        <f t="shared" si="0"/>
        <v>6.579999999999997E-2</v>
      </c>
      <c r="AI65" s="8">
        <f t="shared" si="1"/>
        <v>5.5000000000000049E-2</v>
      </c>
      <c r="AJ65" s="8">
        <f t="shared" si="2"/>
        <v>0.15989999999999993</v>
      </c>
      <c r="AK65" s="8">
        <f t="shared" si="3"/>
        <v>5.6499999999999995E-2</v>
      </c>
      <c r="AL65" s="8">
        <f t="shared" si="4"/>
        <v>0.34820000000000029</v>
      </c>
      <c r="AM65" s="8">
        <f t="shared" si="5"/>
        <v>2.5699999999999834E-2</v>
      </c>
      <c r="AN65" s="8">
        <f t="shared" si="6"/>
        <v>4.9200000000000021E-2</v>
      </c>
      <c r="AO65" s="8">
        <f t="shared" si="7"/>
        <v>0.12979999999999992</v>
      </c>
      <c r="AP65" s="8">
        <f t="shared" si="8"/>
        <v>5.9300000000000019E-2</v>
      </c>
      <c r="AQ65" s="8">
        <f t="shared" si="9"/>
        <v>1.3499999999999984E-2</v>
      </c>
      <c r="AR65" s="1">
        <f t="shared" si="22"/>
        <v>5.2128168340507042E-2</v>
      </c>
      <c r="AS65" s="1">
        <f t="shared" si="10"/>
        <v>6.6397578203834517E-2</v>
      </c>
      <c r="AT65" s="1">
        <f t="shared" si="11"/>
        <v>7.8213879408418729E-2</v>
      </c>
      <c r="AU65" s="1">
        <f t="shared" si="12"/>
        <v>6.3697566027964836E-2</v>
      </c>
      <c r="AV65" s="1">
        <f t="shared" si="13"/>
        <v>7.0221227939348707E-2</v>
      </c>
      <c r="AW65" s="1">
        <f t="shared" si="14"/>
        <v>0.1381033593780987</v>
      </c>
      <c r="AX65" s="1">
        <f t="shared" si="15"/>
        <v>2.40726863994003E-2</v>
      </c>
      <c r="AY65" s="1">
        <f t="shared" si="16"/>
        <v>8.5076949680096825E-2</v>
      </c>
      <c r="AZ65" s="1">
        <f t="shared" si="17"/>
        <v>8.4814427600627185E-2</v>
      </c>
      <c r="BA65" s="1">
        <f t="shared" si="18"/>
        <v>0.10178510127016827</v>
      </c>
      <c r="BB65" s="1">
        <f t="shared" si="19"/>
        <v>8.2116788321167755E-2</v>
      </c>
      <c r="BC65" s="1"/>
    </row>
    <row r="66" spans="1:55" x14ac:dyDescent="0.2">
      <c r="A66" t="s">
        <v>87</v>
      </c>
      <c r="B66" t="s">
        <v>338</v>
      </c>
      <c r="C66" t="s">
        <v>526</v>
      </c>
      <c r="D66">
        <v>0.26169999999999999</v>
      </c>
      <c r="E66">
        <v>0.75549999999999995</v>
      </c>
      <c r="F66">
        <v>1.9988999999999999</v>
      </c>
      <c r="G66">
        <v>1.2118</v>
      </c>
      <c r="H66">
        <v>2.1423000000000001</v>
      </c>
      <c r="I66">
        <v>0.42420000000000002</v>
      </c>
      <c r="J66">
        <v>0</v>
      </c>
      <c r="K66">
        <v>0.20710000000000001</v>
      </c>
      <c r="L66">
        <v>0.1045</v>
      </c>
      <c r="M66">
        <v>0.33739999999999998</v>
      </c>
      <c r="N66">
        <v>1839</v>
      </c>
      <c r="O66">
        <v>66</v>
      </c>
      <c r="P66" t="s">
        <v>526</v>
      </c>
      <c r="Q66">
        <v>2011</v>
      </c>
      <c r="R66" t="s">
        <v>338</v>
      </c>
      <c r="S66" t="s">
        <v>526</v>
      </c>
      <c r="T66">
        <v>201110</v>
      </c>
      <c r="U66">
        <v>0.2792</v>
      </c>
      <c r="V66">
        <v>0.80620000000000003</v>
      </c>
      <c r="W66">
        <v>2.0448</v>
      </c>
      <c r="X66">
        <v>1.2830999999999999</v>
      </c>
      <c r="Y66">
        <v>2.2631000000000001</v>
      </c>
      <c r="Z66">
        <v>1749</v>
      </c>
      <c r="AA66">
        <v>0.4526</v>
      </c>
      <c r="AB66">
        <v>0</v>
      </c>
      <c r="AC66">
        <v>0.22620000000000001</v>
      </c>
      <c r="AD66">
        <v>0.1171</v>
      </c>
      <c r="AE66">
        <v>0.35549999999999998</v>
      </c>
      <c r="AF66">
        <v>1749</v>
      </c>
      <c r="AG66" s="8">
        <f t="shared" si="21"/>
        <v>90</v>
      </c>
      <c r="AH66" s="8">
        <f t="shared" ref="AH66:AH129" si="25">ABS(D66-U66)</f>
        <v>1.7500000000000016E-2</v>
      </c>
      <c r="AI66" s="8">
        <f t="shared" ref="AI66:AI129" si="26">ABS(E66-V66)</f>
        <v>5.0700000000000078E-2</v>
      </c>
      <c r="AJ66" s="8">
        <f t="shared" ref="AJ66:AJ129" si="27">ABS(F66-W66)</f>
        <v>4.5900000000000052E-2</v>
      </c>
      <c r="AK66" s="8">
        <f t="shared" ref="AK66:AK129" si="28">ABS(G66-X66)</f>
        <v>7.1299999999999919E-2</v>
      </c>
      <c r="AL66" s="8">
        <f t="shared" ref="AL66:AL129" si="29">ABS(H66-Y66)</f>
        <v>0.12080000000000002</v>
      </c>
      <c r="AM66" s="8">
        <f t="shared" ref="AM66:AM129" si="30">ABS(I66-AA66)</f>
        <v>2.8399999999999981E-2</v>
      </c>
      <c r="AN66" s="8">
        <f t="shared" ref="AN66:AN129" si="31">ABS(J66-AB66)</f>
        <v>0</v>
      </c>
      <c r="AO66" s="8">
        <f t="shared" ref="AO66:AO129" si="32">ABS(K66-AC66)</f>
        <v>1.9100000000000006E-2</v>
      </c>
      <c r="AP66" s="8">
        <f t="shared" ref="AP66:AP129" si="33">ABS(L66-AD66)</f>
        <v>1.26E-2</v>
      </c>
      <c r="AQ66" s="8">
        <f t="shared" ref="AQ66:AQ129" si="34">ABS(M66-AE66)</f>
        <v>1.8100000000000005E-2</v>
      </c>
      <c r="AR66" s="1">
        <f t="shared" si="22"/>
        <v>5.1457975986277882E-2</v>
      </c>
      <c r="AS66" s="1">
        <f t="shared" ref="AS66:AS129" si="35">IFERROR(ABS((D66/U66)-1),0)</f>
        <v>6.2679083094555943E-2</v>
      </c>
      <c r="AT66" s="1">
        <f t="shared" ref="AT66:AT129" si="36">IFERROR(ABS((E66/V66)-1),0)</f>
        <v>6.2887620937732702E-2</v>
      </c>
      <c r="AU66" s="1">
        <f t="shared" ref="AU66:AU129" si="37">IFERROR(ABS((F66/W66)-1),0)</f>
        <v>2.2447183098591617E-2</v>
      </c>
      <c r="AV66" s="1">
        <f t="shared" ref="AV66:AV129" si="38">IFERROR(ABS((G66/X66)-1),0)</f>
        <v>5.5568544930246988E-2</v>
      </c>
      <c r="AW66" s="1">
        <f t="shared" ref="AW66:AW129" si="39">IFERROR(ABS((H66/Y66)-1),0)</f>
        <v>5.337810967257306E-2</v>
      </c>
      <c r="AX66" s="1">
        <f t="shared" ref="AX66:AX129" si="40">IFERROR(ABS((I66/AA66)-1),0)</f>
        <v>6.2748563853292083E-2</v>
      </c>
      <c r="AY66" s="1">
        <f t="shared" ref="AY66:AY129" si="41">IFERROR(ABS((J66/AB66)-1),0)</f>
        <v>0</v>
      </c>
      <c r="AZ66" s="1">
        <f t="shared" ref="AZ66:AZ129" si="42">IFERROR(ABS((K66/AC66)-1),0)</f>
        <v>8.4438549955791364E-2</v>
      </c>
      <c r="BA66" s="1">
        <f t="shared" ref="BA66:BA129" si="43">IFERROR(ABS((L66/AD66)-1),0)</f>
        <v>0.10760034158838605</v>
      </c>
      <c r="BB66" s="1">
        <f t="shared" ref="BB66:BB129" si="44">IFERROR(ABS((M66/AE66)-1),0)</f>
        <v>5.0914205344585128E-2</v>
      </c>
      <c r="BC66" s="1"/>
    </row>
    <row r="67" spans="1:55" x14ac:dyDescent="0.2">
      <c r="A67" t="s">
        <v>88</v>
      </c>
      <c r="B67" t="s">
        <v>339</v>
      </c>
      <c r="C67" t="s">
        <v>526</v>
      </c>
      <c r="D67">
        <v>0.92149999999999999</v>
      </c>
      <c r="E67">
        <v>3.6198000000000001</v>
      </c>
      <c r="F67">
        <v>5.2007000000000003</v>
      </c>
      <c r="G67">
        <v>1.6713</v>
      </c>
      <c r="H67">
        <v>0.68149999999999999</v>
      </c>
      <c r="I67">
        <v>1.6322000000000001</v>
      </c>
      <c r="J67">
        <v>0.63580000000000003</v>
      </c>
      <c r="K67">
        <v>0.75800000000000001</v>
      </c>
      <c r="L67">
        <v>0.33310000000000001</v>
      </c>
      <c r="M67">
        <v>0.6794</v>
      </c>
      <c r="N67">
        <v>1536</v>
      </c>
      <c r="O67">
        <v>67</v>
      </c>
      <c r="P67" t="s">
        <v>526</v>
      </c>
      <c r="Q67">
        <v>2012</v>
      </c>
      <c r="R67" t="s">
        <v>339</v>
      </c>
      <c r="S67" t="s">
        <v>526</v>
      </c>
      <c r="T67">
        <v>201210</v>
      </c>
      <c r="U67">
        <v>0.90849999999999997</v>
      </c>
      <c r="V67">
        <v>3.2759</v>
      </c>
      <c r="W67">
        <v>5.4812000000000003</v>
      </c>
      <c r="X67">
        <v>1.8889</v>
      </c>
      <c r="Y67">
        <v>0.74019999999999997</v>
      </c>
      <c r="Z67">
        <v>1411</v>
      </c>
      <c r="AA67">
        <v>1.6937</v>
      </c>
      <c r="AB67">
        <v>0.71130000000000004</v>
      </c>
      <c r="AC67">
        <v>0.84299999999999997</v>
      </c>
      <c r="AD67">
        <v>0.3705</v>
      </c>
      <c r="AE67">
        <v>0.50870000000000004</v>
      </c>
      <c r="AF67">
        <v>1411</v>
      </c>
      <c r="AG67" s="8">
        <f t="shared" ref="AG67:AG130" si="45">ABS(N67-Z67)</f>
        <v>125</v>
      </c>
      <c r="AH67" s="8">
        <f t="shared" si="25"/>
        <v>1.3000000000000012E-2</v>
      </c>
      <c r="AI67" s="8">
        <f t="shared" si="26"/>
        <v>0.34390000000000009</v>
      </c>
      <c r="AJ67" s="8">
        <f t="shared" si="27"/>
        <v>0.28049999999999997</v>
      </c>
      <c r="AK67" s="8">
        <f t="shared" si="28"/>
        <v>0.21760000000000002</v>
      </c>
      <c r="AL67" s="8">
        <f t="shared" si="29"/>
        <v>5.8699999999999974E-2</v>
      </c>
      <c r="AM67" s="8">
        <f t="shared" si="30"/>
        <v>6.1499999999999888E-2</v>
      </c>
      <c r="AN67" s="8">
        <f t="shared" si="31"/>
        <v>7.5500000000000012E-2</v>
      </c>
      <c r="AO67" s="8">
        <f t="shared" si="32"/>
        <v>8.4999999999999964E-2</v>
      </c>
      <c r="AP67" s="8">
        <f t="shared" si="33"/>
        <v>3.7399999999999989E-2</v>
      </c>
      <c r="AQ67" s="8">
        <f t="shared" si="34"/>
        <v>0.17069999999999996</v>
      </c>
      <c r="AR67" s="1">
        <f t="shared" ref="AR67:AR130" si="46">IFERROR(ABS((N67/AF67)-1),0)</f>
        <v>8.858965272856123E-2</v>
      </c>
      <c r="AS67" s="1">
        <f t="shared" si="35"/>
        <v>1.4309301045679623E-2</v>
      </c>
      <c r="AT67" s="1">
        <f t="shared" si="36"/>
        <v>0.10497878445618003</v>
      </c>
      <c r="AU67" s="1">
        <f t="shared" si="37"/>
        <v>5.1174925198861576E-2</v>
      </c>
      <c r="AV67" s="1">
        <f t="shared" si="38"/>
        <v>0.11519932235692731</v>
      </c>
      <c r="AW67" s="1">
        <f t="shared" si="39"/>
        <v>7.9302891110510587E-2</v>
      </c>
      <c r="AX67" s="1">
        <f t="shared" si="40"/>
        <v>3.6311035012103643E-2</v>
      </c>
      <c r="AY67" s="1">
        <f t="shared" si="41"/>
        <v>0.10614368058484469</v>
      </c>
      <c r="AZ67" s="1">
        <f t="shared" si="42"/>
        <v>0.10083036773428233</v>
      </c>
      <c r="BA67" s="1">
        <f t="shared" si="43"/>
        <v>0.100944669365722</v>
      </c>
      <c r="BB67" s="1">
        <f t="shared" si="44"/>
        <v>0.33556123451936304</v>
      </c>
      <c r="BC67" s="1"/>
    </row>
    <row r="68" spans="1:55" x14ac:dyDescent="0.2">
      <c r="A68" t="s">
        <v>89</v>
      </c>
      <c r="B68" t="s">
        <v>340</v>
      </c>
      <c r="C68" t="s">
        <v>526</v>
      </c>
      <c r="D68">
        <v>1.008</v>
      </c>
      <c r="E68">
        <v>0.51160000000000005</v>
      </c>
      <c r="F68">
        <v>4.0164</v>
      </c>
      <c r="G68">
        <v>1.1520999999999999</v>
      </c>
      <c r="H68">
        <v>1.3364</v>
      </c>
      <c r="I68">
        <v>1.6569</v>
      </c>
      <c r="J68">
        <v>0.37559999999999999</v>
      </c>
      <c r="K68">
        <v>0.37809999999999999</v>
      </c>
      <c r="L68">
        <v>0.46429999999999999</v>
      </c>
      <c r="M68">
        <v>0</v>
      </c>
      <c r="N68">
        <v>1296</v>
      </c>
      <c r="O68">
        <v>68</v>
      </c>
      <c r="P68" t="s">
        <v>526</v>
      </c>
      <c r="Q68">
        <v>2013</v>
      </c>
      <c r="R68" t="s">
        <v>340</v>
      </c>
      <c r="S68" t="s">
        <v>526</v>
      </c>
      <c r="T68">
        <v>201310</v>
      </c>
      <c r="U68">
        <v>1.0992999999999999</v>
      </c>
      <c r="V68">
        <v>0.54190000000000005</v>
      </c>
      <c r="W68">
        <v>3.8632</v>
      </c>
      <c r="X68">
        <v>1.1718</v>
      </c>
      <c r="Y68">
        <v>1.6429</v>
      </c>
      <c r="Z68">
        <v>1287</v>
      </c>
      <c r="AA68">
        <v>1.6879</v>
      </c>
      <c r="AB68">
        <v>0.40329999999999999</v>
      </c>
      <c r="AC68">
        <v>0.40060000000000001</v>
      </c>
      <c r="AD68">
        <v>0.47510000000000002</v>
      </c>
      <c r="AE68">
        <v>0</v>
      </c>
      <c r="AF68">
        <v>1287</v>
      </c>
      <c r="AG68" s="8">
        <f t="shared" si="45"/>
        <v>9</v>
      </c>
      <c r="AH68" s="8">
        <f t="shared" si="25"/>
        <v>9.1299999999999937E-2</v>
      </c>
      <c r="AI68" s="8">
        <f t="shared" si="26"/>
        <v>3.0299999999999994E-2</v>
      </c>
      <c r="AJ68" s="8">
        <f t="shared" si="27"/>
        <v>0.1532</v>
      </c>
      <c r="AK68" s="8">
        <f t="shared" si="28"/>
        <v>1.9700000000000051E-2</v>
      </c>
      <c r="AL68" s="8">
        <f t="shared" si="29"/>
        <v>0.30649999999999999</v>
      </c>
      <c r="AM68" s="8">
        <f t="shared" si="30"/>
        <v>3.0999999999999917E-2</v>
      </c>
      <c r="AN68" s="8">
        <f t="shared" si="31"/>
        <v>2.7700000000000002E-2</v>
      </c>
      <c r="AO68" s="8">
        <f t="shared" si="32"/>
        <v>2.250000000000002E-2</v>
      </c>
      <c r="AP68" s="8">
        <f t="shared" si="33"/>
        <v>1.0800000000000032E-2</v>
      </c>
      <c r="AQ68" s="8">
        <f t="shared" si="34"/>
        <v>0</v>
      </c>
      <c r="AR68" s="1">
        <f t="shared" si="46"/>
        <v>6.9930069930070893E-3</v>
      </c>
      <c r="AS68" s="1">
        <f t="shared" si="35"/>
        <v>8.3052851814791162E-2</v>
      </c>
      <c r="AT68" s="1">
        <f t="shared" si="36"/>
        <v>5.5914375346004741E-2</v>
      </c>
      <c r="AU68" s="1">
        <f t="shared" si="37"/>
        <v>3.9656243528680912E-2</v>
      </c>
      <c r="AV68" s="1">
        <f t="shared" si="38"/>
        <v>1.6811742618194292E-2</v>
      </c>
      <c r="AW68" s="1">
        <f t="shared" si="39"/>
        <v>0.18656035059954956</v>
      </c>
      <c r="AX68" s="1">
        <f t="shared" si="40"/>
        <v>1.8366016944131758E-2</v>
      </c>
      <c r="AY68" s="1">
        <f t="shared" si="41"/>
        <v>6.8683362261343972E-2</v>
      </c>
      <c r="AZ68" s="1">
        <f t="shared" si="42"/>
        <v>5.6165751372940664E-2</v>
      </c>
      <c r="BA68" s="1">
        <f t="shared" si="43"/>
        <v>2.2732056409177082E-2</v>
      </c>
      <c r="BB68" s="1">
        <f t="shared" si="44"/>
        <v>0</v>
      </c>
      <c r="BC68" s="1"/>
    </row>
    <row r="69" spans="1:55" x14ac:dyDescent="0.2">
      <c r="A69" t="s">
        <v>90</v>
      </c>
      <c r="B69" t="s">
        <v>341</v>
      </c>
      <c r="C69" t="s">
        <v>526</v>
      </c>
      <c r="D69">
        <v>2.0552000000000001</v>
      </c>
      <c r="E69">
        <v>4.6026999999999996</v>
      </c>
      <c r="F69">
        <v>5.4791999999999996</v>
      </c>
      <c r="G69">
        <v>2.7435</v>
      </c>
      <c r="H69">
        <v>1.6022000000000001</v>
      </c>
      <c r="I69">
        <v>1.3859999999999999</v>
      </c>
      <c r="J69">
        <v>2.0996999999999999</v>
      </c>
      <c r="K69">
        <v>0.51329999999999998</v>
      </c>
      <c r="L69">
        <v>1.4621</v>
      </c>
      <c r="M69">
        <v>1.1497999999999999</v>
      </c>
      <c r="N69">
        <v>2068</v>
      </c>
      <c r="O69">
        <v>69</v>
      </c>
      <c r="P69" t="s">
        <v>526</v>
      </c>
      <c r="Q69">
        <v>2014</v>
      </c>
      <c r="R69" t="s">
        <v>341</v>
      </c>
      <c r="S69" t="s">
        <v>526</v>
      </c>
      <c r="T69">
        <v>201410</v>
      </c>
      <c r="U69">
        <v>1.8782000000000001</v>
      </c>
      <c r="V69">
        <v>4.6257000000000001</v>
      </c>
      <c r="W69">
        <v>5.9455999999999998</v>
      </c>
      <c r="X69">
        <v>2.9083999999999999</v>
      </c>
      <c r="Y69">
        <v>1.5462</v>
      </c>
      <c r="Z69">
        <v>1941</v>
      </c>
      <c r="AA69">
        <v>1.2542</v>
      </c>
      <c r="AB69">
        <v>2.2915999999999999</v>
      </c>
      <c r="AC69">
        <v>0.49959999999999999</v>
      </c>
      <c r="AD69">
        <v>1.4585999999999999</v>
      </c>
      <c r="AE69">
        <v>1.1114999999999999</v>
      </c>
      <c r="AF69">
        <v>1941</v>
      </c>
      <c r="AG69" s="8">
        <f t="shared" si="45"/>
        <v>127</v>
      </c>
      <c r="AH69" s="8">
        <f t="shared" si="25"/>
        <v>0.17700000000000005</v>
      </c>
      <c r="AI69" s="8">
        <f t="shared" si="26"/>
        <v>2.3000000000000576E-2</v>
      </c>
      <c r="AJ69" s="8">
        <f t="shared" si="27"/>
        <v>0.46640000000000015</v>
      </c>
      <c r="AK69" s="8">
        <f t="shared" si="28"/>
        <v>0.16489999999999982</v>
      </c>
      <c r="AL69" s="8">
        <f t="shared" si="29"/>
        <v>5.600000000000005E-2</v>
      </c>
      <c r="AM69" s="8">
        <f t="shared" si="30"/>
        <v>0.13179999999999992</v>
      </c>
      <c r="AN69" s="8">
        <f t="shared" si="31"/>
        <v>0.19189999999999996</v>
      </c>
      <c r="AO69" s="8">
        <f t="shared" si="32"/>
        <v>1.369999999999999E-2</v>
      </c>
      <c r="AP69" s="8">
        <f t="shared" si="33"/>
        <v>3.5000000000000586E-3</v>
      </c>
      <c r="AQ69" s="8">
        <f t="shared" si="34"/>
        <v>3.8300000000000001E-2</v>
      </c>
      <c r="AR69" s="1">
        <f t="shared" si="46"/>
        <v>6.5430190623390061E-2</v>
      </c>
      <c r="AS69" s="1">
        <f t="shared" si="35"/>
        <v>9.4239165158130245E-2</v>
      </c>
      <c r="AT69" s="1">
        <f t="shared" si="36"/>
        <v>4.9722204206932297E-3</v>
      </c>
      <c r="AU69" s="1">
        <f t="shared" si="37"/>
        <v>7.8444564047362775E-2</v>
      </c>
      <c r="AV69" s="1">
        <f t="shared" si="38"/>
        <v>5.6697840737174987E-2</v>
      </c>
      <c r="AW69" s="1">
        <f t="shared" si="39"/>
        <v>3.621782434355203E-2</v>
      </c>
      <c r="AX69" s="1">
        <f t="shared" si="40"/>
        <v>0.10508690798915632</v>
      </c>
      <c r="AY69" s="1">
        <f t="shared" si="41"/>
        <v>8.3740617908884651E-2</v>
      </c>
      <c r="AZ69" s="1">
        <f t="shared" si="42"/>
        <v>2.7421937550039965E-2</v>
      </c>
      <c r="BA69" s="1">
        <f t="shared" si="43"/>
        <v>2.3995612230907071E-3</v>
      </c>
      <c r="BB69" s="1">
        <f t="shared" si="44"/>
        <v>3.4457939721097564E-2</v>
      </c>
      <c r="BC69" s="1"/>
    </row>
    <row r="70" spans="1:55" x14ac:dyDescent="0.2">
      <c r="A70" t="s">
        <v>91</v>
      </c>
      <c r="B70" t="s">
        <v>342</v>
      </c>
      <c r="C70" t="s">
        <v>526</v>
      </c>
      <c r="D70">
        <v>1.9332</v>
      </c>
      <c r="E70">
        <v>2.3849</v>
      </c>
      <c r="F70">
        <v>4.8006000000000002</v>
      </c>
      <c r="G70">
        <v>2.1696</v>
      </c>
      <c r="H70">
        <v>2.8067000000000002</v>
      </c>
      <c r="I70">
        <v>0.43359999999999999</v>
      </c>
      <c r="J70">
        <v>0.1928</v>
      </c>
      <c r="K70">
        <v>1.5934999999999999</v>
      </c>
      <c r="L70">
        <v>0.3901</v>
      </c>
      <c r="M70">
        <v>0.44400000000000001</v>
      </c>
      <c r="N70">
        <v>1980</v>
      </c>
      <c r="O70">
        <v>70</v>
      </c>
      <c r="P70" t="s">
        <v>526</v>
      </c>
      <c r="Q70">
        <v>2015</v>
      </c>
      <c r="R70" t="s">
        <v>342</v>
      </c>
      <c r="S70" t="s">
        <v>526</v>
      </c>
      <c r="T70">
        <v>201510</v>
      </c>
      <c r="U70">
        <v>2.0933999999999999</v>
      </c>
      <c r="V70">
        <v>2.5011000000000001</v>
      </c>
      <c r="W70">
        <v>4.8909000000000002</v>
      </c>
      <c r="X70">
        <v>2.2955000000000001</v>
      </c>
      <c r="Y70">
        <v>2.9192</v>
      </c>
      <c r="Z70">
        <v>1926</v>
      </c>
      <c r="AA70">
        <v>0.44790000000000002</v>
      </c>
      <c r="AB70">
        <v>0.20960000000000001</v>
      </c>
      <c r="AC70">
        <v>1.6682999999999999</v>
      </c>
      <c r="AD70">
        <v>0.34499999999999997</v>
      </c>
      <c r="AE70">
        <v>0.4698</v>
      </c>
      <c r="AF70">
        <v>1926</v>
      </c>
      <c r="AG70" s="8">
        <f t="shared" si="45"/>
        <v>54</v>
      </c>
      <c r="AH70" s="8">
        <f t="shared" si="25"/>
        <v>0.1601999999999999</v>
      </c>
      <c r="AI70" s="8">
        <f t="shared" si="26"/>
        <v>0.11620000000000008</v>
      </c>
      <c r="AJ70" s="8">
        <f t="shared" si="27"/>
        <v>9.0300000000000047E-2</v>
      </c>
      <c r="AK70" s="8">
        <f t="shared" si="28"/>
        <v>0.12590000000000012</v>
      </c>
      <c r="AL70" s="8">
        <f t="shared" si="29"/>
        <v>0.11249999999999982</v>
      </c>
      <c r="AM70" s="8">
        <f t="shared" si="30"/>
        <v>1.4300000000000035E-2</v>
      </c>
      <c r="AN70" s="8">
        <f t="shared" si="31"/>
        <v>1.6800000000000009E-2</v>
      </c>
      <c r="AO70" s="8">
        <f t="shared" si="32"/>
        <v>7.4799999999999978E-2</v>
      </c>
      <c r="AP70" s="8">
        <f t="shared" si="33"/>
        <v>4.5100000000000029E-2</v>
      </c>
      <c r="AQ70" s="8">
        <f t="shared" si="34"/>
        <v>2.579999999999999E-2</v>
      </c>
      <c r="AR70" s="1">
        <f t="shared" si="46"/>
        <v>2.8037383177569986E-2</v>
      </c>
      <c r="AS70" s="1">
        <f t="shared" si="35"/>
        <v>7.6526225279449633E-2</v>
      </c>
      <c r="AT70" s="1">
        <f t="shared" si="36"/>
        <v>4.645955779457045E-2</v>
      </c>
      <c r="AU70" s="1">
        <f t="shared" si="37"/>
        <v>1.8462859596393266E-2</v>
      </c>
      <c r="AV70" s="1">
        <f t="shared" si="38"/>
        <v>5.4846438684382548E-2</v>
      </c>
      <c r="AW70" s="1">
        <f t="shared" si="39"/>
        <v>3.8537955604275087E-2</v>
      </c>
      <c r="AX70" s="1">
        <f t="shared" si="40"/>
        <v>3.1926769368162633E-2</v>
      </c>
      <c r="AY70" s="1">
        <f t="shared" si="41"/>
        <v>8.0152671755725269E-2</v>
      </c>
      <c r="AZ70" s="1">
        <f t="shared" si="42"/>
        <v>4.4836060660552679E-2</v>
      </c>
      <c r="BA70" s="1">
        <f t="shared" si="43"/>
        <v>0.13072463768115949</v>
      </c>
      <c r="BB70" s="1">
        <f t="shared" si="44"/>
        <v>5.4916985951468655E-2</v>
      </c>
      <c r="BC70" s="1"/>
    </row>
    <row r="71" spans="1:55" x14ac:dyDescent="0.2">
      <c r="A71" t="s">
        <v>92</v>
      </c>
      <c r="B71" t="s">
        <v>343</v>
      </c>
      <c r="C71" t="s">
        <v>526</v>
      </c>
      <c r="D71">
        <v>2.3913000000000002</v>
      </c>
      <c r="E71">
        <v>1.6407</v>
      </c>
      <c r="F71">
        <v>4.8358999999999996</v>
      </c>
      <c r="G71">
        <v>3.6629</v>
      </c>
      <c r="H71">
        <v>1.8109</v>
      </c>
      <c r="I71">
        <v>2.2713000000000001</v>
      </c>
      <c r="J71">
        <v>0.44700000000000001</v>
      </c>
      <c r="K71">
        <v>1.2058</v>
      </c>
      <c r="L71">
        <v>0.49330000000000002</v>
      </c>
      <c r="M71">
        <v>0.1206</v>
      </c>
      <c r="N71">
        <v>2896</v>
      </c>
      <c r="O71">
        <v>71</v>
      </c>
      <c r="P71" t="s">
        <v>526</v>
      </c>
      <c r="Q71">
        <v>2016</v>
      </c>
      <c r="R71" t="s">
        <v>343</v>
      </c>
      <c r="S71" t="s">
        <v>526</v>
      </c>
      <c r="T71">
        <v>201610</v>
      </c>
      <c r="U71">
        <v>2.3902999999999999</v>
      </c>
      <c r="V71">
        <v>1.609</v>
      </c>
      <c r="W71">
        <v>4.9253</v>
      </c>
      <c r="X71">
        <v>3.7847</v>
      </c>
      <c r="Y71">
        <v>1.885</v>
      </c>
      <c r="Z71">
        <v>2790</v>
      </c>
      <c r="AA71">
        <v>2.3912</v>
      </c>
      <c r="AB71">
        <v>0.48299999999999998</v>
      </c>
      <c r="AC71">
        <v>1.1374</v>
      </c>
      <c r="AD71">
        <v>0.48549999999999999</v>
      </c>
      <c r="AE71">
        <v>0.13150000000000001</v>
      </c>
      <c r="AF71">
        <v>2790</v>
      </c>
      <c r="AG71" s="8">
        <f t="shared" si="45"/>
        <v>106</v>
      </c>
      <c r="AH71" s="8">
        <f t="shared" si="25"/>
        <v>1.000000000000334E-3</v>
      </c>
      <c r="AI71" s="8">
        <f t="shared" si="26"/>
        <v>3.1700000000000061E-2</v>
      </c>
      <c r="AJ71" s="8">
        <f t="shared" si="27"/>
        <v>8.9400000000000368E-2</v>
      </c>
      <c r="AK71" s="8">
        <f t="shared" si="28"/>
        <v>0.12179999999999991</v>
      </c>
      <c r="AL71" s="8">
        <f t="shared" si="29"/>
        <v>7.4100000000000055E-2</v>
      </c>
      <c r="AM71" s="8">
        <f t="shared" si="30"/>
        <v>0.1198999999999999</v>
      </c>
      <c r="AN71" s="8">
        <f t="shared" si="31"/>
        <v>3.5999999999999976E-2</v>
      </c>
      <c r="AO71" s="8">
        <f t="shared" si="32"/>
        <v>6.8400000000000016E-2</v>
      </c>
      <c r="AP71" s="8">
        <f t="shared" si="33"/>
        <v>7.8000000000000291E-3</v>
      </c>
      <c r="AQ71" s="8">
        <f t="shared" si="34"/>
        <v>1.0900000000000007E-2</v>
      </c>
      <c r="AR71" s="1">
        <f t="shared" si="46"/>
        <v>3.7992831541218575E-2</v>
      </c>
      <c r="AS71" s="1">
        <f t="shared" si="35"/>
        <v>4.1835752834384898E-4</v>
      </c>
      <c r="AT71" s="1">
        <f t="shared" si="36"/>
        <v>1.970167806090739E-2</v>
      </c>
      <c r="AU71" s="1">
        <f t="shared" si="37"/>
        <v>1.8151178608409757E-2</v>
      </c>
      <c r="AV71" s="1">
        <f t="shared" si="38"/>
        <v>3.2182207308373179E-2</v>
      </c>
      <c r="AW71" s="1">
        <f t="shared" si="39"/>
        <v>3.9310344827586219E-2</v>
      </c>
      <c r="AX71" s="1">
        <f t="shared" si="40"/>
        <v>5.0142188022750056E-2</v>
      </c>
      <c r="AY71" s="1">
        <f t="shared" si="41"/>
        <v>7.4534161490683148E-2</v>
      </c>
      <c r="AZ71" s="1">
        <f t="shared" si="42"/>
        <v>6.0137154914717827E-2</v>
      </c>
      <c r="BA71" s="1">
        <f t="shared" si="43"/>
        <v>1.6065911431514035E-2</v>
      </c>
      <c r="BB71" s="1">
        <f t="shared" si="44"/>
        <v>8.2889733840304181E-2</v>
      </c>
      <c r="BC71" s="1"/>
    </row>
    <row r="72" spans="1:55" x14ac:dyDescent="0.2">
      <c r="A72" t="s">
        <v>93</v>
      </c>
      <c r="B72" t="s">
        <v>344</v>
      </c>
      <c r="C72" t="s">
        <v>526</v>
      </c>
      <c r="D72">
        <v>0.58940000000000003</v>
      </c>
      <c r="E72">
        <v>1.2954000000000001</v>
      </c>
      <c r="F72">
        <v>1.6563000000000001</v>
      </c>
      <c r="G72">
        <v>1.5076000000000001</v>
      </c>
      <c r="H72">
        <v>1.6014999999999999</v>
      </c>
      <c r="I72">
        <v>0.56389999999999996</v>
      </c>
      <c r="J72">
        <v>0.28410000000000002</v>
      </c>
      <c r="K72">
        <v>0.4975</v>
      </c>
      <c r="L72">
        <v>0.57469999999999999</v>
      </c>
      <c r="M72">
        <v>0.2409</v>
      </c>
      <c r="N72">
        <v>2365</v>
      </c>
      <c r="O72">
        <v>72</v>
      </c>
      <c r="P72" t="s">
        <v>526</v>
      </c>
      <c r="Q72">
        <v>2011</v>
      </c>
      <c r="R72" t="s">
        <v>344</v>
      </c>
      <c r="S72" t="s">
        <v>526</v>
      </c>
      <c r="T72">
        <v>201104</v>
      </c>
      <c r="U72">
        <v>0.6774</v>
      </c>
      <c r="V72">
        <v>1.4318</v>
      </c>
      <c r="W72">
        <v>1.8152999999999999</v>
      </c>
      <c r="X72">
        <v>1.6387</v>
      </c>
      <c r="Y72">
        <v>1.7257</v>
      </c>
      <c r="Z72">
        <v>2226</v>
      </c>
      <c r="AA72">
        <v>0.63829999999999998</v>
      </c>
      <c r="AB72">
        <v>0.13300000000000001</v>
      </c>
      <c r="AC72">
        <v>0.55120000000000002</v>
      </c>
      <c r="AD72">
        <v>0.63900000000000001</v>
      </c>
      <c r="AE72">
        <v>0.26519999999999999</v>
      </c>
      <c r="AF72">
        <v>2226</v>
      </c>
      <c r="AG72" s="8">
        <f t="shared" si="45"/>
        <v>139</v>
      </c>
      <c r="AH72" s="8">
        <f t="shared" si="25"/>
        <v>8.7999999999999967E-2</v>
      </c>
      <c r="AI72" s="8">
        <f t="shared" si="26"/>
        <v>0.13639999999999985</v>
      </c>
      <c r="AJ72" s="8">
        <f t="shared" si="27"/>
        <v>0.15899999999999981</v>
      </c>
      <c r="AK72" s="8">
        <f t="shared" si="28"/>
        <v>0.13109999999999999</v>
      </c>
      <c r="AL72" s="8">
        <f t="shared" si="29"/>
        <v>0.12420000000000009</v>
      </c>
      <c r="AM72" s="8">
        <f t="shared" si="30"/>
        <v>7.4400000000000022E-2</v>
      </c>
      <c r="AN72" s="8">
        <f t="shared" si="31"/>
        <v>0.15110000000000001</v>
      </c>
      <c r="AO72" s="8">
        <f t="shared" si="32"/>
        <v>5.3700000000000025E-2</v>
      </c>
      <c r="AP72" s="8">
        <f t="shared" si="33"/>
        <v>6.4300000000000024E-2</v>
      </c>
      <c r="AQ72" s="8">
        <f t="shared" si="34"/>
        <v>2.4299999999999988E-2</v>
      </c>
      <c r="AR72" s="1">
        <f t="shared" si="46"/>
        <v>6.2443845462713421E-2</v>
      </c>
      <c r="AS72" s="1">
        <f t="shared" si="35"/>
        <v>0.12990847357543545</v>
      </c>
      <c r="AT72" s="1">
        <f t="shared" si="36"/>
        <v>9.5264701773990712E-2</v>
      </c>
      <c r="AU72" s="1">
        <f t="shared" si="37"/>
        <v>8.758882829284409E-2</v>
      </c>
      <c r="AV72" s="1">
        <f t="shared" si="38"/>
        <v>8.0002440959296983E-2</v>
      </c>
      <c r="AW72" s="1">
        <f t="shared" si="39"/>
        <v>7.1970794460219145E-2</v>
      </c>
      <c r="AX72" s="1">
        <f t="shared" si="40"/>
        <v>0.11655961146796179</v>
      </c>
      <c r="AY72" s="1">
        <f t="shared" si="41"/>
        <v>1.1360902255639096</v>
      </c>
      <c r="AZ72" s="1">
        <f t="shared" si="42"/>
        <v>9.7423802612481847E-2</v>
      </c>
      <c r="BA72" s="1">
        <f t="shared" si="43"/>
        <v>0.1006259780907669</v>
      </c>
      <c r="BB72" s="1">
        <f t="shared" si="44"/>
        <v>9.1628959276018107E-2</v>
      </c>
      <c r="BC72" s="1"/>
    </row>
    <row r="73" spans="1:55" x14ac:dyDescent="0.2">
      <c r="A73" t="s">
        <v>94</v>
      </c>
      <c r="B73" t="s">
        <v>345</v>
      </c>
      <c r="C73" t="s">
        <v>526</v>
      </c>
      <c r="D73">
        <v>0.89629999999999999</v>
      </c>
      <c r="E73">
        <v>3.7972999999999999</v>
      </c>
      <c r="F73">
        <v>4.5190999999999999</v>
      </c>
      <c r="G73">
        <v>2.4731999999999998</v>
      </c>
      <c r="H73">
        <v>1.5224</v>
      </c>
      <c r="I73">
        <v>0.95130000000000003</v>
      </c>
      <c r="J73">
        <v>0.31659999999999999</v>
      </c>
      <c r="K73">
        <v>1.0313000000000001</v>
      </c>
      <c r="L73">
        <v>1.5820000000000001</v>
      </c>
      <c r="M73">
        <v>0.64610000000000001</v>
      </c>
      <c r="N73">
        <v>1500</v>
      </c>
      <c r="O73">
        <v>73</v>
      </c>
      <c r="P73" t="s">
        <v>526</v>
      </c>
      <c r="Q73">
        <v>2012</v>
      </c>
      <c r="R73" t="s">
        <v>345</v>
      </c>
      <c r="S73" t="s">
        <v>526</v>
      </c>
      <c r="T73">
        <v>201204</v>
      </c>
      <c r="U73">
        <v>0.79449999999999998</v>
      </c>
      <c r="V73">
        <v>3.6231</v>
      </c>
      <c r="W73">
        <v>4.8628</v>
      </c>
      <c r="X73">
        <v>2.7231999999999998</v>
      </c>
      <c r="Y73">
        <v>1.5825</v>
      </c>
      <c r="Z73">
        <v>1445</v>
      </c>
      <c r="AA73">
        <v>0.85160000000000002</v>
      </c>
      <c r="AB73">
        <v>0.3458</v>
      </c>
      <c r="AC73">
        <v>1.1304000000000001</v>
      </c>
      <c r="AD73">
        <v>1.5969</v>
      </c>
      <c r="AE73">
        <v>0.71199999999999997</v>
      </c>
      <c r="AF73">
        <v>1445</v>
      </c>
      <c r="AG73" s="8">
        <f t="shared" si="45"/>
        <v>55</v>
      </c>
      <c r="AH73" s="8">
        <f t="shared" si="25"/>
        <v>0.1018</v>
      </c>
      <c r="AI73" s="8">
        <f t="shared" si="26"/>
        <v>0.17419999999999991</v>
      </c>
      <c r="AJ73" s="8">
        <f t="shared" si="27"/>
        <v>0.34370000000000012</v>
      </c>
      <c r="AK73" s="8">
        <f t="shared" si="28"/>
        <v>0.25</v>
      </c>
      <c r="AL73" s="8">
        <f t="shared" si="29"/>
        <v>6.0100000000000042E-2</v>
      </c>
      <c r="AM73" s="8">
        <f t="shared" si="30"/>
        <v>9.9700000000000011E-2</v>
      </c>
      <c r="AN73" s="8">
        <f t="shared" si="31"/>
        <v>2.9200000000000004E-2</v>
      </c>
      <c r="AO73" s="8">
        <f t="shared" si="32"/>
        <v>9.9099999999999966E-2</v>
      </c>
      <c r="AP73" s="8">
        <f t="shared" si="33"/>
        <v>1.4899999999999913E-2</v>
      </c>
      <c r="AQ73" s="8">
        <f t="shared" si="34"/>
        <v>6.5899999999999959E-2</v>
      </c>
      <c r="AR73" s="1">
        <f t="shared" si="46"/>
        <v>3.8062283737024138E-2</v>
      </c>
      <c r="AS73" s="1">
        <f t="shared" si="35"/>
        <v>0.12813089993706739</v>
      </c>
      <c r="AT73" s="1">
        <f t="shared" si="36"/>
        <v>4.8080373161105028E-2</v>
      </c>
      <c r="AU73" s="1">
        <f t="shared" si="37"/>
        <v>7.0679443941761955E-2</v>
      </c>
      <c r="AV73" s="1">
        <f t="shared" si="38"/>
        <v>9.1803760282021196E-2</v>
      </c>
      <c r="AW73" s="1">
        <f t="shared" si="39"/>
        <v>3.7977883096366516E-2</v>
      </c>
      <c r="AX73" s="1">
        <f t="shared" si="40"/>
        <v>0.11707374354156874</v>
      </c>
      <c r="AY73" s="1">
        <f t="shared" si="41"/>
        <v>8.444187391555813E-2</v>
      </c>
      <c r="AZ73" s="1">
        <f t="shared" si="42"/>
        <v>8.7668082094833677E-2</v>
      </c>
      <c r="BA73" s="1">
        <f t="shared" si="43"/>
        <v>9.3305779948650303E-3</v>
      </c>
      <c r="BB73" s="1">
        <f t="shared" si="44"/>
        <v>9.2556179775280856E-2</v>
      </c>
      <c r="BC73" s="1"/>
    </row>
    <row r="74" spans="1:55" x14ac:dyDescent="0.2">
      <c r="A74" t="s">
        <v>95</v>
      </c>
      <c r="B74" t="s">
        <v>346</v>
      </c>
      <c r="C74" t="s">
        <v>526</v>
      </c>
      <c r="D74">
        <v>1.2907999999999999</v>
      </c>
      <c r="E74">
        <v>1.196</v>
      </c>
      <c r="F74">
        <v>3.3001999999999998</v>
      </c>
      <c r="G74">
        <v>1.5208999999999999</v>
      </c>
      <c r="H74">
        <v>1.857</v>
      </c>
      <c r="I74">
        <v>1.5434000000000001</v>
      </c>
      <c r="J74">
        <v>0.42699999999999999</v>
      </c>
      <c r="K74">
        <v>0.8105</v>
      </c>
      <c r="L74">
        <v>0.36930000000000002</v>
      </c>
      <c r="M74">
        <v>4.1500000000000002E-2</v>
      </c>
      <c r="N74">
        <v>1679</v>
      </c>
      <c r="O74">
        <v>74</v>
      </c>
      <c r="P74" t="s">
        <v>526</v>
      </c>
      <c r="Q74">
        <v>2013</v>
      </c>
      <c r="R74" t="s">
        <v>346</v>
      </c>
      <c r="S74" t="s">
        <v>526</v>
      </c>
      <c r="T74">
        <v>201304</v>
      </c>
      <c r="U74">
        <v>1.1960999999999999</v>
      </c>
      <c r="V74">
        <v>1.2458</v>
      </c>
      <c r="W74">
        <v>3.5687000000000002</v>
      </c>
      <c r="X74">
        <v>1.3965000000000001</v>
      </c>
      <c r="Y74">
        <v>2.0081000000000002</v>
      </c>
      <c r="Z74">
        <v>1586</v>
      </c>
      <c r="AA74">
        <v>1.6478999999999999</v>
      </c>
      <c r="AB74">
        <v>0.4622</v>
      </c>
      <c r="AC74">
        <v>0.88639999999999997</v>
      </c>
      <c r="AD74">
        <v>0.34289999999999998</v>
      </c>
      <c r="AE74">
        <v>4.6699999999999998E-2</v>
      </c>
      <c r="AF74">
        <v>1586</v>
      </c>
      <c r="AG74" s="8">
        <f t="shared" si="45"/>
        <v>93</v>
      </c>
      <c r="AH74" s="8">
        <f t="shared" si="25"/>
        <v>9.4700000000000006E-2</v>
      </c>
      <c r="AI74" s="8">
        <f t="shared" si="26"/>
        <v>4.9800000000000066E-2</v>
      </c>
      <c r="AJ74" s="8">
        <f t="shared" si="27"/>
        <v>0.26850000000000041</v>
      </c>
      <c r="AK74" s="8">
        <f t="shared" si="28"/>
        <v>0.12439999999999984</v>
      </c>
      <c r="AL74" s="8">
        <f t="shared" si="29"/>
        <v>0.15110000000000023</v>
      </c>
      <c r="AM74" s="8">
        <f t="shared" si="30"/>
        <v>0.10449999999999982</v>
      </c>
      <c r="AN74" s="8">
        <f t="shared" si="31"/>
        <v>3.5200000000000009E-2</v>
      </c>
      <c r="AO74" s="8">
        <f t="shared" si="32"/>
        <v>7.5899999999999967E-2</v>
      </c>
      <c r="AP74" s="8">
        <f t="shared" si="33"/>
        <v>2.6400000000000035E-2</v>
      </c>
      <c r="AQ74" s="8">
        <f t="shared" si="34"/>
        <v>5.1999999999999963E-3</v>
      </c>
      <c r="AR74" s="1">
        <f t="shared" si="46"/>
        <v>5.8638083228247151E-2</v>
      </c>
      <c r="AS74" s="1">
        <f t="shared" si="35"/>
        <v>7.9173982108519336E-2</v>
      </c>
      <c r="AT74" s="1">
        <f t="shared" si="36"/>
        <v>3.9974313694011943E-2</v>
      </c>
      <c r="AU74" s="1">
        <f t="shared" si="37"/>
        <v>7.52374814358171E-2</v>
      </c>
      <c r="AV74" s="1">
        <f t="shared" si="38"/>
        <v>8.9079842463301029E-2</v>
      </c>
      <c r="AW74" s="1">
        <f t="shared" si="39"/>
        <v>7.5245256710323338E-2</v>
      </c>
      <c r="AX74" s="1">
        <f t="shared" si="40"/>
        <v>6.3414042114205871E-2</v>
      </c>
      <c r="AY74" s="1">
        <f t="shared" si="41"/>
        <v>7.615750757247941E-2</v>
      </c>
      <c r="AZ74" s="1">
        <f t="shared" si="42"/>
        <v>8.5627256317689526E-2</v>
      </c>
      <c r="BA74" s="1">
        <f t="shared" si="43"/>
        <v>7.6990376202974664E-2</v>
      </c>
      <c r="BB74" s="1">
        <f t="shared" si="44"/>
        <v>0.11134903640256955</v>
      </c>
      <c r="BC74" s="1"/>
    </row>
    <row r="75" spans="1:55" x14ac:dyDescent="0.2">
      <c r="A75" t="s">
        <v>96</v>
      </c>
      <c r="B75" t="s">
        <v>347</v>
      </c>
      <c r="C75" t="s">
        <v>526</v>
      </c>
      <c r="D75">
        <v>1.3443000000000001</v>
      </c>
      <c r="E75">
        <v>1.9886999999999999</v>
      </c>
      <c r="F75">
        <v>5.6246999999999998</v>
      </c>
      <c r="G75">
        <v>0.80900000000000005</v>
      </c>
      <c r="H75">
        <v>2.2437999999999998</v>
      </c>
      <c r="I75">
        <v>1.0989</v>
      </c>
      <c r="J75">
        <v>0.29659999999999997</v>
      </c>
      <c r="K75">
        <v>1.4623999999999999</v>
      </c>
      <c r="L75">
        <v>0.62009999999999998</v>
      </c>
      <c r="M75">
        <v>0.33479999999999999</v>
      </c>
      <c r="N75">
        <v>1344</v>
      </c>
      <c r="O75">
        <v>75</v>
      </c>
      <c r="P75" t="s">
        <v>526</v>
      </c>
      <c r="Q75">
        <v>2014</v>
      </c>
      <c r="R75" t="s">
        <v>347</v>
      </c>
      <c r="S75" t="s">
        <v>526</v>
      </c>
      <c r="T75">
        <v>201404</v>
      </c>
      <c r="U75">
        <v>1.3989</v>
      </c>
      <c r="V75">
        <v>2.1143000000000001</v>
      </c>
      <c r="W75">
        <v>6.0183999999999997</v>
      </c>
      <c r="X75">
        <v>0.88270000000000004</v>
      </c>
      <c r="Y75">
        <v>2.3422999999999998</v>
      </c>
      <c r="Z75">
        <v>1287</v>
      </c>
      <c r="AA75">
        <v>1.1474</v>
      </c>
      <c r="AB75">
        <v>0.32819999999999999</v>
      </c>
      <c r="AC75">
        <v>1.5593999999999999</v>
      </c>
      <c r="AD75">
        <v>0.6956</v>
      </c>
      <c r="AE75">
        <v>0.35730000000000001</v>
      </c>
      <c r="AF75">
        <v>1287</v>
      </c>
      <c r="AG75" s="8">
        <f t="shared" si="45"/>
        <v>57</v>
      </c>
      <c r="AH75" s="8">
        <f t="shared" si="25"/>
        <v>5.4599999999999982E-2</v>
      </c>
      <c r="AI75" s="8">
        <f t="shared" si="26"/>
        <v>0.12560000000000016</v>
      </c>
      <c r="AJ75" s="8">
        <f t="shared" si="27"/>
        <v>0.39369999999999994</v>
      </c>
      <c r="AK75" s="8">
        <f t="shared" si="28"/>
        <v>7.3699999999999988E-2</v>
      </c>
      <c r="AL75" s="8">
        <f t="shared" si="29"/>
        <v>9.8500000000000032E-2</v>
      </c>
      <c r="AM75" s="8">
        <f t="shared" si="30"/>
        <v>4.8499999999999988E-2</v>
      </c>
      <c r="AN75" s="8">
        <f t="shared" si="31"/>
        <v>3.1600000000000017E-2</v>
      </c>
      <c r="AO75" s="8">
        <f t="shared" si="32"/>
        <v>9.6999999999999975E-2</v>
      </c>
      <c r="AP75" s="8">
        <f t="shared" si="33"/>
        <v>7.5500000000000012E-2</v>
      </c>
      <c r="AQ75" s="8">
        <f t="shared" si="34"/>
        <v>2.250000000000002E-2</v>
      </c>
      <c r="AR75" s="1">
        <f t="shared" si="46"/>
        <v>4.4289044289044233E-2</v>
      </c>
      <c r="AS75" s="1">
        <f t="shared" si="35"/>
        <v>3.9030666952605597E-2</v>
      </c>
      <c r="AT75" s="1">
        <f t="shared" si="36"/>
        <v>5.9405004020243179E-2</v>
      </c>
      <c r="AU75" s="1">
        <f t="shared" si="37"/>
        <v>6.5416057423899998E-2</v>
      </c>
      <c r="AV75" s="1">
        <f t="shared" si="38"/>
        <v>8.3493825761867035E-2</v>
      </c>
      <c r="AW75" s="1">
        <f t="shared" si="39"/>
        <v>4.2052683260043522E-2</v>
      </c>
      <c r="AX75" s="1">
        <f t="shared" si="40"/>
        <v>4.2269478821683748E-2</v>
      </c>
      <c r="AY75" s="1">
        <f t="shared" si="41"/>
        <v>9.6282754418037797E-2</v>
      </c>
      <c r="AZ75" s="1">
        <f t="shared" si="42"/>
        <v>6.2203411568552025E-2</v>
      </c>
      <c r="BA75" s="1">
        <f t="shared" si="43"/>
        <v>0.10853939045428407</v>
      </c>
      <c r="BB75" s="1">
        <f t="shared" si="44"/>
        <v>6.2972292191435852E-2</v>
      </c>
      <c r="BC75" s="1"/>
    </row>
    <row r="76" spans="1:55" x14ac:dyDescent="0.2">
      <c r="A76" t="s">
        <v>97</v>
      </c>
      <c r="B76" t="s">
        <v>348</v>
      </c>
      <c r="C76" t="s">
        <v>526</v>
      </c>
      <c r="D76">
        <v>1.4162999999999999</v>
      </c>
      <c r="E76">
        <v>1.5463</v>
      </c>
      <c r="F76">
        <v>3.5482</v>
      </c>
      <c r="G76">
        <v>1.0188999999999999</v>
      </c>
      <c r="H76">
        <v>1.1732</v>
      </c>
      <c r="I76">
        <v>0.94440000000000002</v>
      </c>
      <c r="J76">
        <v>0.85450000000000004</v>
      </c>
      <c r="K76">
        <v>0.61639999999999995</v>
      </c>
      <c r="L76">
        <v>0.5907</v>
      </c>
      <c r="M76">
        <v>0.29010000000000002</v>
      </c>
      <c r="N76">
        <v>2753</v>
      </c>
      <c r="O76">
        <v>76</v>
      </c>
      <c r="P76" t="s">
        <v>526</v>
      </c>
      <c r="Q76">
        <v>2015</v>
      </c>
      <c r="R76" t="s">
        <v>348</v>
      </c>
      <c r="S76" t="s">
        <v>526</v>
      </c>
      <c r="T76">
        <v>201503</v>
      </c>
      <c r="U76">
        <v>1.5041</v>
      </c>
      <c r="V76">
        <v>1.6478999999999999</v>
      </c>
      <c r="W76">
        <v>3.7602000000000002</v>
      </c>
      <c r="X76">
        <v>1.0809</v>
      </c>
      <c r="Y76">
        <v>1.2327999999999999</v>
      </c>
      <c r="Z76">
        <v>2644</v>
      </c>
      <c r="AA76">
        <v>0.97</v>
      </c>
      <c r="AB76">
        <v>0.93189999999999995</v>
      </c>
      <c r="AC76">
        <v>0.67090000000000005</v>
      </c>
      <c r="AD76">
        <v>0.59699999999999998</v>
      </c>
      <c r="AE76">
        <v>0.3125</v>
      </c>
      <c r="AF76">
        <v>2644</v>
      </c>
      <c r="AG76" s="8">
        <f t="shared" si="45"/>
        <v>109</v>
      </c>
      <c r="AH76" s="8">
        <f t="shared" si="25"/>
        <v>8.78000000000001E-2</v>
      </c>
      <c r="AI76" s="8">
        <f t="shared" si="26"/>
        <v>0.10159999999999991</v>
      </c>
      <c r="AJ76" s="8">
        <f t="shared" si="27"/>
        <v>0.21200000000000019</v>
      </c>
      <c r="AK76" s="8">
        <f t="shared" si="28"/>
        <v>6.2000000000000055E-2</v>
      </c>
      <c r="AL76" s="8">
        <f t="shared" si="29"/>
        <v>5.9599999999999875E-2</v>
      </c>
      <c r="AM76" s="8">
        <f t="shared" si="30"/>
        <v>2.5599999999999956E-2</v>
      </c>
      <c r="AN76" s="8">
        <f t="shared" si="31"/>
        <v>7.7399999999999913E-2</v>
      </c>
      <c r="AO76" s="8">
        <f t="shared" si="32"/>
        <v>5.4500000000000104E-2</v>
      </c>
      <c r="AP76" s="8">
        <f t="shared" si="33"/>
        <v>6.2999999999999723E-3</v>
      </c>
      <c r="AQ76" s="8">
        <f t="shared" si="34"/>
        <v>2.2399999999999975E-2</v>
      </c>
      <c r="AR76" s="1">
        <f t="shared" si="46"/>
        <v>4.1225416036308582E-2</v>
      </c>
      <c r="AS76" s="1">
        <f t="shared" si="35"/>
        <v>5.8373778339206206E-2</v>
      </c>
      <c r="AT76" s="1">
        <f t="shared" si="36"/>
        <v>6.1654226591419281E-2</v>
      </c>
      <c r="AU76" s="1">
        <f t="shared" si="37"/>
        <v>5.637997978830922E-2</v>
      </c>
      <c r="AV76" s="1">
        <f t="shared" si="38"/>
        <v>5.7359607734295492E-2</v>
      </c>
      <c r="AW76" s="1">
        <f t="shared" si="39"/>
        <v>4.834523036988958E-2</v>
      </c>
      <c r="AX76" s="1">
        <f t="shared" si="40"/>
        <v>2.6391752577319516E-2</v>
      </c>
      <c r="AY76" s="1">
        <f t="shared" si="41"/>
        <v>8.3056121901491475E-2</v>
      </c>
      <c r="AZ76" s="1">
        <f t="shared" si="42"/>
        <v>8.1234163064540343E-2</v>
      </c>
      <c r="BA76" s="1">
        <f t="shared" si="43"/>
        <v>1.0552763819095423E-2</v>
      </c>
      <c r="BB76" s="1">
        <f t="shared" si="44"/>
        <v>7.1679999999999966E-2</v>
      </c>
      <c r="BC76" s="1"/>
    </row>
    <row r="77" spans="1:55" x14ac:dyDescent="0.2">
      <c r="A77" t="s">
        <v>98</v>
      </c>
      <c r="B77" t="s">
        <v>349</v>
      </c>
      <c r="C77" t="s">
        <v>526</v>
      </c>
      <c r="D77">
        <v>2.1678999999999999</v>
      </c>
      <c r="E77">
        <v>3.1387999999999998</v>
      </c>
      <c r="F77">
        <v>3.3403</v>
      </c>
      <c r="G77">
        <v>1.8106</v>
      </c>
      <c r="H77">
        <v>2.0005999999999999</v>
      </c>
      <c r="I77">
        <v>1.2184999999999999</v>
      </c>
      <c r="J77">
        <v>1.484</v>
      </c>
      <c r="K77">
        <v>0.82979999999999998</v>
      </c>
      <c r="L77">
        <v>0.61699999999999999</v>
      </c>
      <c r="M77">
        <v>0.40889999999999999</v>
      </c>
      <c r="N77">
        <v>2323</v>
      </c>
      <c r="O77">
        <v>77</v>
      </c>
      <c r="P77" t="s">
        <v>526</v>
      </c>
      <c r="Q77">
        <v>2016</v>
      </c>
      <c r="R77" t="s">
        <v>349</v>
      </c>
      <c r="S77" t="s">
        <v>526</v>
      </c>
      <c r="T77">
        <v>201604</v>
      </c>
      <c r="U77">
        <v>2.3323</v>
      </c>
      <c r="V77">
        <v>3.3203999999999998</v>
      </c>
      <c r="W77">
        <v>3.4853999999999998</v>
      </c>
      <c r="X77">
        <v>1.8442000000000001</v>
      </c>
      <c r="Y77">
        <v>2.06</v>
      </c>
      <c r="Z77">
        <v>2269</v>
      </c>
      <c r="AA77">
        <v>1.2513000000000001</v>
      </c>
      <c r="AB77">
        <v>1.5946</v>
      </c>
      <c r="AC77">
        <v>0.87529999999999997</v>
      </c>
      <c r="AD77">
        <v>0.66139999999999999</v>
      </c>
      <c r="AE77">
        <v>0.44769999999999999</v>
      </c>
      <c r="AF77">
        <v>2269</v>
      </c>
      <c r="AG77" s="8">
        <f t="shared" si="45"/>
        <v>54</v>
      </c>
      <c r="AH77" s="8">
        <f t="shared" si="25"/>
        <v>0.1644000000000001</v>
      </c>
      <c r="AI77" s="8">
        <f t="shared" si="26"/>
        <v>0.18159999999999998</v>
      </c>
      <c r="AJ77" s="8">
        <f t="shared" si="27"/>
        <v>0.14509999999999978</v>
      </c>
      <c r="AK77" s="8">
        <f t="shared" si="28"/>
        <v>3.3600000000000074E-2</v>
      </c>
      <c r="AL77" s="8">
        <f t="shared" si="29"/>
        <v>5.9400000000000119E-2</v>
      </c>
      <c r="AM77" s="8">
        <f t="shared" si="30"/>
        <v>3.2800000000000162E-2</v>
      </c>
      <c r="AN77" s="8">
        <f t="shared" si="31"/>
        <v>0.11060000000000003</v>
      </c>
      <c r="AO77" s="8">
        <f t="shared" si="32"/>
        <v>4.5499999999999985E-2</v>
      </c>
      <c r="AP77" s="8">
        <f t="shared" si="33"/>
        <v>4.4399999999999995E-2</v>
      </c>
      <c r="AQ77" s="8">
        <f t="shared" si="34"/>
        <v>3.8800000000000001E-2</v>
      </c>
      <c r="AR77" s="1">
        <f t="shared" si="46"/>
        <v>2.379903040987208E-2</v>
      </c>
      <c r="AS77" s="1">
        <f t="shared" si="35"/>
        <v>7.0488359130472134E-2</v>
      </c>
      <c r="AT77" s="1">
        <f t="shared" si="36"/>
        <v>5.4692205758342327E-2</v>
      </c>
      <c r="AU77" s="1">
        <f t="shared" si="37"/>
        <v>4.163080277729958E-2</v>
      </c>
      <c r="AV77" s="1">
        <f t="shared" si="38"/>
        <v>1.8219282073527854E-2</v>
      </c>
      <c r="AW77" s="1">
        <f t="shared" si="39"/>
        <v>2.8834951456310765E-2</v>
      </c>
      <c r="AX77" s="1">
        <f t="shared" si="40"/>
        <v>2.6212738751698383E-2</v>
      </c>
      <c r="AY77" s="1">
        <f t="shared" si="41"/>
        <v>6.9359086918349466E-2</v>
      </c>
      <c r="AZ77" s="1">
        <f t="shared" si="42"/>
        <v>5.1982177539129371E-2</v>
      </c>
      <c r="BA77" s="1">
        <f t="shared" si="43"/>
        <v>6.7130329603870553E-2</v>
      </c>
      <c r="BB77" s="1">
        <f t="shared" si="44"/>
        <v>8.6665177574268504E-2</v>
      </c>
      <c r="BC77" s="1"/>
    </row>
    <row r="78" spans="1:55" x14ac:dyDescent="0.2">
      <c r="A78" t="s">
        <v>99</v>
      </c>
      <c r="B78" t="s">
        <v>350</v>
      </c>
      <c r="C78" t="s">
        <v>526</v>
      </c>
      <c r="D78">
        <v>1.2705</v>
      </c>
      <c r="E78">
        <v>1.5673999999999999</v>
      </c>
      <c r="F78">
        <v>3.1324999999999998</v>
      </c>
      <c r="G78">
        <v>2.1888000000000001</v>
      </c>
      <c r="H78">
        <v>0.97160000000000002</v>
      </c>
      <c r="I78">
        <v>1.2514000000000001</v>
      </c>
      <c r="J78">
        <v>0.68110000000000004</v>
      </c>
      <c r="K78">
        <v>0.86429999999999996</v>
      </c>
      <c r="L78">
        <v>0.32919999999999999</v>
      </c>
      <c r="M78">
        <v>0.48430000000000001</v>
      </c>
      <c r="N78">
        <v>1876</v>
      </c>
      <c r="O78">
        <v>78</v>
      </c>
      <c r="P78" t="s">
        <v>526</v>
      </c>
      <c r="Q78">
        <v>2010</v>
      </c>
      <c r="R78" t="s">
        <v>350</v>
      </c>
      <c r="S78" t="s">
        <v>526</v>
      </c>
      <c r="T78">
        <v>201004</v>
      </c>
      <c r="U78">
        <v>1.3744000000000001</v>
      </c>
      <c r="V78">
        <v>1.7676000000000001</v>
      </c>
      <c r="W78">
        <v>3.3982999999999999</v>
      </c>
      <c r="X78">
        <v>2.4340999999999999</v>
      </c>
      <c r="Y78">
        <v>1.0334000000000001</v>
      </c>
      <c r="Z78">
        <v>1790</v>
      </c>
      <c r="AA78">
        <v>1.3573999999999999</v>
      </c>
      <c r="AB78">
        <v>0.73319999999999996</v>
      </c>
      <c r="AC78">
        <v>0.94030000000000002</v>
      </c>
      <c r="AD78">
        <v>0.35720000000000002</v>
      </c>
      <c r="AE78">
        <v>0.51929999999999998</v>
      </c>
      <c r="AF78">
        <v>1790</v>
      </c>
      <c r="AG78" s="8">
        <f t="shared" si="45"/>
        <v>86</v>
      </c>
      <c r="AH78" s="8">
        <f t="shared" si="25"/>
        <v>0.1039000000000001</v>
      </c>
      <c r="AI78" s="8">
        <f t="shared" si="26"/>
        <v>0.20020000000000016</v>
      </c>
      <c r="AJ78" s="8">
        <f t="shared" si="27"/>
        <v>0.26580000000000004</v>
      </c>
      <c r="AK78" s="8">
        <f t="shared" si="28"/>
        <v>0.24529999999999985</v>
      </c>
      <c r="AL78" s="8">
        <f t="shared" si="29"/>
        <v>6.1800000000000077E-2</v>
      </c>
      <c r="AM78" s="8">
        <f t="shared" si="30"/>
        <v>0.10599999999999987</v>
      </c>
      <c r="AN78" s="8">
        <f t="shared" si="31"/>
        <v>5.2099999999999924E-2</v>
      </c>
      <c r="AO78" s="8">
        <f t="shared" si="32"/>
        <v>7.6000000000000068E-2</v>
      </c>
      <c r="AP78" s="8">
        <f t="shared" si="33"/>
        <v>2.8000000000000025E-2</v>
      </c>
      <c r="AQ78" s="8">
        <f t="shared" si="34"/>
        <v>3.4999999999999976E-2</v>
      </c>
      <c r="AR78" s="1">
        <f t="shared" si="46"/>
        <v>4.8044692737430061E-2</v>
      </c>
      <c r="AS78" s="1">
        <f t="shared" si="35"/>
        <v>7.5596623981373789E-2</v>
      </c>
      <c r="AT78" s="1">
        <f t="shared" si="36"/>
        <v>0.11326091875990052</v>
      </c>
      <c r="AU78" s="1">
        <f t="shared" si="37"/>
        <v>7.8215578377423989E-2</v>
      </c>
      <c r="AV78" s="1">
        <f t="shared" si="38"/>
        <v>0.10077646768826254</v>
      </c>
      <c r="AW78" s="1">
        <f t="shared" si="39"/>
        <v>5.98025933810723E-2</v>
      </c>
      <c r="AX78" s="1">
        <f t="shared" si="40"/>
        <v>7.8090467069397262E-2</v>
      </c>
      <c r="AY78" s="1">
        <f t="shared" si="41"/>
        <v>7.1058374249863498E-2</v>
      </c>
      <c r="AZ78" s="1">
        <f t="shared" si="42"/>
        <v>8.0825268531319883E-2</v>
      </c>
      <c r="BA78" s="1">
        <f t="shared" si="43"/>
        <v>7.838745800671898E-2</v>
      </c>
      <c r="BB78" s="1">
        <f t="shared" si="44"/>
        <v>6.7398420951280569E-2</v>
      </c>
      <c r="BC78" s="1"/>
    </row>
    <row r="79" spans="1:55" x14ac:dyDescent="0.2">
      <c r="A79" t="s">
        <v>100</v>
      </c>
      <c r="B79" t="s">
        <v>351</v>
      </c>
      <c r="C79" t="s">
        <v>526</v>
      </c>
      <c r="D79">
        <v>3.1528999999999998</v>
      </c>
      <c r="E79">
        <v>4.1570999999999998</v>
      </c>
      <c r="F79">
        <v>9.6473999999999993</v>
      </c>
      <c r="G79">
        <v>4.2037000000000004</v>
      </c>
      <c r="H79">
        <v>2.4331</v>
      </c>
      <c r="I79">
        <v>5.0867000000000004</v>
      </c>
      <c r="J79">
        <v>0.91359999999999997</v>
      </c>
      <c r="K79">
        <v>1.2770999999999999</v>
      </c>
      <c r="L79">
        <v>0.97070000000000001</v>
      </c>
      <c r="M79">
        <v>2.8506999999999998</v>
      </c>
      <c r="N79">
        <v>1618</v>
      </c>
      <c r="O79">
        <v>79</v>
      </c>
      <c r="P79" t="s">
        <v>526</v>
      </c>
      <c r="Q79">
        <v>2013</v>
      </c>
      <c r="R79" t="s">
        <v>351</v>
      </c>
      <c r="S79" t="s">
        <v>526</v>
      </c>
      <c r="T79">
        <v>201304</v>
      </c>
      <c r="U79">
        <v>3.1703999999999999</v>
      </c>
      <c r="V79">
        <v>3.8266</v>
      </c>
      <c r="W79">
        <v>9.9138000000000002</v>
      </c>
      <c r="X79">
        <v>4.5392000000000001</v>
      </c>
      <c r="Y79">
        <v>2.3824000000000001</v>
      </c>
      <c r="Z79">
        <v>1527</v>
      </c>
      <c r="AA79">
        <v>5.4497</v>
      </c>
      <c r="AB79">
        <v>0.96289999999999998</v>
      </c>
      <c r="AC79">
        <v>1.3746</v>
      </c>
      <c r="AD79">
        <v>1.0468999999999999</v>
      </c>
      <c r="AE79">
        <v>2.4051999999999998</v>
      </c>
      <c r="AF79">
        <v>1527</v>
      </c>
      <c r="AG79" s="8">
        <f t="shared" si="45"/>
        <v>91</v>
      </c>
      <c r="AH79" s="8">
        <f t="shared" si="25"/>
        <v>1.7500000000000071E-2</v>
      </c>
      <c r="AI79" s="8">
        <f t="shared" si="26"/>
        <v>0.33049999999999979</v>
      </c>
      <c r="AJ79" s="8">
        <f t="shared" si="27"/>
        <v>0.26640000000000086</v>
      </c>
      <c r="AK79" s="8">
        <f t="shared" si="28"/>
        <v>0.33549999999999969</v>
      </c>
      <c r="AL79" s="8">
        <f t="shared" si="29"/>
        <v>5.0699999999999967E-2</v>
      </c>
      <c r="AM79" s="8">
        <f t="shared" si="30"/>
        <v>0.36299999999999955</v>
      </c>
      <c r="AN79" s="8">
        <f t="shared" si="31"/>
        <v>4.930000000000001E-2</v>
      </c>
      <c r="AO79" s="8">
        <f t="shared" si="32"/>
        <v>9.7500000000000142E-2</v>
      </c>
      <c r="AP79" s="8">
        <f t="shared" si="33"/>
        <v>7.6199999999999934E-2</v>
      </c>
      <c r="AQ79" s="8">
        <f t="shared" si="34"/>
        <v>0.44550000000000001</v>
      </c>
      <c r="AR79" s="1">
        <f t="shared" si="46"/>
        <v>5.9593975114603737E-2</v>
      </c>
      <c r="AS79" s="1">
        <f t="shared" si="35"/>
        <v>5.5198082260913273E-3</v>
      </c>
      <c r="AT79" s="1">
        <f t="shared" si="36"/>
        <v>8.6369100506977325E-2</v>
      </c>
      <c r="AU79" s="1">
        <f t="shared" si="37"/>
        <v>2.6871633480602841E-2</v>
      </c>
      <c r="AV79" s="1">
        <f t="shared" si="38"/>
        <v>7.3911702502643561E-2</v>
      </c>
      <c r="AW79" s="1">
        <f t="shared" si="39"/>
        <v>2.1281061114842181E-2</v>
      </c>
      <c r="AX79" s="1">
        <f t="shared" si="40"/>
        <v>6.6609171147035573E-2</v>
      </c>
      <c r="AY79" s="1">
        <f t="shared" si="41"/>
        <v>5.1199501505867717E-2</v>
      </c>
      <c r="AZ79" s="1">
        <f t="shared" si="42"/>
        <v>7.0929725010912326E-2</v>
      </c>
      <c r="BA79" s="1">
        <f t="shared" si="43"/>
        <v>7.2786321520680097E-2</v>
      </c>
      <c r="BB79" s="1">
        <f t="shared" si="44"/>
        <v>0.18522368202228501</v>
      </c>
      <c r="BC79" s="1"/>
    </row>
    <row r="80" spans="1:55" x14ac:dyDescent="0.2">
      <c r="A80" t="s">
        <v>101</v>
      </c>
      <c r="B80" t="s">
        <v>352</v>
      </c>
      <c r="C80" t="s">
        <v>527</v>
      </c>
      <c r="D80">
        <v>0.67700000000000005</v>
      </c>
      <c r="E80">
        <v>1.0337000000000001</v>
      </c>
      <c r="F80">
        <v>2.1413000000000002</v>
      </c>
      <c r="G80">
        <v>1.1558999999999999</v>
      </c>
      <c r="H80">
        <v>1.9241999999999999</v>
      </c>
      <c r="I80">
        <v>0.89629999999999999</v>
      </c>
      <c r="J80">
        <v>0.78120000000000001</v>
      </c>
      <c r="K80">
        <v>0.50180000000000002</v>
      </c>
      <c r="L80">
        <v>0.35870000000000002</v>
      </c>
      <c r="M80">
        <v>1.2209000000000001</v>
      </c>
      <c r="N80">
        <v>2719</v>
      </c>
      <c r="O80">
        <v>80</v>
      </c>
      <c r="P80" t="s">
        <v>527</v>
      </c>
      <c r="Q80">
        <v>2012</v>
      </c>
      <c r="R80" t="s">
        <v>352</v>
      </c>
      <c r="S80" t="s">
        <v>527</v>
      </c>
      <c r="T80">
        <v>201208</v>
      </c>
      <c r="U80">
        <v>0.70860000000000001</v>
      </c>
      <c r="V80">
        <v>1.0815999999999999</v>
      </c>
      <c r="W80">
        <v>2.2900999999999998</v>
      </c>
      <c r="X80">
        <v>1.1709000000000001</v>
      </c>
      <c r="Y80">
        <v>2.1232000000000002</v>
      </c>
      <c r="Z80">
        <v>2629</v>
      </c>
      <c r="AA80">
        <v>0.96089999999999998</v>
      </c>
      <c r="AB80">
        <v>0.83989999999999998</v>
      </c>
      <c r="AC80">
        <v>0.53649999999999998</v>
      </c>
      <c r="AD80">
        <v>0.32269999999999999</v>
      </c>
      <c r="AE80">
        <v>1.2479</v>
      </c>
      <c r="AF80">
        <v>2629</v>
      </c>
      <c r="AG80" s="8">
        <f t="shared" si="45"/>
        <v>90</v>
      </c>
      <c r="AH80" s="8">
        <f t="shared" si="25"/>
        <v>3.1599999999999961E-2</v>
      </c>
      <c r="AI80" s="8">
        <f t="shared" si="26"/>
        <v>4.7899999999999832E-2</v>
      </c>
      <c r="AJ80" s="8">
        <f t="shared" si="27"/>
        <v>0.1487999999999996</v>
      </c>
      <c r="AK80" s="8">
        <f t="shared" si="28"/>
        <v>1.5000000000000124E-2</v>
      </c>
      <c r="AL80" s="8">
        <f t="shared" si="29"/>
        <v>0.19900000000000029</v>
      </c>
      <c r="AM80" s="8">
        <f t="shared" si="30"/>
        <v>6.4599999999999991E-2</v>
      </c>
      <c r="AN80" s="8">
        <f t="shared" si="31"/>
        <v>5.8699999999999974E-2</v>
      </c>
      <c r="AO80" s="8">
        <f t="shared" si="32"/>
        <v>3.4699999999999953E-2</v>
      </c>
      <c r="AP80" s="8">
        <f t="shared" si="33"/>
        <v>3.6000000000000032E-2</v>
      </c>
      <c r="AQ80" s="8">
        <f t="shared" si="34"/>
        <v>2.6999999999999913E-2</v>
      </c>
      <c r="AR80" s="1">
        <f t="shared" si="46"/>
        <v>3.4233548877900422E-2</v>
      </c>
      <c r="AS80" s="1">
        <f t="shared" si="35"/>
        <v>4.4594976009031839E-2</v>
      </c>
      <c r="AT80" s="1">
        <f t="shared" si="36"/>
        <v>4.4286242603550185E-2</v>
      </c>
      <c r="AU80" s="1">
        <f t="shared" si="37"/>
        <v>6.4975328588271042E-2</v>
      </c>
      <c r="AV80" s="1">
        <f t="shared" si="38"/>
        <v>1.2810658467845348E-2</v>
      </c>
      <c r="AW80" s="1">
        <f t="shared" si="39"/>
        <v>9.3726450640542747E-2</v>
      </c>
      <c r="AX80" s="1">
        <f t="shared" si="40"/>
        <v>6.7228639816838354E-2</v>
      </c>
      <c r="AY80" s="1">
        <f t="shared" si="41"/>
        <v>6.9889272532444258E-2</v>
      </c>
      <c r="AZ80" s="1">
        <f t="shared" si="42"/>
        <v>6.4678471575023266E-2</v>
      </c>
      <c r="BA80" s="1">
        <f t="shared" si="43"/>
        <v>0.11155872327238936</v>
      </c>
      <c r="BB80" s="1">
        <f t="shared" si="44"/>
        <v>2.1636349066431526E-2</v>
      </c>
      <c r="BC80" s="1"/>
    </row>
    <row r="81" spans="1:55" x14ac:dyDescent="0.2">
      <c r="A81" t="s">
        <v>102</v>
      </c>
      <c r="B81" t="s">
        <v>353</v>
      </c>
      <c r="C81" t="s">
        <v>527</v>
      </c>
      <c r="D81">
        <v>0.89139999999999997</v>
      </c>
      <c r="E81">
        <v>0.74609999999999999</v>
      </c>
      <c r="F81">
        <v>1.6929000000000001</v>
      </c>
      <c r="G81">
        <v>0.72560000000000002</v>
      </c>
      <c r="H81">
        <v>1.9282999999999999</v>
      </c>
      <c r="I81">
        <v>0.69879999999999998</v>
      </c>
      <c r="J81">
        <v>0.8044</v>
      </c>
      <c r="K81">
        <v>0.4793</v>
      </c>
      <c r="L81">
        <v>0.2631</v>
      </c>
      <c r="M81">
        <v>0.36059999999999998</v>
      </c>
      <c r="N81">
        <v>2421</v>
      </c>
      <c r="O81">
        <v>81</v>
      </c>
      <c r="P81" t="s">
        <v>527</v>
      </c>
      <c r="Q81">
        <v>2013</v>
      </c>
      <c r="R81" t="s">
        <v>353</v>
      </c>
      <c r="S81" t="s">
        <v>527</v>
      </c>
      <c r="T81">
        <v>201308</v>
      </c>
      <c r="U81">
        <v>0.92589999999999995</v>
      </c>
      <c r="V81">
        <v>0.78749999999999998</v>
      </c>
      <c r="W81">
        <v>1.8005</v>
      </c>
      <c r="X81">
        <v>0.76129999999999998</v>
      </c>
      <c r="Y81">
        <v>2.0499000000000001</v>
      </c>
      <c r="Z81">
        <v>2335</v>
      </c>
      <c r="AA81">
        <v>0.73980000000000001</v>
      </c>
      <c r="AB81">
        <v>0.88280000000000003</v>
      </c>
      <c r="AC81">
        <v>0.51759999999999995</v>
      </c>
      <c r="AD81">
        <v>0.2762</v>
      </c>
      <c r="AE81">
        <v>0.36770000000000003</v>
      </c>
      <c r="AF81">
        <v>2335</v>
      </c>
      <c r="AG81" s="8">
        <f t="shared" si="45"/>
        <v>86</v>
      </c>
      <c r="AH81" s="8">
        <f t="shared" si="25"/>
        <v>3.4499999999999975E-2</v>
      </c>
      <c r="AI81" s="8">
        <f t="shared" si="26"/>
        <v>4.1399999999999992E-2</v>
      </c>
      <c r="AJ81" s="8">
        <f t="shared" si="27"/>
        <v>0.10759999999999992</v>
      </c>
      <c r="AK81" s="8">
        <f t="shared" si="28"/>
        <v>3.5699999999999954E-2</v>
      </c>
      <c r="AL81" s="8">
        <f t="shared" si="29"/>
        <v>0.12160000000000015</v>
      </c>
      <c r="AM81" s="8">
        <f t="shared" si="30"/>
        <v>4.1000000000000036E-2</v>
      </c>
      <c r="AN81" s="8">
        <f t="shared" si="31"/>
        <v>7.8400000000000025E-2</v>
      </c>
      <c r="AO81" s="8">
        <f t="shared" si="32"/>
        <v>3.8299999999999945E-2</v>
      </c>
      <c r="AP81" s="8">
        <f t="shared" si="33"/>
        <v>1.3100000000000001E-2</v>
      </c>
      <c r="AQ81" s="8">
        <f t="shared" si="34"/>
        <v>7.1000000000000507E-3</v>
      </c>
      <c r="AR81" s="1">
        <f t="shared" si="46"/>
        <v>3.6830835117773075E-2</v>
      </c>
      <c r="AS81" s="1">
        <f t="shared" si="35"/>
        <v>3.7261043309212649E-2</v>
      </c>
      <c r="AT81" s="1">
        <f t="shared" si="36"/>
        <v>5.2571428571428602E-2</v>
      </c>
      <c r="AU81" s="1">
        <f t="shared" si="37"/>
        <v>5.9761177450708081E-2</v>
      </c>
      <c r="AV81" s="1">
        <f t="shared" si="38"/>
        <v>4.6893471693156386E-2</v>
      </c>
      <c r="AW81" s="1">
        <f t="shared" si="39"/>
        <v>5.9319966827650172E-2</v>
      </c>
      <c r="AX81" s="1">
        <f t="shared" si="40"/>
        <v>5.5420383887537228E-2</v>
      </c>
      <c r="AY81" s="1">
        <f t="shared" si="41"/>
        <v>8.8808337109197999E-2</v>
      </c>
      <c r="AZ81" s="1">
        <f t="shared" si="42"/>
        <v>7.3995363214837573E-2</v>
      </c>
      <c r="BA81" s="1">
        <f t="shared" si="43"/>
        <v>4.7429398986241877E-2</v>
      </c>
      <c r="BB81" s="1">
        <f t="shared" si="44"/>
        <v>1.9309219472396166E-2</v>
      </c>
      <c r="BC81" s="1"/>
    </row>
    <row r="82" spans="1:55" x14ac:dyDescent="0.2">
      <c r="A82" t="s">
        <v>103</v>
      </c>
      <c r="B82" t="s">
        <v>354</v>
      </c>
      <c r="C82" t="s">
        <v>527</v>
      </c>
      <c r="D82">
        <v>0.85009999999999997</v>
      </c>
      <c r="E82">
        <v>2.3515999999999999</v>
      </c>
      <c r="F82">
        <v>1.6356999999999999</v>
      </c>
      <c r="G82">
        <v>0.71140000000000003</v>
      </c>
      <c r="H82">
        <v>1.3357000000000001</v>
      </c>
      <c r="I82">
        <v>0.61799999999999999</v>
      </c>
      <c r="J82">
        <v>0.48099999999999998</v>
      </c>
      <c r="K82">
        <v>0.28420000000000001</v>
      </c>
      <c r="L82">
        <v>0.2092</v>
      </c>
      <c r="M82">
        <v>0.92900000000000005</v>
      </c>
      <c r="N82">
        <v>2894</v>
      </c>
      <c r="O82">
        <v>82</v>
      </c>
      <c r="P82" t="s">
        <v>527</v>
      </c>
      <c r="Q82">
        <v>2014</v>
      </c>
      <c r="R82" t="s">
        <v>354</v>
      </c>
      <c r="S82" t="s">
        <v>527</v>
      </c>
      <c r="T82">
        <v>201408</v>
      </c>
      <c r="U82">
        <v>0.88800000000000001</v>
      </c>
      <c r="V82">
        <v>2.3530000000000002</v>
      </c>
      <c r="W82">
        <v>1.7184999999999999</v>
      </c>
      <c r="X82">
        <v>0.7409</v>
      </c>
      <c r="Y82">
        <v>1.3793</v>
      </c>
      <c r="Z82">
        <v>2816</v>
      </c>
      <c r="AA82">
        <v>0.66569999999999996</v>
      </c>
      <c r="AB82">
        <v>0.51329999999999998</v>
      </c>
      <c r="AC82">
        <v>0.30009999999999998</v>
      </c>
      <c r="AD82">
        <v>0.22170000000000001</v>
      </c>
      <c r="AE82">
        <v>0.96560000000000001</v>
      </c>
      <c r="AF82">
        <v>2816</v>
      </c>
      <c r="AG82" s="8">
        <f t="shared" si="45"/>
        <v>78</v>
      </c>
      <c r="AH82" s="8">
        <f t="shared" si="25"/>
        <v>3.7900000000000045E-2</v>
      </c>
      <c r="AI82" s="8">
        <f t="shared" si="26"/>
        <v>1.4000000000002899E-3</v>
      </c>
      <c r="AJ82" s="8">
        <f t="shared" si="27"/>
        <v>8.2799999999999985E-2</v>
      </c>
      <c r="AK82" s="8">
        <f t="shared" si="28"/>
        <v>2.9499999999999971E-2</v>
      </c>
      <c r="AL82" s="8">
        <f t="shared" si="29"/>
        <v>4.3599999999999861E-2</v>
      </c>
      <c r="AM82" s="8">
        <f t="shared" si="30"/>
        <v>4.7699999999999965E-2</v>
      </c>
      <c r="AN82" s="8">
        <f t="shared" si="31"/>
        <v>3.2299999999999995E-2</v>
      </c>
      <c r="AO82" s="8">
        <f t="shared" si="32"/>
        <v>1.589999999999997E-2</v>
      </c>
      <c r="AP82" s="8">
        <f t="shared" si="33"/>
        <v>1.2500000000000011E-2</v>
      </c>
      <c r="AQ82" s="8">
        <f t="shared" si="34"/>
        <v>3.6599999999999966E-2</v>
      </c>
      <c r="AR82" s="1">
        <f t="shared" si="46"/>
        <v>2.7698863636363535E-2</v>
      </c>
      <c r="AS82" s="1">
        <f t="shared" si="35"/>
        <v>4.2680180180180272E-2</v>
      </c>
      <c r="AT82" s="1">
        <f t="shared" si="36"/>
        <v>5.949851253720384E-4</v>
      </c>
      <c r="AU82" s="1">
        <f t="shared" si="37"/>
        <v>4.8181553680535338E-2</v>
      </c>
      <c r="AV82" s="1">
        <f t="shared" si="38"/>
        <v>3.981643946551483E-2</v>
      </c>
      <c r="AW82" s="1">
        <f t="shared" si="39"/>
        <v>3.1610237076778014E-2</v>
      </c>
      <c r="AX82" s="1">
        <f t="shared" si="40"/>
        <v>7.1653898152320816E-2</v>
      </c>
      <c r="AY82" s="1">
        <f t="shared" si="41"/>
        <v>6.2926164036625765E-2</v>
      </c>
      <c r="AZ82" s="1">
        <f t="shared" si="42"/>
        <v>5.2982339220259855E-2</v>
      </c>
      <c r="BA82" s="1">
        <f t="shared" si="43"/>
        <v>5.6382498872350029E-2</v>
      </c>
      <c r="BB82" s="1">
        <f t="shared" si="44"/>
        <v>3.7903893951946932E-2</v>
      </c>
      <c r="BC82" s="1"/>
    </row>
    <row r="83" spans="1:55" x14ac:dyDescent="0.2">
      <c r="A83" t="s">
        <v>104</v>
      </c>
      <c r="B83" t="s">
        <v>355</v>
      </c>
      <c r="C83" t="s">
        <v>527</v>
      </c>
      <c r="D83">
        <v>0.47360000000000002</v>
      </c>
      <c r="E83">
        <v>0.59840000000000004</v>
      </c>
      <c r="F83">
        <v>0.82969999999999999</v>
      </c>
      <c r="G83">
        <v>0.71740000000000004</v>
      </c>
      <c r="H83">
        <v>2.6040000000000001</v>
      </c>
      <c r="I83">
        <v>0.6603</v>
      </c>
      <c r="J83">
        <v>0.161</v>
      </c>
      <c r="K83">
        <v>0.1004</v>
      </c>
      <c r="L83">
        <v>7.4399999999999994E-2</v>
      </c>
      <c r="M83">
        <v>0.36170000000000002</v>
      </c>
      <c r="N83">
        <v>2067</v>
      </c>
      <c r="O83">
        <v>83</v>
      </c>
      <c r="P83" t="s">
        <v>527</v>
      </c>
      <c r="Q83">
        <v>2015</v>
      </c>
      <c r="R83" t="s">
        <v>355</v>
      </c>
      <c r="S83" t="s">
        <v>527</v>
      </c>
      <c r="T83">
        <v>201508</v>
      </c>
      <c r="U83">
        <v>0.49049999999999999</v>
      </c>
      <c r="V83">
        <v>0.62290000000000001</v>
      </c>
      <c r="W83">
        <v>0.86029999999999995</v>
      </c>
      <c r="X83">
        <v>0.7238</v>
      </c>
      <c r="Y83">
        <v>2.9243999999999999</v>
      </c>
      <c r="Z83">
        <v>2020</v>
      </c>
      <c r="AA83">
        <v>0.6986</v>
      </c>
      <c r="AB83">
        <v>0.16089999999999999</v>
      </c>
      <c r="AC83">
        <v>0.11</v>
      </c>
      <c r="AD83">
        <v>7.9200000000000007E-2</v>
      </c>
      <c r="AE83">
        <v>0.38100000000000001</v>
      </c>
      <c r="AF83">
        <v>2020</v>
      </c>
      <c r="AG83" s="8">
        <f t="shared" si="45"/>
        <v>47</v>
      </c>
      <c r="AH83" s="8">
        <f t="shared" si="25"/>
        <v>1.6899999999999971E-2</v>
      </c>
      <c r="AI83" s="8">
        <f t="shared" si="26"/>
        <v>2.4499999999999966E-2</v>
      </c>
      <c r="AJ83" s="8">
        <f t="shared" si="27"/>
        <v>3.0599999999999961E-2</v>
      </c>
      <c r="AK83" s="8">
        <f t="shared" si="28"/>
        <v>6.3999999999999613E-3</v>
      </c>
      <c r="AL83" s="8">
        <f t="shared" si="29"/>
        <v>0.3203999999999998</v>
      </c>
      <c r="AM83" s="8">
        <f t="shared" si="30"/>
        <v>3.8300000000000001E-2</v>
      </c>
      <c r="AN83" s="8">
        <f t="shared" si="31"/>
        <v>1.0000000000001674E-4</v>
      </c>
      <c r="AO83" s="8">
        <f t="shared" si="32"/>
        <v>9.5999999999999974E-3</v>
      </c>
      <c r="AP83" s="8">
        <f t="shared" si="33"/>
        <v>4.8000000000000126E-3</v>
      </c>
      <c r="AQ83" s="8">
        <f t="shared" si="34"/>
        <v>1.9299999999999984E-2</v>
      </c>
      <c r="AR83" s="1">
        <f t="shared" si="46"/>
        <v>2.3267326732673288E-2</v>
      </c>
      <c r="AS83" s="1">
        <f t="shared" si="35"/>
        <v>3.4454638124362891E-2</v>
      </c>
      <c r="AT83" s="1">
        <f t="shared" si="36"/>
        <v>3.9332156044308841E-2</v>
      </c>
      <c r="AU83" s="1">
        <f t="shared" si="37"/>
        <v>3.5568987562478172E-2</v>
      </c>
      <c r="AV83" s="1">
        <f t="shared" si="38"/>
        <v>8.8422216081790461E-3</v>
      </c>
      <c r="AW83" s="1">
        <f t="shared" si="39"/>
        <v>0.10956093557652846</v>
      </c>
      <c r="AX83" s="1">
        <f t="shared" si="40"/>
        <v>5.4823933581448658E-2</v>
      </c>
      <c r="AY83" s="1">
        <f t="shared" si="41"/>
        <v>6.2150403977634383E-4</v>
      </c>
      <c r="AZ83" s="1">
        <f t="shared" si="42"/>
        <v>8.727272727272728E-2</v>
      </c>
      <c r="BA83" s="1">
        <f t="shared" si="43"/>
        <v>6.0606060606060774E-2</v>
      </c>
      <c r="BB83" s="1">
        <f t="shared" si="44"/>
        <v>5.0656167979002631E-2</v>
      </c>
      <c r="BC83" s="1"/>
    </row>
    <row r="84" spans="1:55" x14ac:dyDescent="0.2">
      <c r="A84" t="s">
        <v>105</v>
      </c>
      <c r="B84" t="s">
        <v>356</v>
      </c>
      <c r="C84" t="s">
        <v>527</v>
      </c>
      <c r="D84">
        <v>0.29299999999999998</v>
      </c>
      <c r="E84">
        <v>1.5169999999999999</v>
      </c>
      <c r="F84">
        <v>1.2737000000000001</v>
      </c>
      <c r="G84">
        <v>0.74370000000000003</v>
      </c>
      <c r="H84">
        <v>1.2362</v>
      </c>
      <c r="I84">
        <v>0.76470000000000005</v>
      </c>
      <c r="J84">
        <v>0.94220000000000004</v>
      </c>
      <c r="K84">
        <v>1.0092000000000001</v>
      </c>
      <c r="L84">
        <v>0.61629999999999996</v>
      </c>
      <c r="M84">
        <v>0.49890000000000001</v>
      </c>
      <c r="N84">
        <v>2819</v>
      </c>
      <c r="O84">
        <v>84</v>
      </c>
      <c r="P84" t="s">
        <v>527</v>
      </c>
      <c r="Q84">
        <v>2016</v>
      </c>
      <c r="R84" t="s">
        <v>356</v>
      </c>
      <c r="S84" t="s">
        <v>527</v>
      </c>
      <c r="T84">
        <v>201608</v>
      </c>
      <c r="U84">
        <v>0.31040000000000001</v>
      </c>
      <c r="V84">
        <v>1.603</v>
      </c>
      <c r="W84">
        <v>1.3644000000000001</v>
      </c>
      <c r="X84">
        <v>0.80569999999999997</v>
      </c>
      <c r="Y84">
        <v>1.3048999999999999</v>
      </c>
      <c r="Z84">
        <v>2692</v>
      </c>
      <c r="AA84">
        <v>0.83620000000000005</v>
      </c>
      <c r="AB84">
        <v>1.0863</v>
      </c>
      <c r="AC84">
        <v>1.0792999999999999</v>
      </c>
      <c r="AD84">
        <v>0.65110000000000001</v>
      </c>
      <c r="AE84">
        <v>0.53320000000000001</v>
      </c>
      <c r="AF84">
        <v>2692</v>
      </c>
      <c r="AG84" s="8">
        <f t="shared" si="45"/>
        <v>127</v>
      </c>
      <c r="AH84" s="8">
        <f t="shared" si="25"/>
        <v>1.7400000000000027E-2</v>
      </c>
      <c r="AI84" s="8">
        <f t="shared" si="26"/>
        <v>8.6000000000000076E-2</v>
      </c>
      <c r="AJ84" s="8">
        <f t="shared" si="27"/>
        <v>9.0700000000000003E-2</v>
      </c>
      <c r="AK84" s="8">
        <f t="shared" si="28"/>
        <v>6.1999999999999944E-2</v>
      </c>
      <c r="AL84" s="8">
        <f t="shared" si="29"/>
        <v>6.8699999999999983E-2</v>
      </c>
      <c r="AM84" s="8">
        <f t="shared" si="30"/>
        <v>7.1500000000000008E-2</v>
      </c>
      <c r="AN84" s="8">
        <f t="shared" si="31"/>
        <v>0.14410000000000001</v>
      </c>
      <c r="AO84" s="8">
        <f t="shared" si="32"/>
        <v>7.0099999999999829E-2</v>
      </c>
      <c r="AP84" s="8">
        <f t="shared" si="33"/>
        <v>3.4800000000000053E-2</v>
      </c>
      <c r="AQ84" s="8">
        <f t="shared" si="34"/>
        <v>3.4299999999999997E-2</v>
      </c>
      <c r="AR84" s="1">
        <f t="shared" si="46"/>
        <v>4.7176820208023829E-2</v>
      </c>
      <c r="AS84" s="1">
        <f t="shared" si="35"/>
        <v>5.6056701030927969E-2</v>
      </c>
      <c r="AT84" s="1">
        <f t="shared" si="36"/>
        <v>5.3649407361197832E-2</v>
      </c>
      <c r="AU84" s="1">
        <f t="shared" si="37"/>
        <v>6.6476106713573735E-2</v>
      </c>
      <c r="AV84" s="1">
        <f t="shared" si="38"/>
        <v>7.6951719002109953E-2</v>
      </c>
      <c r="AW84" s="1">
        <f t="shared" si="39"/>
        <v>5.2647712468388397E-2</v>
      </c>
      <c r="AX84" s="1">
        <f t="shared" si="40"/>
        <v>8.5505859842142984E-2</v>
      </c>
      <c r="AY84" s="1">
        <f t="shared" si="41"/>
        <v>0.13265212188161646</v>
      </c>
      <c r="AZ84" s="1">
        <f t="shared" si="42"/>
        <v>6.4949504308347894E-2</v>
      </c>
      <c r="BA84" s="1">
        <f t="shared" si="43"/>
        <v>5.3448011058209288E-2</v>
      </c>
      <c r="BB84" s="1">
        <f t="shared" si="44"/>
        <v>6.4328582145536384E-2</v>
      </c>
      <c r="BC84" s="1"/>
    </row>
    <row r="85" spans="1:55" x14ac:dyDescent="0.2">
      <c r="A85" t="s">
        <v>106</v>
      </c>
      <c r="B85" t="s">
        <v>357</v>
      </c>
      <c r="C85" t="s">
        <v>527</v>
      </c>
      <c r="D85">
        <v>0.26989999999999997</v>
      </c>
      <c r="E85">
        <v>1.3234999999999999</v>
      </c>
      <c r="F85">
        <v>1.4464999999999999</v>
      </c>
      <c r="G85">
        <v>0.3664</v>
      </c>
      <c r="H85">
        <v>2.2791999999999999</v>
      </c>
      <c r="I85">
        <v>0.79090000000000005</v>
      </c>
      <c r="J85">
        <v>0.25240000000000001</v>
      </c>
      <c r="K85">
        <v>0.24160000000000001</v>
      </c>
      <c r="L85">
        <v>0.4345</v>
      </c>
      <c r="M85">
        <v>0.31990000000000002</v>
      </c>
      <c r="N85">
        <v>2088</v>
      </c>
      <c r="O85">
        <v>85</v>
      </c>
      <c r="P85" t="s">
        <v>527</v>
      </c>
      <c r="Q85">
        <v>2017</v>
      </c>
      <c r="R85" t="s">
        <v>357</v>
      </c>
      <c r="S85" t="s">
        <v>527</v>
      </c>
      <c r="T85">
        <v>201708</v>
      </c>
      <c r="U85">
        <v>0.2797</v>
      </c>
      <c r="V85">
        <v>1.2608999999999999</v>
      </c>
      <c r="W85">
        <v>1.5173000000000001</v>
      </c>
      <c r="X85">
        <v>0.37880000000000003</v>
      </c>
      <c r="Y85">
        <v>2.2968000000000002</v>
      </c>
      <c r="Z85">
        <v>2034</v>
      </c>
      <c r="AA85">
        <v>0.82069999999999999</v>
      </c>
      <c r="AB85">
        <v>0.26550000000000001</v>
      </c>
      <c r="AC85">
        <v>0.2581</v>
      </c>
      <c r="AD85">
        <v>0.40029999999999999</v>
      </c>
      <c r="AE85">
        <v>0.33510000000000001</v>
      </c>
      <c r="AF85">
        <v>2034</v>
      </c>
      <c r="AG85" s="8">
        <f t="shared" si="45"/>
        <v>54</v>
      </c>
      <c r="AH85" s="8">
        <f t="shared" si="25"/>
        <v>9.8000000000000309E-3</v>
      </c>
      <c r="AI85" s="8">
        <f t="shared" si="26"/>
        <v>6.2599999999999989E-2</v>
      </c>
      <c r="AJ85" s="8">
        <f t="shared" si="27"/>
        <v>7.0800000000000196E-2</v>
      </c>
      <c r="AK85" s="8">
        <f t="shared" si="28"/>
        <v>1.2400000000000022E-2</v>
      </c>
      <c r="AL85" s="8">
        <f t="shared" si="29"/>
        <v>1.7600000000000282E-2</v>
      </c>
      <c r="AM85" s="8">
        <f t="shared" si="30"/>
        <v>2.9799999999999938E-2</v>
      </c>
      <c r="AN85" s="8">
        <f t="shared" si="31"/>
        <v>1.3100000000000001E-2</v>
      </c>
      <c r="AO85" s="8">
        <f t="shared" si="32"/>
        <v>1.6499999999999987E-2</v>
      </c>
      <c r="AP85" s="8">
        <f t="shared" si="33"/>
        <v>3.4200000000000008E-2</v>
      </c>
      <c r="AQ85" s="8">
        <f t="shared" si="34"/>
        <v>1.5199999999999991E-2</v>
      </c>
      <c r="AR85" s="1">
        <f t="shared" si="46"/>
        <v>2.6548672566371723E-2</v>
      </c>
      <c r="AS85" s="1">
        <f t="shared" si="35"/>
        <v>3.5037540221666164E-2</v>
      </c>
      <c r="AT85" s="1">
        <f t="shared" si="36"/>
        <v>4.9647077484336499E-2</v>
      </c>
      <c r="AU85" s="1">
        <f t="shared" si="37"/>
        <v>4.6661833520068696E-2</v>
      </c>
      <c r="AV85" s="1">
        <f t="shared" si="38"/>
        <v>3.2734952481520696E-2</v>
      </c>
      <c r="AW85" s="1">
        <f t="shared" si="39"/>
        <v>7.6628352490423213E-3</v>
      </c>
      <c r="AX85" s="1">
        <f t="shared" si="40"/>
        <v>3.6310466674789765E-2</v>
      </c>
      <c r="AY85" s="1">
        <f t="shared" si="41"/>
        <v>4.9340866290018881E-2</v>
      </c>
      <c r="AZ85" s="1">
        <f t="shared" si="42"/>
        <v>6.3928709802402173E-2</v>
      </c>
      <c r="BA85" s="1">
        <f t="shared" si="43"/>
        <v>8.5435923057706642E-2</v>
      </c>
      <c r="BB85" s="1">
        <f t="shared" si="44"/>
        <v>4.535959415099966E-2</v>
      </c>
      <c r="BC85" s="1"/>
    </row>
    <row r="86" spans="1:55" x14ac:dyDescent="0.2">
      <c r="A86" t="s">
        <v>107</v>
      </c>
      <c r="B86" t="s">
        <v>358</v>
      </c>
      <c r="C86" t="s">
        <v>527</v>
      </c>
      <c r="D86">
        <v>0.92549999999999999</v>
      </c>
      <c r="E86">
        <v>0.6502</v>
      </c>
      <c r="F86">
        <v>2.4014000000000002</v>
      </c>
      <c r="G86">
        <v>1.1092</v>
      </c>
      <c r="H86">
        <v>0.87519999999999998</v>
      </c>
      <c r="I86">
        <v>0.75160000000000005</v>
      </c>
      <c r="J86">
        <v>0.3508</v>
      </c>
      <c r="K86">
        <v>0.49349999999999999</v>
      </c>
      <c r="L86">
        <v>0.2676</v>
      </c>
      <c r="M86">
        <v>0.31719999999999998</v>
      </c>
      <c r="N86">
        <v>2065</v>
      </c>
      <c r="O86">
        <v>86</v>
      </c>
      <c r="P86" t="s">
        <v>527</v>
      </c>
      <c r="Q86">
        <v>2018</v>
      </c>
      <c r="R86" t="s">
        <v>358</v>
      </c>
      <c r="S86" t="s">
        <v>527</v>
      </c>
      <c r="T86">
        <v>201808</v>
      </c>
      <c r="U86">
        <v>0.80089999999999995</v>
      </c>
      <c r="V86">
        <v>0.58689999999999998</v>
      </c>
      <c r="W86">
        <v>2.5503</v>
      </c>
      <c r="X86">
        <v>1.1648000000000001</v>
      </c>
      <c r="Y86">
        <v>0.84830000000000005</v>
      </c>
      <c r="Z86">
        <v>1955</v>
      </c>
      <c r="AA86">
        <v>0.64590000000000003</v>
      </c>
      <c r="AB86">
        <v>0.38919999999999999</v>
      </c>
      <c r="AC86">
        <v>0.44019999999999998</v>
      </c>
      <c r="AD86">
        <v>0.24859999999999999</v>
      </c>
      <c r="AE86">
        <v>0.3362</v>
      </c>
      <c r="AF86">
        <v>1955</v>
      </c>
      <c r="AG86" s="8">
        <f t="shared" si="45"/>
        <v>110</v>
      </c>
      <c r="AH86" s="8">
        <f t="shared" si="25"/>
        <v>0.12460000000000004</v>
      </c>
      <c r="AI86" s="8">
        <f t="shared" si="26"/>
        <v>6.3300000000000023E-2</v>
      </c>
      <c r="AJ86" s="8">
        <f t="shared" si="27"/>
        <v>0.14889999999999981</v>
      </c>
      <c r="AK86" s="8">
        <f t="shared" si="28"/>
        <v>5.5600000000000094E-2</v>
      </c>
      <c r="AL86" s="8">
        <f t="shared" si="29"/>
        <v>2.6899999999999924E-2</v>
      </c>
      <c r="AM86" s="8">
        <f t="shared" si="30"/>
        <v>0.10570000000000002</v>
      </c>
      <c r="AN86" s="8">
        <f t="shared" si="31"/>
        <v>3.839999999999999E-2</v>
      </c>
      <c r="AO86" s="8">
        <f t="shared" si="32"/>
        <v>5.3300000000000014E-2</v>
      </c>
      <c r="AP86" s="8">
        <f t="shared" si="33"/>
        <v>1.9000000000000017E-2</v>
      </c>
      <c r="AQ86" s="8">
        <f t="shared" si="34"/>
        <v>1.9000000000000017E-2</v>
      </c>
      <c r="AR86" s="1">
        <f t="shared" si="46"/>
        <v>5.6265984654731538E-2</v>
      </c>
      <c r="AS86" s="1">
        <f t="shared" si="35"/>
        <v>0.15557497814958188</v>
      </c>
      <c r="AT86" s="1">
        <f t="shared" si="36"/>
        <v>0.10785483046515587</v>
      </c>
      <c r="AU86" s="1">
        <f t="shared" si="37"/>
        <v>5.8385288005332603E-2</v>
      </c>
      <c r="AV86" s="1">
        <f t="shared" si="38"/>
        <v>4.7733516483516536E-2</v>
      </c>
      <c r="AW86" s="1">
        <f t="shared" si="39"/>
        <v>3.1710479783095602E-2</v>
      </c>
      <c r="AX86" s="1">
        <f t="shared" si="40"/>
        <v>0.16364762347112549</v>
      </c>
      <c r="AY86" s="1">
        <f t="shared" si="41"/>
        <v>9.8663926002055424E-2</v>
      </c>
      <c r="AZ86" s="1">
        <f t="shared" si="42"/>
        <v>0.12108132666969573</v>
      </c>
      <c r="BA86" s="1">
        <f t="shared" si="43"/>
        <v>7.6427996781979202E-2</v>
      </c>
      <c r="BB86" s="1">
        <f t="shared" si="44"/>
        <v>5.6513979773944123E-2</v>
      </c>
      <c r="BC86" s="1"/>
    </row>
    <row r="87" spans="1:55" x14ac:dyDescent="0.2">
      <c r="A87" t="s">
        <v>108</v>
      </c>
      <c r="B87" t="s">
        <v>359</v>
      </c>
      <c r="C87" t="s">
        <v>527</v>
      </c>
      <c r="D87">
        <v>1.3809</v>
      </c>
      <c r="E87">
        <v>1.3897999999999999</v>
      </c>
      <c r="F87">
        <v>2.0323000000000002</v>
      </c>
      <c r="G87">
        <v>0.40989999999999999</v>
      </c>
      <c r="H87">
        <v>0.3654</v>
      </c>
      <c r="I87">
        <v>0.75049999999999994</v>
      </c>
      <c r="J87">
        <v>0.43940000000000001</v>
      </c>
      <c r="K87">
        <v>1.1722999999999999</v>
      </c>
      <c r="L87">
        <v>1.2426999999999999</v>
      </c>
      <c r="M87">
        <v>0.28420000000000001</v>
      </c>
      <c r="N87">
        <v>1965</v>
      </c>
      <c r="O87">
        <v>87</v>
      </c>
      <c r="P87" t="s">
        <v>527</v>
      </c>
      <c r="Q87">
        <v>2019</v>
      </c>
      <c r="R87" t="s">
        <v>359</v>
      </c>
      <c r="S87" t="s">
        <v>527</v>
      </c>
      <c r="T87">
        <v>201908</v>
      </c>
      <c r="U87">
        <v>1.4437</v>
      </c>
      <c r="V87">
        <v>1.4815</v>
      </c>
      <c r="W87">
        <v>2.1305000000000001</v>
      </c>
      <c r="X87">
        <v>0.42599999999999999</v>
      </c>
      <c r="Y87">
        <v>0.38</v>
      </c>
      <c r="Z87">
        <v>1904</v>
      </c>
      <c r="AA87">
        <v>0.7863</v>
      </c>
      <c r="AB87">
        <v>0.45779999999999998</v>
      </c>
      <c r="AC87">
        <v>1.2577</v>
      </c>
      <c r="AD87">
        <v>1.3139000000000001</v>
      </c>
      <c r="AE87">
        <v>0.3024</v>
      </c>
      <c r="AF87">
        <v>1904</v>
      </c>
      <c r="AG87" s="8">
        <f t="shared" si="45"/>
        <v>61</v>
      </c>
      <c r="AH87" s="8">
        <f t="shared" si="25"/>
        <v>6.2799999999999967E-2</v>
      </c>
      <c r="AI87" s="8">
        <f t="shared" si="26"/>
        <v>9.1700000000000115E-2</v>
      </c>
      <c r="AJ87" s="8">
        <f t="shared" si="27"/>
        <v>9.8199999999999843E-2</v>
      </c>
      <c r="AK87" s="8">
        <f t="shared" si="28"/>
        <v>1.6100000000000003E-2</v>
      </c>
      <c r="AL87" s="8">
        <f t="shared" si="29"/>
        <v>1.4600000000000002E-2</v>
      </c>
      <c r="AM87" s="8">
        <f t="shared" si="30"/>
        <v>3.5800000000000054E-2</v>
      </c>
      <c r="AN87" s="8">
        <f t="shared" si="31"/>
        <v>1.8399999999999972E-2</v>
      </c>
      <c r="AO87" s="8">
        <f t="shared" si="32"/>
        <v>8.5400000000000142E-2</v>
      </c>
      <c r="AP87" s="8">
        <f t="shared" si="33"/>
        <v>7.1200000000000152E-2</v>
      </c>
      <c r="AQ87" s="8">
        <f t="shared" si="34"/>
        <v>1.8199999999999994E-2</v>
      </c>
      <c r="AR87" s="1">
        <f t="shared" si="46"/>
        <v>3.2037815126050528E-2</v>
      </c>
      <c r="AS87" s="1">
        <f t="shared" si="35"/>
        <v>4.3499341968552985E-2</v>
      </c>
      <c r="AT87" s="1">
        <f t="shared" si="36"/>
        <v>6.1896726290921467E-2</v>
      </c>
      <c r="AU87" s="1">
        <f t="shared" si="37"/>
        <v>4.6092466557146161E-2</v>
      </c>
      <c r="AV87" s="1">
        <f t="shared" si="38"/>
        <v>3.7793427230046972E-2</v>
      </c>
      <c r="AW87" s="1">
        <f t="shared" si="39"/>
        <v>3.8421052631578911E-2</v>
      </c>
      <c r="AX87" s="1">
        <f t="shared" si="40"/>
        <v>4.5529696044766643E-2</v>
      </c>
      <c r="AY87" s="1">
        <f t="shared" si="41"/>
        <v>4.0192223678462202E-2</v>
      </c>
      <c r="AZ87" s="1">
        <f t="shared" si="42"/>
        <v>6.7901725371710353E-2</v>
      </c>
      <c r="BA87" s="1">
        <f t="shared" si="43"/>
        <v>5.4189816576604155E-2</v>
      </c>
      <c r="BB87" s="1">
        <f t="shared" si="44"/>
        <v>6.0185185185185119E-2</v>
      </c>
      <c r="BC87" s="1"/>
    </row>
    <row r="88" spans="1:55" x14ac:dyDescent="0.2">
      <c r="A88" t="s">
        <v>109</v>
      </c>
      <c r="B88" t="s">
        <v>360</v>
      </c>
      <c r="C88" t="s">
        <v>527</v>
      </c>
      <c r="D88">
        <v>1.4897</v>
      </c>
      <c r="E88">
        <v>0.3609</v>
      </c>
      <c r="F88">
        <v>1.7184999999999999</v>
      </c>
      <c r="G88">
        <v>1.1415</v>
      </c>
      <c r="H88">
        <v>2.3807</v>
      </c>
      <c r="I88">
        <v>1.0791999999999999</v>
      </c>
      <c r="J88">
        <v>4.8000000000000001E-2</v>
      </c>
      <c r="K88">
        <v>0.50939999999999996</v>
      </c>
      <c r="L88">
        <v>6.0499999999999998E-2</v>
      </c>
      <c r="M88">
        <v>0.70179999999999998</v>
      </c>
      <c r="N88">
        <v>2232</v>
      </c>
      <c r="O88">
        <v>88</v>
      </c>
      <c r="P88" t="s">
        <v>527</v>
      </c>
      <c r="Q88">
        <v>2020</v>
      </c>
      <c r="R88" t="s">
        <v>360</v>
      </c>
      <c r="S88" t="s">
        <v>527</v>
      </c>
      <c r="T88">
        <v>202008</v>
      </c>
      <c r="U88">
        <v>1.5483</v>
      </c>
      <c r="V88">
        <v>0.37669999999999998</v>
      </c>
      <c r="W88">
        <v>1.8067</v>
      </c>
      <c r="X88">
        <v>1.1851</v>
      </c>
      <c r="Y88">
        <v>2.4670000000000001</v>
      </c>
      <c r="Z88">
        <v>2177</v>
      </c>
      <c r="AA88">
        <v>1.1396999999999999</v>
      </c>
      <c r="AB88">
        <v>5.1499999999999997E-2</v>
      </c>
      <c r="AC88">
        <v>0.53800000000000003</v>
      </c>
      <c r="AD88">
        <v>6.2600000000000003E-2</v>
      </c>
      <c r="AE88">
        <v>0.73839999999999995</v>
      </c>
      <c r="AF88">
        <v>2177</v>
      </c>
      <c r="AG88" s="8">
        <f t="shared" si="45"/>
        <v>55</v>
      </c>
      <c r="AH88" s="8">
        <f t="shared" si="25"/>
        <v>5.8599999999999985E-2</v>
      </c>
      <c r="AI88" s="8">
        <f t="shared" si="26"/>
        <v>1.5799999999999981E-2</v>
      </c>
      <c r="AJ88" s="8">
        <f t="shared" si="27"/>
        <v>8.8200000000000056E-2</v>
      </c>
      <c r="AK88" s="8">
        <f t="shared" si="28"/>
        <v>4.3600000000000083E-2</v>
      </c>
      <c r="AL88" s="8">
        <f t="shared" si="29"/>
        <v>8.6300000000000043E-2</v>
      </c>
      <c r="AM88" s="8">
        <f t="shared" si="30"/>
        <v>6.0499999999999998E-2</v>
      </c>
      <c r="AN88" s="8">
        <f t="shared" si="31"/>
        <v>3.4999999999999962E-3</v>
      </c>
      <c r="AO88" s="8">
        <f t="shared" si="32"/>
        <v>2.860000000000007E-2</v>
      </c>
      <c r="AP88" s="8">
        <f t="shared" si="33"/>
        <v>2.1000000000000046E-3</v>
      </c>
      <c r="AQ88" s="8">
        <f t="shared" si="34"/>
        <v>3.6599999999999966E-2</v>
      </c>
      <c r="AR88" s="1">
        <f t="shared" si="46"/>
        <v>2.5264124942581567E-2</v>
      </c>
      <c r="AS88" s="1">
        <f t="shared" si="35"/>
        <v>3.7847962281211678E-2</v>
      </c>
      <c r="AT88" s="1">
        <f t="shared" si="36"/>
        <v>4.194319086806475E-2</v>
      </c>
      <c r="AU88" s="1">
        <f t="shared" si="37"/>
        <v>4.881828748547079E-2</v>
      </c>
      <c r="AV88" s="1">
        <f t="shared" si="38"/>
        <v>3.6790144291620974E-2</v>
      </c>
      <c r="AW88" s="1">
        <f t="shared" si="39"/>
        <v>3.498175922172686E-2</v>
      </c>
      <c r="AX88" s="1">
        <f t="shared" si="40"/>
        <v>5.3084144950425571E-2</v>
      </c>
      <c r="AY88" s="1">
        <f t="shared" si="41"/>
        <v>6.7961165048543659E-2</v>
      </c>
      <c r="AZ88" s="1">
        <f t="shared" si="42"/>
        <v>5.3159851301115335E-2</v>
      </c>
      <c r="BA88" s="1">
        <f t="shared" si="43"/>
        <v>3.3546325878594296E-2</v>
      </c>
      <c r="BB88" s="1">
        <f t="shared" si="44"/>
        <v>4.9566630552545954E-2</v>
      </c>
      <c r="BC88" s="1"/>
    </row>
    <row r="89" spans="1:55" x14ac:dyDescent="0.2">
      <c r="A89" t="s">
        <v>110</v>
      </c>
      <c r="B89" t="s">
        <v>361</v>
      </c>
      <c r="C89" t="s">
        <v>527</v>
      </c>
      <c r="D89">
        <v>0.38219999999999998</v>
      </c>
      <c r="E89">
        <v>0.88380000000000003</v>
      </c>
      <c r="F89">
        <v>2.7395</v>
      </c>
      <c r="G89">
        <v>1.6138999999999999</v>
      </c>
      <c r="H89">
        <v>2.3891</v>
      </c>
      <c r="I89">
        <v>0.88219999999999998</v>
      </c>
      <c r="J89">
        <v>0.56640000000000001</v>
      </c>
      <c r="K89">
        <v>0.71709999999999996</v>
      </c>
      <c r="L89">
        <v>0.84499999999999997</v>
      </c>
      <c r="M89">
        <v>0.47749999999999998</v>
      </c>
      <c r="N89">
        <v>2237</v>
      </c>
      <c r="O89">
        <v>89</v>
      </c>
      <c r="P89" t="s">
        <v>527</v>
      </c>
      <c r="Q89">
        <v>2012</v>
      </c>
      <c r="R89" t="s">
        <v>361</v>
      </c>
      <c r="S89" t="s">
        <v>527</v>
      </c>
      <c r="T89">
        <v>201202</v>
      </c>
      <c r="U89">
        <v>0.40889999999999999</v>
      </c>
      <c r="V89">
        <v>0.77070000000000005</v>
      </c>
      <c r="W89">
        <v>2.8189000000000002</v>
      </c>
      <c r="X89">
        <v>1.7371000000000001</v>
      </c>
      <c r="Y89">
        <v>2.5381</v>
      </c>
      <c r="Z89">
        <v>2134</v>
      </c>
      <c r="AA89">
        <v>0.87729999999999997</v>
      </c>
      <c r="AB89">
        <v>0.60470000000000002</v>
      </c>
      <c r="AC89">
        <v>0.76929999999999998</v>
      </c>
      <c r="AD89">
        <v>0.91610000000000003</v>
      </c>
      <c r="AE89">
        <v>0.4642</v>
      </c>
      <c r="AF89">
        <v>2134</v>
      </c>
      <c r="AG89" s="8">
        <f t="shared" si="45"/>
        <v>103</v>
      </c>
      <c r="AH89" s="8">
        <f t="shared" si="25"/>
        <v>2.6700000000000002E-2</v>
      </c>
      <c r="AI89" s="8">
        <f t="shared" si="26"/>
        <v>0.11309999999999998</v>
      </c>
      <c r="AJ89" s="8">
        <f t="shared" si="27"/>
        <v>7.9400000000000137E-2</v>
      </c>
      <c r="AK89" s="8">
        <f t="shared" si="28"/>
        <v>0.1232000000000002</v>
      </c>
      <c r="AL89" s="8">
        <f t="shared" si="29"/>
        <v>0.14900000000000002</v>
      </c>
      <c r="AM89" s="8">
        <f t="shared" si="30"/>
        <v>4.9000000000000155E-3</v>
      </c>
      <c r="AN89" s="8">
        <f t="shared" si="31"/>
        <v>3.8300000000000001E-2</v>
      </c>
      <c r="AO89" s="8">
        <f t="shared" si="32"/>
        <v>5.2200000000000024E-2</v>
      </c>
      <c r="AP89" s="8">
        <f t="shared" si="33"/>
        <v>7.1100000000000052E-2</v>
      </c>
      <c r="AQ89" s="8">
        <f t="shared" si="34"/>
        <v>1.3299999999999979E-2</v>
      </c>
      <c r="AR89" s="1">
        <f t="shared" si="46"/>
        <v>4.8266166822867884E-2</v>
      </c>
      <c r="AS89" s="1">
        <f t="shared" si="35"/>
        <v>6.5297138664710208E-2</v>
      </c>
      <c r="AT89" s="1">
        <f t="shared" si="36"/>
        <v>0.1467497080576099</v>
      </c>
      <c r="AU89" s="1">
        <f t="shared" si="37"/>
        <v>2.8167015502501003E-2</v>
      </c>
      <c r="AV89" s="1">
        <f t="shared" si="38"/>
        <v>7.0922802371769178E-2</v>
      </c>
      <c r="AW89" s="1">
        <f t="shared" si="39"/>
        <v>5.8705330759229346E-2</v>
      </c>
      <c r="AX89" s="1">
        <f t="shared" si="40"/>
        <v>5.5853185911318715E-3</v>
      </c>
      <c r="AY89" s="1">
        <f t="shared" si="41"/>
        <v>6.333719199603105E-2</v>
      </c>
      <c r="AZ89" s="1">
        <f t="shared" si="42"/>
        <v>6.785389314961654E-2</v>
      </c>
      <c r="BA89" s="1">
        <f t="shared" si="43"/>
        <v>7.7611614452570699E-2</v>
      </c>
      <c r="BB89" s="1">
        <f t="shared" si="44"/>
        <v>2.8651443343386429E-2</v>
      </c>
      <c r="BC89" s="1"/>
    </row>
    <row r="90" spans="1:55" x14ac:dyDescent="0.2">
      <c r="A90" t="s">
        <v>111</v>
      </c>
      <c r="B90" t="s">
        <v>362</v>
      </c>
      <c r="C90" t="s">
        <v>527</v>
      </c>
      <c r="D90">
        <v>1.3977999999999999</v>
      </c>
      <c r="E90">
        <v>1.0314000000000001</v>
      </c>
      <c r="F90">
        <v>2.0975999999999999</v>
      </c>
      <c r="G90">
        <v>0.89780000000000004</v>
      </c>
      <c r="H90">
        <v>1.1660999999999999</v>
      </c>
      <c r="I90">
        <v>0.88870000000000005</v>
      </c>
      <c r="J90">
        <v>0.54110000000000003</v>
      </c>
      <c r="K90">
        <v>0.69989999999999997</v>
      </c>
      <c r="L90">
        <v>0.81759999999999999</v>
      </c>
      <c r="M90">
        <v>0.80659999999999998</v>
      </c>
      <c r="N90">
        <v>2752</v>
      </c>
      <c r="O90">
        <v>90</v>
      </c>
      <c r="P90" t="s">
        <v>527</v>
      </c>
      <c r="Q90">
        <v>2013</v>
      </c>
      <c r="R90" t="s">
        <v>362</v>
      </c>
      <c r="S90" t="s">
        <v>527</v>
      </c>
      <c r="T90">
        <v>201302</v>
      </c>
      <c r="U90">
        <v>1.4701</v>
      </c>
      <c r="V90">
        <v>1.1161000000000001</v>
      </c>
      <c r="W90">
        <v>2.2143000000000002</v>
      </c>
      <c r="X90">
        <v>1.0528</v>
      </c>
      <c r="Y90">
        <v>1.2222999999999999</v>
      </c>
      <c r="Z90">
        <v>2668</v>
      </c>
      <c r="AA90">
        <v>0.94650000000000001</v>
      </c>
      <c r="AB90">
        <v>0.58069999999999999</v>
      </c>
      <c r="AC90">
        <v>0.75309999999999999</v>
      </c>
      <c r="AD90">
        <v>0.89829999999999999</v>
      </c>
      <c r="AE90">
        <v>0.86350000000000005</v>
      </c>
      <c r="AF90">
        <v>2668</v>
      </c>
      <c r="AG90" s="8">
        <f t="shared" si="45"/>
        <v>84</v>
      </c>
      <c r="AH90" s="8">
        <f t="shared" si="25"/>
        <v>7.2300000000000031E-2</v>
      </c>
      <c r="AI90" s="8">
        <f t="shared" si="26"/>
        <v>8.4699999999999998E-2</v>
      </c>
      <c r="AJ90" s="8">
        <f t="shared" si="27"/>
        <v>0.11670000000000025</v>
      </c>
      <c r="AK90" s="8">
        <f t="shared" si="28"/>
        <v>0.15499999999999992</v>
      </c>
      <c r="AL90" s="8">
        <f t="shared" si="29"/>
        <v>5.6200000000000028E-2</v>
      </c>
      <c r="AM90" s="8">
        <f t="shared" si="30"/>
        <v>5.7799999999999963E-2</v>
      </c>
      <c r="AN90" s="8">
        <f t="shared" si="31"/>
        <v>3.9599999999999969E-2</v>
      </c>
      <c r="AO90" s="8">
        <f t="shared" si="32"/>
        <v>5.3200000000000025E-2</v>
      </c>
      <c r="AP90" s="8">
        <f t="shared" si="33"/>
        <v>8.0699999999999994E-2</v>
      </c>
      <c r="AQ90" s="8">
        <f t="shared" si="34"/>
        <v>5.6900000000000062E-2</v>
      </c>
      <c r="AR90" s="1">
        <f t="shared" si="46"/>
        <v>3.1484257871064569E-2</v>
      </c>
      <c r="AS90" s="1">
        <f t="shared" si="35"/>
        <v>4.9180327868852514E-2</v>
      </c>
      <c r="AT90" s="1">
        <f t="shared" si="36"/>
        <v>7.5889257235014829E-2</v>
      </c>
      <c r="AU90" s="1">
        <f t="shared" si="37"/>
        <v>5.2702885787833775E-2</v>
      </c>
      <c r="AV90" s="1">
        <f t="shared" si="38"/>
        <v>0.14722644376899685</v>
      </c>
      <c r="AW90" s="1">
        <f t="shared" si="39"/>
        <v>4.5978892252311221E-2</v>
      </c>
      <c r="AX90" s="1">
        <f t="shared" si="40"/>
        <v>6.1067089276281017E-2</v>
      </c>
      <c r="AY90" s="1">
        <f t="shared" si="41"/>
        <v>6.8193559497158551E-2</v>
      </c>
      <c r="AZ90" s="1">
        <f t="shared" si="42"/>
        <v>7.0641349090426298E-2</v>
      </c>
      <c r="BA90" s="1">
        <f t="shared" si="43"/>
        <v>8.9836357564288094E-2</v>
      </c>
      <c r="BB90" s="1">
        <f t="shared" si="44"/>
        <v>6.5894614939201013E-2</v>
      </c>
      <c r="BC90" s="1"/>
    </row>
    <row r="91" spans="1:55" x14ac:dyDescent="0.2">
      <c r="A91" t="s">
        <v>112</v>
      </c>
      <c r="B91" t="s">
        <v>363</v>
      </c>
      <c r="C91" t="s">
        <v>527</v>
      </c>
      <c r="D91">
        <v>0.25430000000000003</v>
      </c>
      <c r="E91">
        <v>0.51849999999999996</v>
      </c>
      <c r="F91">
        <v>0.95079999999999998</v>
      </c>
      <c r="G91">
        <v>0.28849999999999998</v>
      </c>
      <c r="H91">
        <v>2.9289999999999998</v>
      </c>
      <c r="I91">
        <v>0.58260000000000001</v>
      </c>
      <c r="J91">
        <v>0.50349999999999995</v>
      </c>
      <c r="K91">
        <v>0.33139999999999997</v>
      </c>
      <c r="L91">
        <v>2.06E-2</v>
      </c>
      <c r="M91">
        <v>0.29099999999999998</v>
      </c>
      <c r="N91">
        <v>2320</v>
      </c>
      <c r="O91">
        <v>91</v>
      </c>
      <c r="P91" t="s">
        <v>527</v>
      </c>
      <c r="Q91">
        <v>2014</v>
      </c>
      <c r="R91" t="s">
        <v>363</v>
      </c>
      <c r="S91" t="s">
        <v>527</v>
      </c>
      <c r="T91">
        <v>201402</v>
      </c>
      <c r="U91">
        <v>0.27439999999999998</v>
      </c>
      <c r="V91">
        <v>0.54449999999999998</v>
      </c>
      <c r="W91">
        <v>0.93620000000000003</v>
      </c>
      <c r="X91">
        <v>0.3049</v>
      </c>
      <c r="Y91">
        <v>3.0954000000000002</v>
      </c>
      <c r="Z91">
        <v>2240</v>
      </c>
      <c r="AA91">
        <v>0.62960000000000005</v>
      </c>
      <c r="AB91">
        <v>0.53839999999999999</v>
      </c>
      <c r="AC91">
        <v>0.36130000000000001</v>
      </c>
      <c r="AD91">
        <v>1.55E-2</v>
      </c>
      <c r="AE91">
        <v>0.30580000000000002</v>
      </c>
      <c r="AF91">
        <v>2240</v>
      </c>
      <c r="AG91" s="8">
        <f t="shared" si="45"/>
        <v>80</v>
      </c>
      <c r="AH91" s="8">
        <f t="shared" si="25"/>
        <v>2.0099999999999951E-2</v>
      </c>
      <c r="AI91" s="8">
        <f t="shared" si="26"/>
        <v>2.6000000000000023E-2</v>
      </c>
      <c r="AJ91" s="8">
        <f t="shared" si="27"/>
        <v>1.4599999999999946E-2</v>
      </c>
      <c r="AK91" s="8">
        <f t="shared" si="28"/>
        <v>1.6400000000000026E-2</v>
      </c>
      <c r="AL91" s="8">
        <f t="shared" si="29"/>
        <v>0.16640000000000033</v>
      </c>
      <c r="AM91" s="8">
        <f t="shared" si="30"/>
        <v>4.7000000000000042E-2</v>
      </c>
      <c r="AN91" s="8">
        <f t="shared" si="31"/>
        <v>3.4900000000000042E-2</v>
      </c>
      <c r="AO91" s="8">
        <f t="shared" si="32"/>
        <v>2.9900000000000038E-2</v>
      </c>
      <c r="AP91" s="8">
        <f t="shared" si="33"/>
        <v>5.1000000000000004E-3</v>
      </c>
      <c r="AQ91" s="8">
        <f t="shared" si="34"/>
        <v>1.4800000000000035E-2</v>
      </c>
      <c r="AR91" s="1">
        <f t="shared" si="46"/>
        <v>3.5714285714285809E-2</v>
      </c>
      <c r="AS91" s="1">
        <f t="shared" si="35"/>
        <v>7.3250728862973569E-2</v>
      </c>
      <c r="AT91" s="1">
        <f t="shared" si="36"/>
        <v>4.7750229568411462E-2</v>
      </c>
      <c r="AU91" s="1">
        <f t="shared" si="37"/>
        <v>1.5594958342234566E-2</v>
      </c>
      <c r="AV91" s="1">
        <f t="shared" si="38"/>
        <v>5.3788127254837725E-2</v>
      </c>
      <c r="AW91" s="1">
        <f t="shared" si="39"/>
        <v>5.3757188085546415E-2</v>
      </c>
      <c r="AX91" s="1">
        <f t="shared" si="40"/>
        <v>7.4650571791613829E-2</v>
      </c>
      <c r="AY91" s="1">
        <f t="shared" si="41"/>
        <v>6.4821693907875289E-2</v>
      </c>
      <c r="AZ91" s="1">
        <f t="shared" si="42"/>
        <v>8.275671187378919E-2</v>
      </c>
      <c r="BA91" s="1">
        <f t="shared" si="43"/>
        <v>0.32903225806451619</v>
      </c>
      <c r="BB91" s="1">
        <f t="shared" si="44"/>
        <v>4.8397645519947741E-2</v>
      </c>
      <c r="BC91" s="1"/>
    </row>
    <row r="92" spans="1:55" x14ac:dyDescent="0.2">
      <c r="A92" t="s">
        <v>113</v>
      </c>
      <c r="B92" t="s">
        <v>364</v>
      </c>
      <c r="C92" t="s">
        <v>527</v>
      </c>
      <c r="D92">
        <v>0.89859999999999995</v>
      </c>
      <c r="E92">
        <v>0.97909999999999997</v>
      </c>
      <c r="F92">
        <v>2.3047</v>
      </c>
      <c r="G92">
        <v>1.6539999999999999</v>
      </c>
      <c r="H92">
        <v>2.3538000000000001</v>
      </c>
      <c r="I92">
        <v>0.93120000000000003</v>
      </c>
      <c r="J92">
        <v>0.45450000000000002</v>
      </c>
      <c r="K92">
        <v>1.6033999999999999</v>
      </c>
      <c r="L92">
        <v>0.15190000000000001</v>
      </c>
      <c r="M92">
        <v>0.67800000000000005</v>
      </c>
      <c r="N92">
        <v>1594</v>
      </c>
      <c r="O92">
        <v>92</v>
      </c>
      <c r="P92" t="s">
        <v>527</v>
      </c>
      <c r="Q92">
        <v>2015</v>
      </c>
      <c r="R92" t="s">
        <v>364</v>
      </c>
      <c r="S92" t="s">
        <v>527</v>
      </c>
      <c r="T92">
        <v>201502</v>
      </c>
      <c r="U92">
        <v>1.1449</v>
      </c>
      <c r="V92">
        <v>1.0310999999999999</v>
      </c>
      <c r="W92">
        <v>2.4321999999999999</v>
      </c>
      <c r="X92">
        <v>1.58</v>
      </c>
      <c r="Y92">
        <v>2.4378000000000002</v>
      </c>
      <c r="Z92">
        <v>1554</v>
      </c>
      <c r="AA92">
        <v>0.96730000000000005</v>
      </c>
      <c r="AB92">
        <v>0.46970000000000001</v>
      </c>
      <c r="AC92">
        <v>1.5632999999999999</v>
      </c>
      <c r="AD92">
        <v>0.16869999999999999</v>
      </c>
      <c r="AE92">
        <v>0.69920000000000004</v>
      </c>
      <c r="AF92">
        <v>1554</v>
      </c>
      <c r="AG92" s="8">
        <f t="shared" si="45"/>
        <v>40</v>
      </c>
      <c r="AH92" s="8">
        <f t="shared" si="25"/>
        <v>0.24630000000000007</v>
      </c>
      <c r="AI92" s="8">
        <f t="shared" si="26"/>
        <v>5.1999999999999935E-2</v>
      </c>
      <c r="AJ92" s="8">
        <f t="shared" si="27"/>
        <v>0.12749999999999995</v>
      </c>
      <c r="AK92" s="8">
        <f t="shared" si="28"/>
        <v>7.3999999999999844E-2</v>
      </c>
      <c r="AL92" s="8">
        <f t="shared" si="29"/>
        <v>8.4000000000000075E-2</v>
      </c>
      <c r="AM92" s="8">
        <f t="shared" si="30"/>
        <v>3.6100000000000021E-2</v>
      </c>
      <c r="AN92" s="8">
        <f t="shared" si="31"/>
        <v>1.5199999999999991E-2</v>
      </c>
      <c r="AO92" s="8">
        <f t="shared" si="32"/>
        <v>4.0100000000000025E-2</v>
      </c>
      <c r="AP92" s="8">
        <f t="shared" si="33"/>
        <v>1.6799999999999982E-2</v>
      </c>
      <c r="AQ92" s="8">
        <f t="shared" si="34"/>
        <v>2.1199999999999997E-2</v>
      </c>
      <c r="AR92" s="1">
        <f t="shared" si="46"/>
        <v>2.5740025740025763E-2</v>
      </c>
      <c r="AS92" s="1">
        <f t="shared" si="35"/>
        <v>0.21512795877369206</v>
      </c>
      <c r="AT92" s="1">
        <f t="shared" si="36"/>
        <v>5.0431577926486226E-2</v>
      </c>
      <c r="AU92" s="1">
        <f t="shared" si="37"/>
        <v>5.2421675849025573E-2</v>
      </c>
      <c r="AV92" s="1">
        <f t="shared" si="38"/>
        <v>4.6835443037974489E-2</v>
      </c>
      <c r="AW92" s="1">
        <f t="shared" si="39"/>
        <v>3.4457297563376899E-2</v>
      </c>
      <c r="AX92" s="1">
        <f t="shared" si="40"/>
        <v>3.732037630517937E-2</v>
      </c>
      <c r="AY92" s="1">
        <f t="shared" si="41"/>
        <v>3.2361081541409376E-2</v>
      </c>
      <c r="AZ92" s="1">
        <f t="shared" si="42"/>
        <v>2.5650866756220747E-2</v>
      </c>
      <c r="BA92" s="1">
        <f t="shared" si="43"/>
        <v>9.9585062240663769E-2</v>
      </c>
      <c r="BB92" s="1">
        <f t="shared" si="44"/>
        <v>3.0320366132723153E-2</v>
      </c>
      <c r="BC92" s="1"/>
    </row>
    <row r="93" spans="1:55" x14ac:dyDescent="0.2">
      <c r="A93" t="s">
        <v>114</v>
      </c>
      <c r="B93" t="s">
        <v>365</v>
      </c>
      <c r="C93" t="s">
        <v>527</v>
      </c>
      <c r="D93">
        <v>0.4587</v>
      </c>
      <c r="E93">
        <v>1.3024</v>
      </c>
      <c r="F93">
        <v>2.3582999999999998</v>
      </c>
      <c r="G93">
        <v>0.43369999999999997</v>
      </c>
      <c r="H93">
        <v>2.4394</v>
      </c>
      <c r="I93">
        <v>0.60629999999999995</v>
      </c>
      <c r="J93">
        <v>1.1837</v>
      </c>
      <c r="K93">
        <v>0.1414</v>
      </c>
      <c r="L93">
        <v>0.2838</v>
      </c>
      <c r="M93">
        <v>0.1075</v>
      </c>
      <c r="N93">
        <v>2259</v>
      </c>
      <c r="O93">
        <v>93</v>
      </c>
      <c r="P93" t="s">
        <v>527</v>
      </c>
      <c r="Q93">
        <v>2016</v>
      </c>
      <c r="R93" t="s">
        <v>365</v>
      </c>
      <c r="S93" t="s">
        <v>527</v>
      </c>
      <c r="T93">
        <v>201602</v>
      </c>
      <c r="U93">
        <v>0.48780000000000001</v>
      </c>
      <c r="V93">
        <v>1.335</v>
      </c>
      <c r="W93">
        <v>2.4946999999999999</v>
      </c>
      <c r="X93">
        <v>0.45069999999999999</v>
      </c>
      <c r="Y93">
        <v>2.5844999999999998</v>
      </c>
      <c r="Z93">
        <v>2187</v>
      </c>
      <c r="AA93">
        <v>0.63449999999999995</v>
      </c>
      <c r="AB93">
        <v>1.2292000000000001</v>
      </c>
      <c r="AC93">
        <v>0.15529999999999999</v>
      </c>
      <c r="AD93">
        <v>0.31580000000000003</v>
      </c>
      <c r="AE93">
        <v>0.11360000000000001</v>
      </c>
      <c r="AF93">
        <v>2187</v>
      </c>
      <c r="AG93" s="8">
        <f t="shared" si="45"/>
        <v>72</v>
      </c>
      <c r="AH93" s="8">
        <f t="shared" si="25"/>
        <v>2.9100000000000015E-2</v>
      </c>
      <c r="AI93" s="8">
        <f t="shared" si="26"/>
        <v>3.2599999999999962E-2</v>
      </c>
      <c r="AJ93" s="8">
        <f t="shared" si="27"/>
        <v>0.13640000000000008</v>
      </c>
      <c r="AK93" s="8">
        <f t="shared" si="28"/>
        <v>1.7000000000000015E-2</v>
      </c>
      <c r="AL93" s="8">
        <f t="shared" si="29"/>
        <v>0.14509999999999978</v>
      </c>
      <c r="AM93" s="8">
        <f t="shared" si="30"/>
        <v>2.8200000000000003E-2</v>
      </c>
      <c r="AN93" s="8">
        <f t="shared" si="31"/>
        <v>4.5500000000000096E-2</v>
      </c>
      <c r="AO93" s="8">
        <f t="shared" si="32"/>
        <v>1.3899999999999996E-2</v>
      </c>
      <c r="AP93" s="8">
        <f t="shared" si="33"/>
        <v>3.2000000000000028E-2</v>
      </c>
      <c r="AQ93" s="8">
        <f t="shared" si="34"/>
        <v>6.1000000000000082E-3</v>
      </c>
      <c r="AR93" s="1">
        <f t="shared" si="46"/>
        <v>3.292181069958855E-2</v>
      </c>
      <c r="AS93" s="1">
        <f t="shared" si="35"/>
        <v>5.965559655596564E-2</v>
      </c>
      <c r="AT93" s="1">
        <f t="shared" si="36"/>
        <v>2.4419475655430678E-2</v>
      </c>
      <c r="AU93" s="1">
        <f t="shared" si="37"/>
        <v>5.4675912935423177E-2</v>
      </c>
      <c r="AV93" s="1">
        <f t="shared" si="38"/>
        <v>3.7719103616596472E-2</v>
      </c>
      <c r="AW93" s="1">
        <f t="shared" si="39"/>
        <v>5.6142387308957153E-2</v>
      </c>
      <c r="AX93" s="1">
        <f t="shared" si="40"/>
        <v>4.4444444444444398E-2</v>
      </c>
      <c r="AY93" s="1">
        <f t="shared" si="41"/>
        <v>3.7015945330296174E-2</v>
      </c>
      <c r="AZ93" s="1">
        <f t="shared" si="42"/>
        <v>8.9504185447520923E-2</v>
      </c>
      <c r="BA93" s="1">
        <f t="shared" si="43"/>
        <v>0.10132995566814451</v>
      </c>
      <c r="BB93" s="1">
        <f t="shared" si="44"/>
        <v>5.3697183098591617E-2</v>
      </c>
      <c r="BC93" s="1"/>
    </row>
    <row r="94" spans="1:55" x14ac:dyDescent="0.2">
      <c r="A94" t="s">
        <v>115</v>
      </c>
      <c r="B94" t="s">
        <v>366</v>
      </c>
      <c r="C94" t="s">
        <v>527</v>
      </c>
      <c r="D94">
        <v>0.64070000000000005</v>
      </c>
      <c r="E94">
        <v>0.90559999999999996</v>
      </c>
      <c r="F94">
        <v>2.8912</v>
      </c>
      <c r="G94">
        <v>0.83750000000000002</v>
      </c>
      <c r="H94">
        <v>1.86</v>
      </c>
      <c r="I94">
        <v>0.84560000000000002</v>
      </c>
      <c r="J94">
        <v>0.187</v>
      </c>
      <c r="K94">
        <v>0.70079999999999998</v>
      </c>
      <c r="L94">
        <v>0.13589999999999999</v>
      </c>
      <c r="M94">
        <v>0.56369999999999998</v>
      </c>
      <c r="N94">
        <v>2500</v>
      </c>
      <c r="O94">
        <v>94</v>
      </c>
      <c r="P94" t="s">
        <v>527</v>
      </c>
      <c r="Q94">
        <v>2017</v>
      </c>
      <c r="R94" t="s">
        <v>366</v>
      </c>
      <c r="S94" t="s">
        <v>527</v>
      </c>
      <c r="T94">
        <v>201702</v>
      </c>
      <c r="U94">
        <v>0.52800000000000002</v>
      </c>
      <c r="V94">
        <v>0.80659999999999998</v>
      </c>
      <c r="W94">
        <v>3.2967</v>
      </c>
      <c r="X94">
        <v>0.93440000000000001</v>
      </c>
      <c r="Y94">
        <v>1.9688000000000001</v>
      </c>
      <c r="Z94">
        <v>2247</v>
      </c>
      <c r="AA94">
        <v>0.92500000000000004</v>
      </c>
      <c r="AB94">
        <v>0.22140000000000001</v>
      </c>
      <c r="AC94">
        <v>0.68940000000000001</v>
      </c>
      <c r="AD94">
        <v>9.7000000000000003E-2</v>
      </c>
      <c r="AE94">
        <v>0.64949999999999997</v>
      </c>
      <c r="AF94">
        <v>2247</v>
      </c>
      <c r="AG94" s="8">
        <f t="shared" si="45"/>
        <v>253</v>
      </c>
      <c r="AH94" s="8">
        <f t="shared" si="25"/>
        <v>0.11270000000000002</v>
      </c>
      <c r="AI94" s="8">
        <f t="shared" si="26"/>
        <v>9.8999999999999977E-2</v>
      </c>
      <c r="AJ94" s="8">
        <f t="shared" si="27"/>
        <v>0.40549999999999997</v>
      </c>
      <c r="AK94" s="8">
        <f t="shared" si="28"/>
        <v>9.6899999999999986E-2</v>
      </c>
      <c r="AL94" s="8">
        <f t="shared" si="29"/>
        <v>0.10880000000000001</v>
      </c>
      <c r="AM94" s="8">
        <f t="shared" si="30"/>
        <v>7.9400000000000026E-2</v>
      </c>
      <c r="AN94" s="8">
        <f t="shared" si="31"/>
        <v>3.4400000000000014E-2</v>
      </c>
      <c r="AO94" s="8">
        <f t="shared" si="32"/>
        <v>1.1399999999999966E-2</v>
      </c>
      <c r="AP94" s="8">
        <f t="shared" si="33"/>
        <v>3.889999999999999E-2</v>
      </c>
      <c r="AQ94" s="8">
        <f t="shared" si="34"/>
        <v>8.5799999999999987E-2</v>
      </c>
      <c r="AR94" s="1">
        <f t="shared" si="46"/>
        <v>0.11259457053849586</v>
      </c>
      <c r="AS94" s="1">
        <f t="shared" si="35"/>
        <v>0.21344696969696964</v>
      </c>
      <c r="AT94" s="1">
        <f t="shared" si="36"/>
        <v>0.12273741631539803</v>
      </c>
      <c r="AU94" s="1">
        <f t="shared" si="37"/>
        <v>0.12300178966845632</v>
      </c>
      <c r="AV94" s="1">
        <f t="shared" si="38"/>
        <v>0.10370291095890405</v>
      </c>
      <c r="AW94" s="1">
        <f t="shared" si="39"/>
        <v>5.5262088581877311E-2</v>
      </c>
      <c r="AX94" s="1">
        <f t="shared" si="40"/>
        <v>8.5837837837837827E-2</v>
      </c>
      <c r="AY94" s="1">
        <f t="shared" si="41"/>
        <v>0.15537488708220426</v>
      </c>
      <c r="AZ94" s="1">
        <f t="shared" si="42"/>
        <v>1.653611836379465E-2</v>
      </c>
      <c r="BA94" s="1">
        <f t="shared" si="43"/>
        <v>0.40103092783505145</v>
      </c>
      <c r="BB94" s="1">
        <f t="shared" si="44"/>
        <v>0.13210161662817554</v>
      </c>
      <c r="BC94" s="1"/>
    </row>
    <row r="95" spans="1:55" x14ac:dyDescent="0.2">
      <c r="A95" t="s">
        <v>116</v>
      </c>
      <c r="B95" t="s">
        <v>367</v>
      </c>
      <c r="C95" t="s">
        <v>527</v>
      </c>
      <c r="D95">
        <v>0.73939999999999995</v>
      </c>
      <c r="E95">
        <v>1.1778</v>
      </c>
      <c r="F95">
        <v>3.5442</v>
      </c>
      <c r="G95">
        <v>1.7222999999999999</v>
      </c>
      <c r="H95">
        <v>2.8321000000000001</v>
      </c>
      <c r="I95">
        <v>0.83489999999999998</v>
      </c>
      <c r="J95">
        <v>0.78339999999999999</v>
      </c>
      <c r="K95">
        <v>0.88959999999999995</v>
      </c>
      <c r="L95">
        <v>0.18049999999999999</v>
      </c>
      <c r="M95">
        <v>0.45050000000000001</v>
      </c>
      <c r="N95">
        <v>2510</v>
      </c>
      <c r="O95">
        <v>95</v>
      </c>
      <c r="P95" t="s">
        <v>527</v>
      </c>
      <c r="Q95">
        <v>2018</v>
      </c>
      <c r="R95" t="s">
        <v>367</v>
      </c>
      <c r="S95" t="s">
        <v>527</v>
      </c>
      <c r="T95">
        <v>201802</v>
      </c>
      <c r="U95">
        <v>0.79659999999999997</v>
      </c>
      <c r="V95">
        <v>1.1373</v>
      </c>
      <c r="W95">
        <v>3.6577999999999999</v>
      </c>
      <c r="X95">
        <v>1.8244</v>
      </c>
      <c r="Y95">
        <v>3.0175999999999998</v>
      </c>
      <c r="Z95">
        <v>2394</v>
      </c>
      <c r="AA95">
        <v>0.875</v>
      </c>
      <c r="AB95">
        <v>0.78790000000000004</v>
      </c>
      <c r="AC95">
        <v>0.8921</v>
      </c>
      <c r="AD95">
        <v>0.1925</v>
      </c>
      <c r="AE95">
        <v>0.39400000000000002</v>
      </c>
      <c r="AF95">
        <v>2394</v>
      </c>
      <c r="AG95" s="8">
        <f t="shared" si="45"/>
        <v>116</v>
      </c>
      <c r="AH95" s="8">
        <f t="shared" si="25"/>
        <v>5.7200000000000029E-2</v>
      </c>
      <c r="AI95" s="8">
        <f t="shared" si="26"/>
        <v>4.049999999999998E-2</v>
      </c>
      <c r="AJ95" s="8">
        <f t="shared" si="27"/>
        <v>0.11359999999999992</v>
      </c>
      <c r="AK95" s="8">
        <f t="shared" si="28"/>
        <v>0.10210000000000008</v>
      </c>
      <c r="AL95" s="8">
        <f t="shared" si="29"/>
        <v>0.18549999999999978</v>
      </c>
      <c r="AM95" s="8">
        <f t="shared" si="30"/>
        <v>4.0100000000000025E-2</v>
      </c>
      <c r="AN95" s="8">
        <f t="shared" si="31"/>
        <v>4.5000000000000595E-3</v>
      </c>
      <c r="AO95" s="8">
        <f t="shared" si="32"/>
        <v>2.5000000000000577E-3</v>
      </c>
      <c r="AP95" s="8">
        <f t="shared" si="33"/>
        <v>1.2000000000000011E-2</v>
      </c>
      <c r="AQ95" s="8">
        <f t="shared" si="34"/>
        <v>5.6499999999999995E-2</v>
      </c>
      <c r="AR95" s="1">
        <f t="shared" si="46"/>
        <v>4.8454469507101194E-2</v>
      </c>
      <c r="AS95" s="1">
        <f t="shared" si="35"/>
        <v>7.1805171980918958E-2</v>
      </c>
      <c r="AT95" s="1">
        <f t="shared" si="36"/>
        <v>3.5610656818781283E-2</v>
      </c>
      <c r="AU95" s="1">
        <f t="shared" si="37"/>
        <v>3.1056919459784504E-2</v>
      </c>
      <c r="AV95" s="1">
        <f t="shared" si="38"/>
        <v>5.5963604472703432E-2</v>
      </c>
      <c r="AW95" s="1">
        <f t="shared" si="39"/>
        <v>6.147269353128304E-2</v>
      </c>
      <c r="AX95" s="1">
        <f t="shared" si="40"/>
        <v>4.5828571428571441E-2</v>
      </c>
      <c r="AY95" s="1">
        <f t="shared" si="41"/>
        <v>5.7113846934890855E-3</v>
      </c>
      <c r="AZ95" s="1">
        <f t="shared" si="42"/>
        <v>2.8023764152002029E-3</v>
      </c>
      <c r="BA95" s="1">
        <f t="shared" si="43"/>
        <v>6.2337662337662358E-2</v>
      </c>
      <c r="BB95" s="1">
        <f t="shared" si="44"/>
        <v>0.14340101522842641</v>
      </c>
      <c r="BC95" s="1"/>
    </row>
    <row r="96" spans="1:55" x14ac:dyDescent="0.2">
      <c r="A96" t="s">
        <v>117</v>
      </c>
      <c r="B96" t="s">
        <v>368</v>
      </c>
      <c r="C96" t="s">
        <v>527</v>
      </c>
      <c r="D96">
        <v>0.71199999999999997</v>
      </c>
      <c r="E96">
        <v>1.0351999999999999</v>
      </c>
      <c r="F96">
        <v>1.4280999999999999</v>
      </c>
      <c r="G96">
        <v>0.89629999999999999</v>
      </c>
      <c r="H96">
        <v>2.5044</v>
      </c>
      <c r="I96">
        <v>1.1692</v>
      </c>
      <c r="J96">
        <v>0.24709999999999999</v>
      </c>
      <c r="K96">
        <v>0.38869999999999999</v>
      </c>
      <c r="L96">
        <v>0.1976</v>
      </c>
      <c r="M96">
        <v>0.54600000000000004</v>
      </c>
      <c r="N96">
        <v>1806</v>
      </c>
      <c r="O96">
        <v>96</v>
      </c>
      <c r="P96" t="s">
        <v>527</v>
      </c>
      <c r="Q96">
        <v>2019</v>
      </c>
      <c r="R96" t="s">
        <v>368</v>
      </c>
      <c r="S96" t="s">
        <v>527</v>
      </c>
      <c r="T96">
        <v>201902</v>
      </c>
      <c r="U96">
        <v>0.75480000000000003</v>
      </c>
      <c r="V96">
        <v>1.0906</v>
      </c>
      <c r="W96">
        <v>1.5036</v>
      </c>
      <c r="X96">
        <v>0.94620000000000004</v>
      </c>
      <c r="Y96">
        <v>2.7355</v>
      </c>
      <c r="Z96">
        <v>1759</v>
      </c>
      <c r="AA96">
        <v>1.2484999999999999</v>
      </c>
      <c r="AB96">
        <v>0.2482</v>
      </c>
      <c r="AC96">
        <v>0.41789999999999999</v>
      </c>
      <c r="AD96">
        <v>0.105</v>
      </c>
      <c r="AE96">
        <v>0.5746</v>
      </c>
      <c r="AF96">
        <v>1759</v>
      </c>
      <c r="AG96" s="8">
        <f t="shared" si="45"/>
        <v>47</v>
      </c>
      <c r="AH96" s="8">
        <f t="shared" si="25"/>
        <v>4.280000000000006E-2</v>
      </c>
      <c r="AI96" s="8">
        <f t="shared" si="26"/>
        <v>5.5400000000000116E-2</v>
      </c>
      <c r="AJ96" s="8">
        <f t="shared" si="27"/>
        <v>7.5500000000000123E-2</v>
      </c>
      <c r="AK96" s="8">
        <f t="shared" si="28"/>
        <v>4.9900000000000055E-2</v>
      </c>
      <c r="AL96" s="8">
        <f t="shared" si="29"/>
        <v>0.23110000000000008</v>
      </c>
      <c r="AM96" s="8">
        <f t="shared" si="30"/>
        <v>7.9299999999999926E-2</v>
      </c>
      <c r="AN96" s="8">
        <f t="shared" si="31"/>
        <v>1.1000000000000176E-3</v>
      </c>
      <c r="AO96" s="8">
        <f t="shared" si="32"/>
        <v>2.9200000000000004E-2</v>
      </c>
      <c r="AP96" s="8">
        <f t="shared" si="33"/>
        <v>9.2600000000000002E-2</v>
      </c>
      <c r="AQ96" s="8">
        <f t="shared" si="34"/>
        <v>2.8599999999999959E-2</v>
      </c>
      <c r="AR96" s="1">
        <f t="shared" si="46"/>
        <v>2.6719727117680447E-2</v>
      </c>
      <c r="AS96" s="1">
        <f t="shared" si="35"/>
        <v>5.6703762586115647E-2</v>
      </c>
      <c r="AT96" s="1">
        <f t="shared" si="36"/>
        <v>5.0797726022373091E-2</v>
      </c>
      <c r="AU96" s="1">
        <f t="shared" si="37"/>
        <v>5.021282255919135E-2</v>
      </c>
      <c r="AV96" s="1">
        <f t="shared" si="38"/>
        <v>5.2737264848869203E-2</v>
      </c>
      <c r="AW96" s="1">
        <f t="shared" si="39"/>
        <v>8.4481813196856215E-2</v>
      </c>
      <c r="AX96" s="1">
        <f t="shared" si="40"/>
        <v>6.351621946335595E-2</v>
      </c>
      <c r="AY96" s="1">
        <f t="shared" si="41"/>
        <v>4.4319097502014682E-3</v>
      </c>
      <c r="AZ96" s="1">
        <f t="shared" si="42"/>
        <v>6.9873175400813614E-2</v>
      </c>
      <c r="BA96" s="1">
        <f t="shared" si="43"/>
        <v>0.88190476190476197</v>
      </c>
      <c r="BB96" s="1">
        <f t="shared" si="44"/>
        <v>4.9773755656108531E-2</v>
      </c>
      <c r="BC96" s="1"/>
    </row>
    <row r="97" spans="1:55" x14ac:dyDescent="0.2">
      <c r="A97" t="s">
        <v>118</v>
      </c>
      <c r="B97" t="s">
        <v>369</v>
      </c>
      <c r="C97" t="s">
        <v>527</v>
      </c>
      <c r="D97">
        <v>0.72460000000000002</v>
      </c>
      <c r="E97">
        <v>1.0194000000000001</v>
      </c>
      <c r="F97">
        <v>1.3474999999999999</v>
      </c>
      <c r="G97">
        <v>0.66649999999999998</v>
      </c>
      <c r="H97">
        <v>2.0184000000000002</v>
      </c>
      <c r="I97">
        <v>1.1133999999999999</v>
      </c>
      <c r="J97">
        <v>0.14180000000000001</v>
      </c>
      <c r="K97">
        <v>0.45100000000000001</v>
      </c>
      <c r="L97">
        <v>0.17649999999999999</v>
      </c>
      <c r="M97">
        <v>0.3831</v>
      </c>
      <c r="N97">
        <v>2659</v>
      </c>
      <c r="O97">
        <v>97</v>
      </c>
      <c r="P97" t="s">
        <v>527</v>
      </c>
      <c r="Q97">
        <v>2020</v>
      </c>
      <c r="R97" t="s">
        <v>369</v>
      </c>
      <c r="S97" t="s">
        <v>527</v>
      </c>
      <c r="T97">
        <v>202002</v>
      </c>
      <c r="U97">
        <v>0.75390000000000001</v>
      </c>
      <c r="V97">
        <v>1.0551999999999999</v>
      </c>
      <c r="W97">
        <v>1.4475</v>
      </c>
      <c r="X97">
        <v>0.69340000000000002</v>
      </c>
      <c r="Y97">
        <v>2.0912000000000002</v>
      </c>
      <c r="Z97">
        <v>2600</v>
      </c>
      <c r="AA97">
        <v>1.1553</v>
      </c>
      <c r="AB97">
        <v>0.14949999999999999</v>
      </c>
      <c r="AC97">
        <v>0.48089999999999999</v>
      </c>
      <c r="AD97">
        <v>0.1313</v>
      </c>
      <c r="AE97">
        <v>0.40160000000000001</v>
      </c>
      <c r="AF97">
        <v>2600</v>
      </c>
      <c r="AG97" s="8">
        <f t="shared" si="45"/>
        <v>59</v>
      </c>
      <c r="AH97" s="8">
        <f t="shared" si="25"/>
        <v>2.9299999999999993E-2</v>
      </c>
      <c r="AI97" s="8">
        <f t="shared" si="26"/>
        <v>3.5799999999999832E-2</v>
      </c>
      <c r="AJ97" s="8">
        <f t="shared" si="27"/>
        <v>0.10000000000000009</v>
      </c>
      <c r="AK97" s="8">
        <f t="shared" si="28"/>
        <v>2.6900000000000035E-2</v>
      </c>
      <c r="AL97" s="8">
        <f t="shared" si="29"/>
        <v>7.2799999999999976E-2</v>
      </c>
      <c r="AM97" s="8">
        <f t="shared" si="30"/>
        <v>4.1900000000000048E-2</v>
      </c>
      <c r="AN97" s="8">
        <f t="shared" si="31"/>
        <v>7.6999999999999846E-3</v>
      </c>
      <c r="AO97" s="8">
        <f t="shared" si="32"/>
        <v>2.9899999999999982E-2</v>
      </c>
      <c r="AP97" s="8">
        <f t="shared" si="33"/>
        <v>4.519999999999999E-2</v>
      </c>
      <c r="AQ97" s="8">
        <f t="shared" si="34"/>
        <v>1.8500000000000016E-2</v>
      </c>
      <c r="AR97" s="1">
        <f t="shared" si="46"/>
        <v>2.2692307692307789E-2</v>
      </c>
      <c r="AS97" s="1">
        <f t="shared" si="35"/>
        <v>3.8864570897997108E-2</v>
      </c>
      <c r="AT97" s="1">
        <f t="shared" si="36"/>
        <v>3.3927217589082459E-2</v>
      </c>
      <c r="AU97" s="1">
        <f t="shared" si="37"/>
        <v>6.9084628670120996E-2</v>
      </c>
      <c r="AV97" s="1">
        <f t="shared" si="38"/>
        <v>3.879434669743298E-2</v>
      </c>
      <c r="AW97" s="1">
        <f t="shared" si="39"/>
        <v>3.481254781943377E-2</v>
      </c>
      <c r="AX97" s="1">
        <f t="shared" si="40"/>
        <v>3.626763611183248E-2</v>
      </c>
      <c r="AY97" s="1">
        <f t="shared" si="41"/>
        <v>5.1505016722407926E-2</v>
      </c>
      <c r="AZ97" s="1">
        <f t="shared" si="42"/>
        <v>6.2175088375961751E-2</v>
      </c>
      <c r="BA97" s="1">
        <f t="shared" si="43"/>
        <v>0.34424980959634421</v>
      </c>
      <c r="BB97" s="1">
        <f t="shared" si="44"/>
        <v>4.6065737051792843E-2</v>
      </c>
      <c r="BC97" s="1"/>
    </row>
    <row r="98" spans="1:55" x14ac:dyDescent="0.2">
      <c r="A98" t="s">
        <v>119</v>
      </c>
      <c r="B98" t="s">
        <v>370</v>
      </c>
      <c r="C98" t="s">
        <v>527</v>
      </c>
      <c r="D98">
        <v>1.4435</v>
      </c>
      <c r="E98">
        <v>0.7853</v>
      </c>
      <c r="F98">
        <v>3.6052</v>
      </c>
      <c r="G98">
        <v>1.8184</v>
      </c>
      <c r="H98">
        <v>2.5023</v>
      </c>
      <c r="I98">
        <v>1.1489</v>
      </c>
      <c r="J98">
        <v>0</v>
      </c>
      <c r="K98">
        <v>1.1259999999999999</v>
      </c>
      <c r="L98">
        <v>0.43519999999999998</v>
      </c>
      <c r="M98">
        <v>0.51670000000000005</v>
      </c>
      <c r="N98">
        <v>1932</v>
      </c>
      <c r="O98">
        <v>98</v>
      </c>
      <c r="P98" t="s">
        <v>527</v>
      </c>
      <c r="Q98">
        <v>2021</v>
      </c>
      <c r="R98" t="s">
        <v>370</v>
      </c>
      <c r="S98" t="s">
        <v>527</v>
      </c>
      <c r="T98">
        <v>202102</v>
      </c>
      <c r="U98">
        <v>1.5194000000000001</v>
      </c>
      <c r="V98">
        <v>0.81730000000000003</v>
      </c>
      <c r="W98">
        <v>3.8887</v>
      </c>
      <c r="X98">
        <v>1.7051000000000001</v>
      </c>
      <c r="Y98">
        <v>2.6381000000000001</v>
      </c>
      <c r="Z98">
        <v>1865</v>
      </c>
      <c r="AA98">
        <v>1.2022999999999999</v>
      </c>
      <c r="AB98">
        <v>0</v>
      </c>
      <c r="AC98">
        <v>1.2183999999999999</v>
      </c>
      <c r="AD98">
        <v>0.31690000000000002</v>
      </c>
      <c r="AE98">
        <v>0.5454</v>
      </c>
      <c r="AF98">
        <v>1865</v>
      </c>
      <c r="AG98" s="8">
        <f t="shared" si="45"/>
        <v>67</v>
      </c>
      <c r="AH98" s="8">
        <f t="shared" si="25"/>
        <v>7.5900000000000079E-2</v>
      </c>
      <c r="AI98" s="8">
        <f t="shared" si="26"/>
        <v>3.2000000000000028E-2</v>
      </c>
      <c r="AJ98" s="8">
        <f t="shared" si="27"/>
        <v>0.28350000000000009</v>
      </c>
      <c r="AK98" s="8">
        <f t="shared" si="28"/>
        <v>0.11329999999999996</v>
      </c>
      <c r="AL98" s="8">
        <f t="shared" si="29"/>
        <v>0.13580000000000014</v>
      </c>
      <c r="AM98" s="8">
        <f t="shared" si="30"/>
        <v>5.3399999999999892E-2</v>
      </c>
      <c r="AN98" s="8">
        <f t="shared" si="31"/>
        <v>0</v>
      </c>
      <c r="AO98" s="8">
        <f t="shared" si="32"/>
        <v>9.2400000000000038E-2</v>
      </c>
      <c r="AP98" s="8">
        <f t="shared" si="33"/>
        <v>0.11829999999999996</v>
      </c>
      <c r="AQ98" s="8">
        <f t="shared" si="34"/>
        <v>2.8699999999999948E-2</v>
      </c>
      <c r="AR98" s="1">
        <f t="shared" si="46"/>
        <v>3.5924932975871293E-2</v>
      </c>
      <c r="AS98" s="1">
        <f t="shared" si="35"/>
        <v>4.9953929182572132E-2</v>
      </c>
      <c r="AT98" s="1">
        <f t="shared" si="36"/>
        <v>3.9153309678208736E-2</v>
      </c>
      <c r="AU98" s="1">
        <f t="shared" si="37"/>
        <v>7.2903541029135766E-2</v>
      </c>
      <c r="AV98" s="1">
        <f t="shared" si="38"/>
        <v>6.6447715676499985E-2</v>
      </c>
      <c r="AW98" s="1">
        <f t="shared" si="39"/>
        <v>5.1476441378264681E-2</v>
      </c>
      <c r="AX98" s="1">
        <f t="shared" si="40"/>
        <v>4.4414871496298636E-2</v>
      </c>
      <c r="AY98" s="1">
        <f t="shared" si="41"/>
        <v>0</v>
      </c>
      <c r="AZ98" s="1">
        <f t="shared" si="42"/>
        <v>7.5837163493105764E-2</v>
      </c>
      <c r="BA98" s="1">
        <f t="shared" si="43"/>
        <v>0.37330388135058357</v>
      </c>
      <c r="BB98" s="1">
        <f t="shared" si="44"/>
        <v>5.2621928859552525E-2</v>
      </c>
      <c r="BC98" s="1"/>
    </row>
    <row r="99" spans="1:55" x14ac:dyDescent="0.2">
      <c r="A99" t="s">
        <v>120</v>
      </c>
      <c r="B99" t="s">
        <v>371</v>
      </c>
      <c r="C99" t="s">
        <v>527</v>
      </c>
      <c r="D99">
        <v>0.52349999999999997</v>
      </c>
      <c r="E99">
        <v>2.4430999999999998</v>
      </c>
      <c r="F99">
        <v>1.5449999999999999</v>
      </c>
      <c r="G99">
        <v>1.3171999999999999</v>
      </c>
      <c r="H99">
        <v>0.65439999999999998</v>
      </c>
      <c r="I99">
        <v>0.45679999999999998</v>
      </c>
      <c r="J99">
        <v>0.42880000000000001</v>
      </c>
      <c r="K99">
        <v>0.10100000000000001</v>
      </c>
      <c r="L99">
        <v>0.54979999999999996</v>
      </c>
      <c r="M99">
        <v>0.37840000000000001</v>
      </c>
      <c r="N99">
        <v>2263</v>
      </c>
      <c r="O99">
        <v>99</v>
      </c>
      <c r="P99" t="s">
        <v>527</v>
      </c>
      <c r="Q99">
        <v>2011</v>
      </c>
      <c r="R99" t="s">
        <v>371</v>
      </c>
      <c r="S99" t="s">
        <v>527</v>
      </c>
      <c r="T99">
        <v>201108</v>
      </c>
      <c r="U99">
        <v>0.55520000000000003</v>
      </c>
      <c r="V99">
        <v>2.5893999999999999</v>
      </c>
      <c r="W99">
        <v>1.6145</v>
      </c>
      <c r="X99">
        <v>1.4076</v>
      </c>
      <c r="Y99">
        <v>0.69689999999999996</v>
      </c>
      <c r="Z99">
        <v>2185</v>
      </c>
      <c r="AA99">
        <v>0.4914</v>
      </c>
      <c r="AB99">
        <v>0.46260000000000001</v>
      </c>
      <c r="AC99">
        <v>0.1056</v>
      </c>
      <c r="AD99">
        <v>0.57899999999999996</v>
      </c>
      <c r="AE99">
        <v>0.39860000000000001</v>
      </c>
      <c r="AF99">
        <v>2185</v>
      </c>
      <c r="AG99" s="8">
        <f t="shared" si="45"/>
        <v>78</v>
      </c>
      <c r="AH99" s="8">
        <f t="shared" si="25"/>
        <v>3.1700000000000061E-2</v>
      </c>
      <c r="AI99" s="8">
        <f t="shared" si="26"/>
        <v>0.1463000000000001</v>
      </c>
      <c r="AJ99" s="8">
        <f t="shared" si="27"/>
        <v>6.9500000000000117E-2</v>
      </c>
      <c r="AK99" s="8">
        <f t="shared" si="28"/>
        <v>9.0400000000000036E-2</v>
      </c>
      <c r="AL99" s="8">
        <f t="shared" si="29"/>
        <v>4.2499999999999982E-2</v>
      </c>
      <c r="AM99" s="8">
        <f t="shared" si="30"/>
        <v>3.460000000000002E-2</v>
      </c>
      <c r="AN99" s="8">
        <f t="shared" si="31"/>
        <v>3.3799999999999997E-2</v>
      </c>
      <c r="AO99" s="8">
        <f t="shared" si="32"/>
        <v>4.599999999999993E-3</v>
      </c>
      <c r="AP99" s="8">
        <f t="shared" si="33"/>
        <v>2.9200000000000004E-2</v>
      </c>
      <c r="AQ99" s="8">
        <f t="shared" si="34"/>
        <v>2.0199999999999996E-2</v>
      </c>
      <c r="AR99" s="1">
        <f t="shared" si="46"/>
        <v>3.5697940503432557E-2</v>
      </c>
      <c r="AS99" s="1">
        <f t="shared" si="35"/>
        <v>5.7096541786743615E-2</v>
      </c>
      <c r="AT99" s="1">
        <f t="shared" si="36"/>
        <v>5.6499575191163998E-2</v>
      </c>
      <c r="AU99" s="1">
        <f t="shared" si="37"/>
        <v>4.3047383090740188E-2</v>
      </c>
      <c r="AV99" s="1">
        <f t="shared" si="38"/>
        <v>6.422279056550162E-2</v>
      </c>
      <c r="AW99" s="1">
        <f t="shared" si="39"/>
        <v>6.0984359305495728E-2</v>
      </c>
      <c r="AX99" s="1">
        <f t="shared" si="40"/>
        <v>7.041107041107042E-2</v>
      </c>
      <c r="AY99" s="1">
        <f t="shared" si="41"/>
        <v>7.3065283182014662E-2</v>
      </c>
      <c r="AZ99" s="1">
        <f t="shared" si="42"/>
        <v>4.3560606060605966E-2</v>
      </c>
      <c r="BA99" s="1">
        <f t="shared" si="43"/>
        <v>5.0431778929188265E-2</v>
      </c>
      <c r="BB99" s="1">
        <f t="shared" si="44"/>
        <v>5.0677370797792221E-2</v>
      </c>
      <c r="BC99" s="1"/>
    </row>
    <row r="100" spans="1:55" x14ac:dyDescent="0.2">
      <c r="A100" t="s">
        <v>121</v>
      </c>
      <c r="B100" t="s">
        <v>372</v>
      </c>
      <c r="C100" t="s">
        <v>527</v>
      </c>
      <c r="D100">
        <v>0.25280000000000002</v>
      </c>
      <c r="E100">
        <v>1.4056</v>
      </c>
      <c r="F100">
        <v>0.83140000000000003</v>
      </c>
      <c r="G100">
        <v>0.90480000000000005</v>
      </c>
      <c r="H100">
        <v>2.4279999999999999</v>
      </c>
      <c r="I100">
        <v>0.2732</v>
      </c>
      <c r="J100">
        <v>0.4536</v>
      </c>
      <c r="K100">
        <v>0.4244</v>
      </c>
      <c r="L100">
        <v>0.32829999999999998</v>
      </c>
      <c r="M100">
        <v>0.43690000000000001</v>
      </c>
      <c r="N100">
        <v>3083</v>
      </c>
      <c r="O100">
        <v>100</v>
      </c>
      <c r="P100" t="s">
        <v>527</v>
      </c>
      <c r="Q100">
        <v>2011</v>
      </c>
      <c r="R100" t="s">
        <v>372</v>
      </c>
      <c r="S100" t="s">
        <v>527</v>
      </c>
      <c r="T100">
        <v>201102</v>
      </c>
      <c r="U100">
        <v>0.28129999999999999</v>
      </c>
      <c r="V100">
        <v>1.5311999999999999</v>
      </c>
      <c r="W100">
        <v>0.89049999999999996</v>
      </c>
      <c r="X100">
        <v>0.95179999999999998</v>
      </c>
      <c r="Y100">
        <v>2.7389000000000001</v>
      </c>
      <c r="Z100">
        <v>2967</v>
      </c>
      <c r="AA100">
        <v>0.2964</v>
      </c>
      <c r="AB100">
        <v>0.48770000000000002</v>
      </c>
      <c r="AC100">
        <v>0.46210000000000001</v>
      </c>
      <c r="AD100">
        <v>0.28460000000000002</v>
      </c>
      <c r="AE100">
        <v>0.46279999999999999</v>
      </c>
      <c r="AF100">
        <v>2967</v>
      </c>
      <c r="AG100" s="8">
        <f t="shared" si="45"/>
        <v>116</v>
      </c>
      <c r="AH100" s="8">
        <f t="shared" si="25"/>
        <v>2.849999999999997E-2</v>
      </c>
      <c r="AI100" s="8">
        <f t="shared" si="26"/>
        <v>0.12559999999999993</v>
      </c>
      <c r="AJ100" s="8">
        <f t="shared" si="27"/>
        <v>5.909999999999993E-2</v>
      </c>
      <c r="AK100" s="8">
        <f t="shared" si="28"/>
        <v>4.6999999999999931E-2</v>
      </c>
      <c r="AL100" s="8">
        <f t="shared" si="29"/>
        <v>0.31090000000000018</v>
      </c>
      <c r="AM100" s="8">
        <f t="shared" si="30"/>
        <v>2.3199999999999998E-2</v>
      </c>
      <c r="AN100" s="8">
        <f t="shared" si="31"/>
        <v>3.4100000000000019E-2</v>
      </c>
      <c r="AO100" s="8">
        <f t="shared" si="32"/>
        <v>3.7700000000000011E-2</v>
      </c>
      <c r="AP100" s="8">
        <f t="shared" si="33"/>
        <v>4.3699999999999961E-2</v>
      </c>
      <c r="AQ100" s="8">
        <f t="shared" si="34"/>
        <v>2.5899999999999979E-2</v>
      </c>
      <c r="AR100" s="1">
        <f t="shared" si="46"/>
        <v>3.9096730704415217E-2</v>
      </c>
      <c r="AS100" s="1">
        <f t="shared" si="35"/>
        <v>0.10131532172058288</v>
      </c>
      <c r="AT100" s="1">
        <f t="shared" si="36"/>
        <v>8.2027168234064751E-2</v>
      </c>
      <c r="AU100" s="1">
        <f t="shared" si="37"/>
        <v>6.6367209432902752E-2</v>
      </c>
      <c r="AV100" s="1">
        <f t="shared" si="38"/>
        <v>4.9380121874343263E-2</v>
      </c>
      <c r="AW100" s="1">
        <f t="shared" si="39"/>
        <v>0.11351272408631208</v>
      </c>
      <c r="AX100" s="1">
        <f t="shared" si="40"/>
        <v>7.8272604588394024E-2</v>
      </c>
      <c r="AY100" s="1">
        <f t="shared" si="41"/>
        <v>6.99200328070535E-2</v>
      </c>
      <c r="AZ100" s="1">
        <f t="shared" si="42"/>
        <v>8.1584072711534339E-2</v>
      </c>
      <c r="BA100" s="1">
        <f t="shared" si="43"/>
        <v>0.15354884047786355</v>
      </c>
      <c r="BB100" s="1">
        <f t="shared" si="44"/>
        <v>5.5963699222126184E-2</v>
      </c>
      <c r="BC100" s="1"/>
    </row>
    <row r="101" spans="1:55" x14ac:dyDescent="0.2">
      <c r="A101" t="s">
        <v>122</v>
      </c>
      <c r="B101" t="s">
        <v>373</v>
      </c>
      <c r="C101" t="s">
        <v>528</v>
      </c>
      <c r="D101">
        <v>2.2345000000000002</v>
      </c>
      <c r="E101">
        <v>6.5381</v>
      </c>
      <c r="F101">
        <v>6.1265000000000001</v>
      </c>
      <c r="G101">
        <v>10.416499999999999</v>
      </c>
      <c r="H101">
        <v>0</v>
      </c>
      <c r="I101">
        <v>4.0221</v>
      </c>
      <c r="J101">
        <v>0.78810000000000002</v>
      </c>
      <c r="K101">
        <v>0.3669</v>
      </c>
      <c r="L101">
        <v>0.77710000000000001</v>
      </c>
      <c r="M101">
        <v>0</v>
      </c>
      <c r="N101">
        <v>554</v>
      </c>
      <c r="O101">
        <v>101</v>
      </c>
      <c r="P101" t="s">
        <v>528</v>
      </c>
      <c r="Q101">
        <v>2018</v>
      </c>
      <c r="R101" t="s">
        <v>373</v>
      </c>
      <c r="S101" t="s">
        <v>528</v>
      </c>
      <c r="T101">
        <v>201806</v>
      </c>
      <c r="U101">
        <v>2.3149999999999999</v>
      </c>
      <c r="V101">
        <v>8.2864000000000004</v>
      </c>
      <c r="W101">
        <v>5.5270999999999999</v>
      </c>
      <c r="X101">
        <v>11.541600000000001</v>
      </c>
      <c r="Y101">
        <v>0</v>
      </c>
      <c r="Z101">
        <v>413</v>
      </c>
      <c r="AA101">
        <v>4.4904000000000002</v>
      </c>
      <c r="AB101">
        <v>1.0907</v>
      </c>
      <c r="AC101">
        <v>0.47889999999999999</v>
      </c>
      <c r="AD101">
        <v>0.71540000000000004</v>
      </c>
      <c r="AE101">
        <v>0</v>
      </c>
      <c r="AF101">
        <v>413</v>
      </c>
      <c r="AG101" s="8">
        <f t="shared" si="45"/>
        <v>141</v>
      </c>
      <c r="AH101" s="8">
        <f t="shared" si="25"/>
        <v>8.0499999999999794E-2</v>
      </c>
      <c r="AI101" s="8">
        <f t="shared" si="26"/>
        <v>1.7483000000000004</v>
      </c>
      <c r="AJ101" s="8">
        <f t="shared" si="27"/>
        <v>0.59940000000000015</v>
      </c>
      <c r="AK101" s="8">
        <f t="shared" si="28"/>
        <v>1.1251000000000015</v>
      </c>
      <c r="AL101" s="8">
        <f t="shared" si="29"/>
        <v>0</v>
      </c>
      <c r="AM101" s="8">
        <f t="shared" si="30"/>
        <v>0.46830000000000016</v>
      </c>
      <c r="AN101" s="8">
        <f t="shared" si="31"/>
        <v>0.30259999999999998</v>
      </c>
      <c r="AO101" s="8">
        <f t="shared" si="32"/>
        <v>0.11199999999999999</v>
      </c>
      <c r="AP101" s="8">
        <f t="shared" si="33"/>
        <v>6.1699999999999977E-2</v>
      </c>
      <c r="AQ101" s="8">
        <f t="shared" si="34"/>
        <v>0</v>
      </c>
      <c r="AR101" s="1">
        <f t="shared" si="46"/>
        <v>0.34140435835351091</v>
      </c>
      <c r="AS101" s="1">
        <f t="shared" si="35"/>
        <v>3.4773218142548523E-2</v>
      </c>
      <c r="AT101" s="1">
        <f t="shared" si="36"/>
        <v>0.21098426337130727</v>
      </c>
      <c r="AU101" s="1">
        <f t="shared" si="37"/>
        <v>0.10844746793074123</v>
      </c>
      <c r="AV101" s="1">
        <f t="shared" si="38"/>
        <v>9.7482151521453009E-2</v>
      </c>
      <c r="AW101" s="1">
        <f t="shared" si="39"/>
        <v>0</v>
      </c>
      <c r="AX101" s="1">
        <f t="shared" si="40"/>
        <v>0.10428915018706575</v>
      </c>
      <c r="AY101" s="1">
        <f t="shared" si="41"/>
        <v>0.27743650866416059</v>
      </c>
      <c r="AZ101" s="1">
        <f t="shared" si="42"/>
        <v>0.23386928377531846</v>
      </c>
      <c r="BA101" s="1">
        <f t="shared" si="43"/>
        <v>8.6245457086944421E-2</v>
      </c>
      <c r="BB101" s="1">
        <f t="shared" si="44"/>
        <v>0</v>
      </c>
      <c r="BC101" s="1"/>
    </row>
    <row r="102" spans="1:55" x14ac:dyDescent="0.2">
      <c r="A102" t="s">
        <v>124</v>
      </c>
      <c r="B102" t="s">
        <v>375</v>
      </c>
      <c r="C102" t="s">
        <v>528</v>
      </c>
      <c r="D102">
        <v>1.5329999999999999</v>
      </c>
      <c r="E102">
        <v>0.94450000000000001</v>
      </c>
      <c r="F102">
        <v>2.4196</v>
      </c>
      <c r="G102">
        <v>1.5395000000000001</v>
      </c>
      <c r="H102">
        <v>1.9442999999999999</v>
      </c>
      <c r="I102">
        <v>0.67610000000000003</v>
      </c>
      <c r="J102">
        <v>0.16850000000000001</v>
      </c>
      <c r="K102">
        <v>1.1267</v>
      </c>
      <c r="L102">
        <v>0.65310000000000001</v>
      </c>
      <c r="M102">
        <v>0.1542</v>
      </c>
      <c r="N102">
        <v>2945</v>
      </c>
      <c r="O102">
        <v>103</v>
      </c>
      <c r="P102" t="s">
        <v>528</v>
      </c>
      <c r="Q102">
        <v>2011</v>
      </c>
      <c r="R102" t="s">
        <v>375</v>
      </c>
      <c r="S102" t="s">
        <v>528</v>
      </c>
      <c r="T102">
        <v>201108</v>
      </c>
      <c r="U102">
        <v>1.7452000000000001</v>
      </c>
      <c r="V102">
        <v>1.0249999999999999</v>
      </c>
      <c r="W102">
        <v>2.6015000000000001</v>
      </c>
      <c r="X102">
        <v>1.2555000000000001</v>
      </c>
      <c r="Y102">
        <v>2.0630000000000002</v>
      </c>
      <c r="Z102">
        <v>2816</v>
      </c>
      <c r="AA102">
        <v>0.72870000000000001</v>
      </c>
      <c r="AB102">
        <v>0.1804</v>
      </c>
      <c r="AC102">
        <v>1.2215</v>
      </c>
      <c r="AD102">
        <v>0.68369999999999997</v>
      </c>
      <c r="AE102">
        <v>0.16639999999999999</v>
      </c>
      <c r="AF102">
        <v>2816</v>
      </c>
      <c r="AG102" s="8">
        <f t="shared" si="45"/>
        <v>129</v>
      </c>
      <c r="AH102" s="8">
        <f t="shared" si="25"/>
        <v>0.21220000000000017</v>
      </c>
      <c r="AI102" s="8">
        <f t="shared" si="26"/>
        <v>8.0499999999999905E-2</v>
      </c>
      <c r="AJ102" s="8">
        <f t="shared" si="27"/>
        <v>0.18190000000000017</v>
      </c>
      <c r="AK102" s="8">
        <f t="shared" si="28"/>
        <v>0.28400000000000003</v>
      </c>
      <c r="AL102" s="8">
        <f t="shared" si="29"/>
        <v>0.11870000000000025</v>
      </c>
      <c r="AM102" s="8">
        <f t="shared" si="30"/>
        <v>5.259999999999998E-2</v>
      </c>
      <c r="AN102" s="8">
        <f t="shared" si="31"/>
        <v>1.1899999999999994E-2</v>
      </c>
      <c r="AO102" s="8">
        <f t="shared" si="32"/>
        <v>9.4799999999999995E-2</v>
      </c>
      <c r="AP102" s="8">
        <f t="shared" si="33"/>
        <v>3.0599999999999961E-2</v>
      </c>
      <c r="AQ102" s="8">
        <f t="shared" si="34"/>
        <v>1.2199999999999989E-2</v>
      </c>
      <c r="AR102" s="1">
        <f t="shared" si="46"/>
        <v>4.5809659090909172E-2</v>
      </c>
      <c r="AS102" s="1">
        <f t="shared" si="35"/>
        <v>0.12159064863625957</v>
      </c>
      <c r="AT102" s="1">
        <f t="shared" si="36"/>
        <v>7.8536585365853617E-2</v>
      </c>
      <c r="AU102" s="1">
        <f t="shared" si="37"/>
        <v>6.9921199308091597E-2</v>
      </c>
      <c r="AV102" s="1">
        <f t="shared" si="38"/>
        <v>0.22620469932297893</v>
      </c>
      <c r="AW102" s="1">
        <f t="shared" si="39"/>
        <v>5.7537566650509131E-2</v>
      </c>
      <c r="AX102" s="1">
        <f t="shared" si="40"/>
        <v>7.2183340194867496E-2</v>
      </c>
      <c r="AY102" s="1">
        <f t="shared" si="41"/>
        <v>6.596452328159641E-2</v>
      </c>
      <c r="AZ102" s="1">
        <f t="shared" si="42"/>
        <v>7.7609496520671284E-2</v>
      </c>
      <c r="BA102" s="1">
        <f t="shared" si="43"/>
        <v>4.4756472136902148E-2</v>
      </c>
      <c r="BB102" s="1">
        <f t="shared" si="44"/>
        <v>7.3317307692307598E-2</v>
      </c>
      <c r="BC102" s="1"/>
    </row>
    <row r="103" spans="1:55" x14ac:dyDescent="0.2">
      <c r="A103" t="s">
        <v>125</v>
      </c>
      <c r="B103" t="s">
        <v>376</v>
      </c>
      <c r="C103" t="s">
        <v>528</v>
      </c>
      <c r="D103">
        <v>0.78669999999999995</v>
      </c>
      <c r="E103">
        <v>1.2465999999999999</v>
      </c>
      <c r="F103">
        <v>1.2747999999999999</v>
      </c>
      <c r="G103">
        <v>0.82650000000000001</v>
      </c>
      <c r="H103">
        <v>0.71309999999999996</v>
      </c>
      <c r="I103">
        <v>1.135</v>
      </c>
      <c r="J103">
        <v>0.66979999999999995</v>
      </c>
      <c r="K103">
        <v>0.95640000000000003</v>
      </c>
      <c r="L103">
        <v>0.33710000000000001</v>
      </c>
      <c r="M103">
        <v>1.1335999999999999</v>
      </c>
      <c r="N103">
        <v>2951</v>
      </c>
      <c r="O103">
        <v>104</v>
      </c>
      <c r="P103" t="s">
        <v>528</v>
      </c>
      <c r="Q103">
        <v>2012</v>
      </c>
      <c r="R103" t="s">
        <v>376</v>
      </c>
      <c r="S103" t="s">
        <v>528</v>
      </c>
      <c r="T103">
        <v>201208</v>
      </c>
      <c r="U103">
        <v>0.83340000000000003</v>
      </c>
      <c r="V103">
        <v>1.3070999999999999</v>
      </c>
      <c r="W103">
        <v>1.3526</v>
      </c>
      <c r="X103">
        <v>0.86050000000000004</v>
      </c>
      <c r="Y103">
        <v>0.76019999999999999</v>
      </c>
      <c r="Z103">
        <v>2847</v>
      </c>
      <c r="AA103">
        <v>1.2105999999999999</v>
      </c>
      <c r="AB103">
        <v>0.70950000000000002</v>
      </c>
      <c r="AC103">
        <v>1.0224</v>
      </c>
      <c r="AD103">
        <v>0.1163</v>
      </c>
      <c r="AE103">
        <v>1.1658999999999999</v>
      </c>
      <c r="AF103">
        <v>2847</v>
      </c>
      <c r="AG103" s="8">
        <f t="shared" si="45"/>
        <v>104</v>
      </c>
      <c r="AH103" s="8">
        <f t="shared" si="25"/>
        <v>4.6700000000000075E-2</v>
      </c>
      <c r="AI103" s="8">
        <f t="shared" si="26"/>
        <v>6.0499999999999998E-2</v>
      </c>
      <c r="AJ103" s="8">
        <f t="shared" si="27"/>
        <v>7.7800000000000091E-2</v>
      </c>
      <c r="AK103" s="8">
        <f t="shared" si="28"/>
        <v>3.400000000000003E-2</v>
      </c>
      <c r="AL103" s="8">
        <f t="shared" si="29"/>
        <v>4.7100000000000031E-2</v>
      </c>
      <c r="AM103" s="8">
        <f t="shared" si="30"/>
        <v>7.559999999999989E-2</v>
      </c>
      <c r="AN103" s="8">
        <f t="shared" si="31"/>
        <v>3.9700000000000069E-2</v>
      </c>
      <c r="AO103" s="8">
        <f t="shared" si="32"/>
        <v>6.5999999999999948E-2</v>
      </c>
      <c r="AP103" s="8">
        <f t="shared" si="33"/>
        <v>0.2208</v>
      </c>
      <c r="AQ103" s="8">
        <f t="shared" si="34"/>
        <v>3.2299999999999995E-2</v>
      </c>
      <c r="AR103" s="1">
        <f t="shared" si="46"/>
        <v>3.6529680365296802E-2</v>
      </c>
      <c r="AS103" s="1">
        <f t="shared" si="35"/>
        <v>5.6035517158627424E-2</v>
      </c>
      <c r="AT103" s="1">
        <f t="shared" si="36"/>
        <v>4.6285670568433912E-2</v>
      </c>
      <c r="AU103" s="1">
        <f t="shared" si="37"/>
        <v>5.751885258021594E-2</v>
      </c>
      <c r="AV103" s="1">
        <f t="shared" si="38"/>
        <v>3.9511911679256273E-2</v>
      </c>
      <c r="AW103" s="1">
        <f t="shared" si="39"/>
        <v>6.1957379636937704E-2</v>
      </c>
      <c r="AX103" s="1">
        <f t="shared" si="40"/>
        <v>6.2448372707748168E-2</v>
      </c>
      <c r="AY103" s="1">
        <f t="shared" si="41"/>
        <v>5.5954897815363003E-2</v>
      </c>
      <c r="AZ103" s="1">
        <f t="shared" si="42"/>
        <v>6.4553990610328627E-2</v>
      </c>
      <c r="BA103" s="1">
        <f t="shared" si="43"/>
        <v>1.89853826311264</v>
      </c>
      <c r="BB103" s="1">
        <f t="shared" si="44"/>
        <v>2.7703919718672254E-2</v>
      </c>
      <c r="BC103" s="1"/>
    </row>
    <row r="104" spans="1:55" x14ac:dyDescent="0.2">
      <c r="A104" t="s">
        <v>126</v>
      </c>
      <c r="B104" t="s">
        <v>377</v>
      </c>
      <c r="C104" t="s">
        <v>528</v>
      </c>
      <c r="D104">
        <v>1.6158999999999999</v>
      </c>
      <c r="E104">
        <v>1.7408999999999999</v>
      </c>
      <c r="F104">
        <v>1.8193999999999999</v>
      </c>
      <c r="G104">
        <v>0.59299999999999997</v>
      </c>
      <c r="H104">
        <v>1.0769</v>
      </c>
      <c r="I104">
        <v>1.1352</v>
      </c>
      <c r="J104">
        <v>0.30940000000000001</v>
      </c>
      <c r="K104">
        <v>0.62819999999999998</v>
      </c>
      <c r="L104">
        <v>0.30220000000000002</v>
      </c>
      <c r="M104">
        <v>0.65480000000000005</v>
      </c>
      <c r="N104">
        <v>2632</v>
      </c>
      <c r="O104">
        <v>105</v>
      </c>
      <c r="P104" t="s">
        <v>528</v>
      </c>
      <c r="Q104">
        <v>2013</v>
      </c>
      <c r="R104" t="s">
        <v>377</v>
      </c>
      <c r="S104" t="s">
        <v>528</v>
      </c>
      <c r="T104">
        <v>201308</v>
      </c>
      <c r="U104">
        <v>1.7267999999999999</v>
      </c>
      <c r="V104">
        <v>1.8162</v>
      </c>
      <c r="W104">
        <v>1.7331000000000001</v>
      </c>
      <c r="X104">
        <v>0.51759999999999995</v>
      </c>
      <c r="Y104">
        <v>1.2685999999999999</v>
      </c>
      <c r="Z104">
        <v>2517</v>
      </c>
      <c r="AA104">
        <v>1.1934</v>
      </c>
      <c r="AB104">
        <v>0.33979999999999999</v>
      </c>
      <c r="AC104">
        <v>0.66769999999999996</v>
      </c>
      <c r="AD104">
        <v>0.32419999999999999</v>
      </c>
      <c r="AE104">
        <v>0.70609999999999995</v>
      </c>
      <c r="AF104">
        <v>2517</v>
      </c>
      <c r="AG104" s="8">
        <f t="shared" si="45"/>
        <v>115</v>
      </c>
      <c r="AH104" s="8">
        <f t="shared" si="25"/>
        <v>0.1109</v>
      </c>
      <c r="AI104" s="8">
        <f t="shared" si="26"/>
        <v>7.5300000000000145E-2</v>
      </c>
      <c r="AJ104" s="8">
        <f t="shared" si="27"/>
        <v>8.6299999999999821E-2</v>
      </c>
      <c r="AK104" s="8">
        <f t="shared" si="28"/>
        <v>7.5400000000000023E-2</v>
      </c>
      <c r="AL104" s="8">
        <f t="shared" si="29"/>
        <v>0.19169999999999998</v>
      </c>
      <c r="AM104" s="8">
        <f t="shared" si="30"/>
        <v>5.8200000000000029E-2</v>
      </c>
      <c r="AN104" s="8">
        <f t="shared" si="31"/>
        <v>3.0399999999999983E-2</v>
      </c>
      <c r="AO104" s="8">
        <f t="shared" si="32"/>
        <v>3.949999999999998E-2</v>
      </c>
      <c r="AP104" s="8">
        <f t="shared" si="33"/>
        <v>2.1999999999999964E-2</v>
      </c>
      <c r="AQ104" s="8">
        <f t="shared" si="34"/>
        <v>5.1299999999999901E-2</v>
      </c>
      <c r="AR104" s="1">
        <f t="shared" si="46"/>
        <v>4.5689312673818039E-2</v>
      </c>
      <c r="AS104" s="1">
        <f t="shared" si="35"/>
        <v>6.4222839935140108E-2</v>
      </c>
      <c r="AT104" s="1">
        <f t="shared" si="36"/>
        <v>4.1460191608853725E-2</v>
      </c>
      <c r="AU104" s="1">
        <f t="shared" si="37"/>
        <v>4.9795164733714037E-2</v>
      </c>
      <c r="AV104" s="1">
        <f t="shared" si="38"/>
        <v>0.14567233384853173</v>
      </c>
      <c r="AW104" s="1">
        <f t="shared" si="39"/>
        <v>0.15111146145357091</v>
      </c>
      <c r="AX104" s="1">
        <f t="shared" si="40"/>
        <v>4.8768225238813523E-2</v>
      </c>
      <c r="AY104" s="1">
        <f t="shared" si="41"/>
        <v>8.9464390818128292E-2</v>
      </c>
      <c r="AZ104" s="1">
        <f t="shared" si="42"/>
        <v>5.9158304627826896E-2</v>
      </c>
      <c r="BA104" s="1">
        <f t="shared" si="43"/>
        <v>6.7859346082664862E-2</v>
      </c>
      <c r="BB104" s="1">
        <f t="shared" si="44"/>
        <v>7.265259878204211E-2</v>
      </c>
      <c r="BC104" s="1"/>
    </row>
    <row r="105" spans="1:55" x14ac:dyDescent="0.2">
      <c r="A105" t="s">
        <v>127</v>
      </c>
      <c r="B105" t="s">
        <v>378</v>
      </c>
      <c r="C105" t="s">
        <v>528</v>
      </c>
      <c r="D105">
        <v>1.9683999999999999</v>
      </c>
      <c r="E105">
        <v>3.0160999999999998</v>
      </c>
      <c r="F105">
        <v>1.8104</v>
      </c>
      <c r="G105">
        <v>0.99519999999999997</v>
      </c>
      <c r="H105">
        <v>1.3774999999999999</v>
      </c>
      <c r="I105">
        <v>2.5335999999999999</v>
      </c>
      <c r="J105">
        <v>0.65300000000000002</v>
      </c>
      <c r="K105">
        <v>0.3876</v>
      </c>
      <c r="L105">
        <v>0.65939999999999999</v>
      </c>
      <c r="M105">
        <v>0.13189999999999999</v>
      </c>
      <c r="N105">
        <v>2041</v>
      </c>
      <c r="O105">
        <v>106</v>
      </c>
      <c r="P105" t="s">
        <v>528</v>
      </c>
      <c r="Q105">
        <v>2014</v>
      </c>
      <c r="R105" t="s">
        <v>378</v>
      </c>
      <c r="S105" t="s">
        <v>528</v>
      </c>
      <c r="T105">
        <v>201408</v>
      </c>
      <c r="U105">
        <v>2.1048</v>
      </c>
      <c r="V105">
        <v>3.2231000000000001</v>
      </c>
      <c r="W105">
        <v>1.8306</v>
      </c>
      <c r="X105">
        <v>1.0329999999999999</v>
      </c>
      <c r="Y105">
        <v>1.4432</v>
      </c>
      <c r="Z105">
        <v>1990</v>
      </c>
      <c r="AA105">
        <v>2.4055</v>
      </c>
      <c r="AB105">
        <v>0.69330000000000003</v>
      </c>
      <c r="AC105">
        <v>0.39</v>
      </c>
      <c r="AD105">
        <v>0.62709999999999999</v>
      </c>
      <c r="AE105">
        <v>0.13109999999999999</v>
      </c>
      <c r="AF105">
        <v>1990</v>
      </c>
      <c r="AG105" s="8">
        <f t="shared" si="45"/>
        <v>51</v>
      </c>
      <c r="AH105" s="8">
        <f t="shared" si="25"/>
        <v>0.13640000000000008</v>
      </c>
      <c r="AI105" s="8">
        <f t="shared" si="26"/>
        <v>0.20700000000000029</v>
      </c>
      <c r="AJ105" s="8">
        <f t="shared" si="27"/>
        <v>2.0199999999999996E-2</v>
      </c>
      <c r="AK105" s="8">
        <f t="shared" si="28"/>
        <v>3.7799999999999945E-2</v>
      </c>
      <c r="AL105" s="8">
        <f t="shared" si="29"/>
        <v>6.5700000000000092E-2</v>
      </c>
      <c r="AM105" s="8">
        <f t="shared" si="30"/>
        <v>0.12809999999999988</v>
      </c>
      <c r="AN105" s="8">
        <f t="shared" si="31"/>
        <v>4.0300000000000002E-2</v>
      </c>
      <c r="AO105" s="8">
        <f t="shared" si="32"/>
        <v>2.4000000000000132E-3</v>
      </c>
      <c r="AP105" s="8">
        <f t="shared" si="33"/>
        <v>3.2299999999999995E-2</v>
      </c>
      <c r="AQ105" s="8">
        <f t="shared" si="34"/>
        <v>7.9999999999999516E-4</v>
      </c>
      <c r="AR105" s="1">
        <f t="shared" si="46"/>
        <v>2.5628140703517488E-2</v>
      </c>
      <c r="AS105" s="1">
        <f t="shared" si="35"/>
        <v>6.4804256936526028E-2</v>
      </c>
      <c r="AT105" s="1">
        <f t="shared" si="36"/>
        <v>6.4223883838540607E-2</v>
      </c>
      <c r="AU105" s="1">
        <f t="shared" si="37"/>
        <v>1.1034633453512521E-2</v>
      </c>
      <c r="AV105" s="1">
        <f t="shared" si="38"/>
        <v>3.6592449177153874E-2</v>
      </c>
      <c r="AW105" s="1">
        <f t="shared" si="39"/>
        <v>4.5523835920177391E-2</v>
      </c>
      <c r="AX105" s="1">
        <f t="shared" si="40"/>
        <v>5.3252961962169998E-2</v>
      </c>
      <c r="AY105" s="1">
        <f t="shared" si="41"/>
        <v>5.8127794605509875E-2</v>
      </c>
      <c r="AZ105" s="1">
        <f t="shared" si="42"/>
        <v>6.1538461538461764E-3</v>
      </c>
      <c r="BA105" s="1">
        <f t="shared" si="43"/>
        <v>5.1506936692712557E-2</v>
      </c>
      <c r="BB105" s="1">
        <f t="shared" si="44"/>
        <v>6.1022120518687828E-3</v>
      </c>
      <c r="BC105" s="1"/>
    </row>
    <row r="106" spans="1:55" x14ac:dyDescent="0.2">
      <c r="A106" t="s">
        <v>128</v>
      </c>
      <c r="B106" t="s">
        <v>379</v>
      </c>
      <c r="C106" t="s">
        <v>528</v>
      </c>
      <c r="D106">
        <v>1.0759000000000001</v>
      </c>
      <c r="E106">
        <v>1.6468</v>
      </c>
      <c r="F106">
        <v>1.8149</v>
      </c>
      <c r="G106">
        <v>0.24010000000000001</v>
      </c>
      <c r="H106">
        <v>1.2322</v>
      </c>
      <c r="I106">
        <v>1.3415999999999999</v>
      </c>
      <c r="J106">
        <v>0.99590000000000001</v>
      </c>
      <c r="K106">
        <v>0.41310000000000002</v>
      </c>
      <c r="L106">
        <v>0.443</v>
      </c>
      <c r="M106">
        <v>0.182</v>
      </c>
      <c r="N106">
        <v>2821</v>
      </c>
      <c r="O106">
        <v>107</v>
      </c>
      <c r="P106" t="s">
        <v>528</v>
      </c>
      <c r="Q106">
        <v>2015</v>
      </c>
      <c r="R106" t="s">
        <v>379</v>
      </c>
      <c r="S106" t="s">
        <v>528</v>
      </c>
      <c r="T106">
        <v>201508</v>
      </c>
      <c r="U106">
        <v>1.1347</v>
      </c>
      <c r="V106">
        <v>1.7870999999999999</v>
      </c>
      <c r="W106">
        <v>1.9111</v>
      </c>
      <c r="X106">
        <v>0.26319999999999999</v>
      </c>
      <c r="Y106">
        <v>1.2966</v>
      </c>
      <c r="Z106">
        <v>2733</v>
      </c>
      <c r="AA106">
        <v>1.508</v>
      </c>
      <c r="AB106">
        <v>1.0277000000000001</v>
      </c>
      <c r="AC106">
        <v>0.43709999999999999</v>
      </c>
      <c r="AD106">
        <v>0.4718</v>
      </c>
      <c r="AE106">
        <v>0.18679999999999999</v>
      </c>
      <c r="AF106">
        <v>2733</v>
      </c>
      <c r="AG106" s="8">
        <f t="shared" si="45"/>
        <v>88</v>
      </c>
      <c r="AH106" s="8">
        <f t="shared" si="25"/>
        <v>5.8799999999999963E-2</v>
      </c>
      <c r="AI106" s="8">
        <f t="shared" si="26"/>
        <v>0.14029999999999987</v>
      </c>
      <c r="AJ106" s="8">
        <f t="shared" si="27"/>
        <v>9.6200000000000063E-2</v>
      </c>
      <c r="AK106" s="8">
        <f t="shared" si="28"/>
        <v>2.3099999999999982E-2</v>
      </c>
      <c r="AL106" s="8">
        <f t="shared" si="29"/>
        <v>6.4400000000000013E-2</v>
      </c>
      <c r="AM106" s="8">
        <f t="shared" si="30"/>
        <v>0.1664000000000001</v>
      </c>
      <c r="AN106" s="8">
        <f t="shared" si="31"/>
        <v>3.180000000000005E-2</v>
      </c>
      <c r="AO106" s="8">
        <f t="shared" si="32"/>
        <v>2.3999999999999966E-2</v>
      </c>
      <c r="AP106" s="8">
        <f t="shared" si="33"/>
        <v>2.8799999999999992E-2</v>
      </c>
      <c r="AQ106" s="8">
        <f t="shared" si="34"/>
        <v>4.7999999999999987E-3</v>
      </c>
      <c r="AR106" s="1">
        <f t="shared" si="46"/>
        <v>3.2199048664471208E-2</v>
      </c>
      <c r="AS106" s="1">
        <f t="shared" si="35"/>
        <v>5.1819864281307804E-2</v>
      </c>
      <c r="AT106" s="1">
        <f t="shared" si="36"/>
        <v>7.8507078507078387E-2</v>
      </c>
      <c r="AU106" s="1">
        <f t="shared" si="37"/>
        <v>5.0337501962220754E-2</v>
      </c>
      <c r="AV106" s="1">
        <f t="shared" si="38"/>
        <v>8.7765957446808485E-2</v>
      </c>
      <c r="AW106" s="1">
        <f t="shared" si="39"/>
        <v>4.9668363412000649E-2</v>
      </c>
      <c r="AX106" s="1">
        <f t="shared" si="40"/>
        <v>0.11034482758620701</v>
      </c>
      <c r="AY106" s="1">
        <f t="shared" si="41"/>
        <v>3.0942882164055718E-2</v>
      </c>
      <c r="AZ106" s="1">
        <f t="shared" si="42"/>
        <v>5.4907343857240831E-2</v>
      </c>
      <c r="BA106" s="1">
        <f t="shared" si="43"/>
        <v>6.1042814752013563E-2</v>
      </c>
      <c r="BB106" s="1">
        <f t="shared" si="44"/>
        <v>2.5695931477516032E-2</v>
      </c>
      <c r="BC106" s="1"/>
    </row>
    <row r="107" spans="1:55" x14ac:dyDescent="0.2">
      <c r="A107" t="s">
        <v>129</v>
      </c>
      <c r="B107" t="s">
        <v>380</v>
      </c>
      <c r="C107" t="s">
        <v>528</v>
      </c>
      <c r="D107">
        <v>1.3506</v>
      </c>
      <c r="E107">
        <v>2.4607000000000001</v>
      </c>
      <c r="F107">
        <v>2.9916999999999998</v>
      </c>
      <c r="G107">
        <v>1.232</v>
      </c>
      <c r="H107">
        <v>2.1907000000000001</v>
      </c>
      <c r="I107">
        <v>0.66659999999999997</v>
      </c>
      <c r="J107">
        <v>1.0701000000000001</v>
      </c>
      <c r="K107">
        <v>1.1462000000000001</v>
      </c>
      <c r="L107">
        <v>1.0648</v>
      </c>
      <c r="M107">
        <v>0.84699999999999998</v>
      </c>
      <c r="N107">
        <v>2815</v>
      </c>
      <c r="O107">
        <v>108</v>
      </c>
      <c r="P107" t="s">
        <v>528</v>
      </c>
      <c r="Q107">
        <v>2016</v>
      </c>
      <c r="R107" t="s">
        <v>380</v>
      </c>
      <c r="S107" t="s">
        <v>528</v>
      </c>
      <c r="T107">
        <v>201608</v>
      </c>
      <c r="U107">
        <v>1.4209000000000001</v>
      </c>
      <c r="V107">
        <v>2.5047999999999999</v>
      </c>
      <c r="W107">
        <v>3.1503000000000001</v>
      </c>
      <c r="X107">
        <v>1.3037000000000001</v>
      </c>
      <c r="Y107">
        <v>2.2885</v>
      </c>
      <c r="Z107">
        <v>2719</v>
      </c>
      <c r="AA107">
        <v>0.70599999999999996</v>
      </c>
      <c r="AB107">
        <v>1.0347999999999999</v>
      </c>
      <c r="AC107">
        <v>1.2208000000000001</v>
      </c>
      <c r="AD107">
        <v>0.87009999999999998</v>
      </c>
      <c r="AE107">
        <v>0.89190000000000003</v>
      </c>
      <c r="AF107">
        <v>2719</v>
      </c>
      <c r="AG107" s="8">
        <f t="shared" si="45"/>
        <v>96</v>
      </c>
      <c r="AH107" s="8">
        <f t="shared" si="25"/>
        <v>7.0300000000000029E-2</v>
      </c>
      <c r="AI107" s="8">
        <f t="shared" si="26"/>
        <v>4.4099999999999806E-2</v>
      </c>
      <c r="AJ107" s="8">
        <f t="shared" si="27"/>
        <v>0.1586000000000003</v>
      </c>
      <c r="AK107" s="8">
        <f t="shared" si="28"/>
        <v>7.1700000000000097E-2</v>
      </c>
      <c r="AL107" s="8">
        <f t="shared" si="29"/>
        <v>9.7799999999999887E-2</v>
      </c>
      <c r="AM107" s="8">
        <f t="shared" si="30"/>
        <v>3.9399999999999991E-2</v>
      </c>
      <c r="AN107" s="8">
        <f t="shared" si="31"/>
        <v>3.5300000000000109E-2</v>
      </c>
      <c r="AO107" s="8">
        <f t="shared" si="32"/>
        <v>7.46E-2</v>
      </c>
      <c r="AP107" s="8">
        <f t="shared" si="33"/>
        <v>0.19469999999999998</v>
      </c>
      <c r="AQ107" s="8">
        <f t="shared" si="34"/>
        <v>4.4900000000000051E-2</v>
      </c>
      <c r="AR107" s="1">
        <f t="shared" si="46"/>
        <v>3.5307098197866926E-2</v>
      </c>
      <c r="AS107" s="1">
        <f t="shared" si="35"/>
        <v>4.9475684425364208E-2</v>
      </c>
      <c r="AT107" s="1">
        <f t="shared" si="36"/>
        <v>1.7606196103481242E-2</v>
      </c>
      <c r="AU107" s="1">
        <f t="shared" si="37"/>
        <v>5.0344411643335696E-2</v>
      </c>
      <c r="AV107" s="1">
        <f t="shared" si="38"/>
        <v>5.4997315333282226E-2</v>
      </c>
      <c r="AW107" s="1">
        <f t="shared" si="39"/>
        <v>4.2735416211492239E-2</v>
      </c>
      <c r="AX107" s="1">
        <f t="shared" si="40"/>
        <v>5.5807365439093481E-2</v>
      </c>
      <c r="AY107" s="1">
        <f t="shared" si="41"/>
        <v>3.4112872052570742E-2</v>
      </c>
      <c r="AZ107" s="1">
        <f t="shared" si="42"/>
        <v>6.1107470511140183E-2</v>
      </c>
      <c r="BA107" s="1">
        <f t="shared" si="43"/>
        <v>0.22376738305941846</v>
      </c>
      <c r="BB107" s="1">
        <f t="shared" si="44"/>
        <v>5.0341966588182574E-2</v>
      </c>
      <c r="BC107" s="1"/>
    </row>
    <row r="108" spans="1:55" x14ac:dyDescent="0.2">
      <c r="A108" t="s">
        <v>130</v>
      </c>
      <c r="B108" t="s">
        <v>381</v>
      </c>
      <c r="C108" t="s">
        <v>528</v>
      </c>
      <c r="D108">
        <v>0.76</v>
      </c>
      <c r="E108">
        <v>2.7835999999999999</v>
      </c>
      <c r="F108">
        <v>2.2509000000000001</v>
      </c>
      <c r="G108">
        <v>0.67820000000000003</v>
      </c>
      <c r="H108">
        <v>1.9755</v>
      </c>
      <c r="I108">
        <v>0.38779999999999998</v>
      </c>
      <c r="J108">
        <v>1.5023</v>
      </c>
      <c r="K108">
        <v>0.6048</v>
      </c>
      <c r="L108">
        <v>1.0865</v>
      </c>
      <c r="M108">
        <v>0.50290000000000001</v>
      </c>
      <c r="N108">
        <v>2413</v>
      </c>
      <c r="O108">
        <v>109</v>
      </c>
      <c r="P108" t="s">
        <v>528</v>
      </c>
      <c r="Q108">
        <v>2017</v>
      </c>
      <c r="R108" t="s">
        <v>381</v>
      </c>
      <c r="S108" t="s">
        <v>528</v>
      </c>
      <c r="T108">
        <v>201708</v>
      </c>
      <c r="U108">
        <v>0.80220000000000002</v>
      </c>
      <c r="V108">
        <v>3.0364</v>
      </c>
      <c r="W108">
        <v>2.4104000000000001</v>
      </c>
      <c r="X108">
        <v>0.72089999999999999</v>
      </c>
      <c r="Y108">
        <v>2.0779000000000001</v>
      </c>
      <c r="Z108">
        <v>2322</v>
      </c>
      <c r="AA108">
        <v>0.43569999999999998</v>
      </c>
      <c r="AB108">
        <v>1.6414</v>
      </c>
      <c r="AC108">
        <v>0.64349999999999996</v>
      </c>
      <c r="AD108">
        <v>1.1847000000000001</v>
      </c>
      <c r="AE108">
        <v>0.5474</v>
      </c>
      <c r="AF108">
        <v>2322</v>
      </c>
      <c r="AG108" s="8">
        <f t="shared" si="45"/>
        <v>91</v>
      </c>
      <c r="AH108" s="8">
        <f t="shared" si="25"/>
        <v>4.2200000000000015E-2</v>
      </c>
      <c r="AI108" s="8">
        <f t="shared" si="26"/>
        <v>0.25280000000000014</v>
      </c>
      <c r="AJ108" s="8">
        <f t="shared" si="27"/>
        <v>0.15949999999999998</v>
      </c>
      <c r="AK108" s="8">
        <f t="shared" si="28"/>
        <v>4.269999999999996E-2</v>
      </c>
      <c r="AL108" s="8">
        <f t="shared" si="29"/>
        <v>0.10240000000000005</v>
      </c>
      <c r="AM108" s="8">
        <f t="shared" si="30"/>
        <v>4.7899999999999998E-2</v>
      </c>
      <c r="AN108" s="8">
        <f t="shared" si="31"/>
        <v>0.1391</v>
      </c>
      <c r="AO108" s="8">
        <f t="shared" si="32"/>
        <v>3.8699999999999957E-2</v>
      </c>
      <c r="AP108" s="8">
        <f t="shared" si="33"/>
        <v>9.8200000000000065E-2</v>
      </c>
      <c r="AQ108" s="8">
        <f t="shared" si="34"/>
        <v>4.4499999999999984E-2</v>
      </c>
      <c r="AR108" s="1">
        <f t="shared" si="46"/>
        <v>3.9190353143841561E-2</v>
      </c>
      <c r="AS108" s="1">
        <f t="shared" si="35"/>
        <v>5.260533532784839E-2</v>
      </c>
      <c r="AT108" s="1">
        <f t="shared" si="36"/>
        <v>8.3256487946252178E-2</v>
      </c>
      <c r="AU108" s="1">
        <f t="shared" si="37"/>
        <v>6.6171589777630269E-2</v>
      </c>
      <c r="AV108" s="1">
        <f t="shared" si="38"/>
        <v>5.9231516160355047E-2</v>
      </c>
      <c r="AW108" s="1">
        <f t="shared" si="39"/>
        <v>4.9280523605563342E-2</v>
      </c>
      <c r="AX108" s="1">
        <f t="shared" si="40"/>
        <v>0.10993803075510677</v>
      </c>
      <c r="AY108" s="1">
        <f t="shared" si="41"/>
        <v>8.4744730108443966E-2</v>
      </c>
      <c r="AZ108" s="1">
        <f t="shared" si="42"/>
        <v>6.0139860139860057E-2</v>
      </c>
      <c r="BA108" s="1">
        <f t="shared" si="43"/>
        <v>8.2890183168734755E-2</v>
      </c>
      <c r="BB108" s="1">
        <f t="shared" si="44"/>
        <v>8.1293386919985333E-2</v>
      </c>
      <c r="BC108" s="1"/>
    </row>
    <row r="109" spans="1:55" x14ac:dyDescent="0.2">
      <c r="A109" t="s">
        <v>131</v>
      </c>
      <c r="B109" t="s">
        <v>382</v>
      </c>
      <c r="C109" t="s">
        <v>528</v>
      </c>
      <c r="D109">
        <v>1.1580999999999999</v>
      </c>
      <c r="E109">
        <v>1.3652</v>
      </c>
      <c r="F109">
        <v>1.8952</v>
      </c>
      <c r="G109">
        <v>0.25950000000000001</v>
      </c>
      <c r="H109">
        <v>1.7447999999999999</v>
      </c>
      <c r="I109">
        <v>1.2465999999999999</v>
      </c>
      <c r="J109">
        <v>0.21779999999999999</v>
      </c>
      <c r="K109">
        <v>0.64659999999999995</v>
      </c>
      <c r="L109">
        <v>0.2457</v>
      </c>
      <c r="M109">
        <v>0.47360000000000002</v>
      </c>
      <c r="N109">
        <v>2119</v>
      </c>
      <c r="O109">
        <v>110</v>
      </c>
      <c r="P109" t="s">
        <v>528</v>
      </c>
      <c r="Q109">
        <v>2018</v>
      </c>
      <c r="R109" t="s">
        <v>382</v>
      </c>
      <c r="S109" t="s">
        <v>528</v>
      </c>
      <c r="T109">
        <v>201808</v>
      </c>
      <c r="U109">
        <v>1.5108999999999999</v>
      </c>
      <c r="V109">
        <v>1.4294</v>
      </c>
      <c r="W109">
        <v>1.9797</v>
      </c>
      <c r="X109">
        <v>0.27039999999999997</v>
      </c>
      <c r="Y109">
        <v>1.8121</v>
      </c>
      <c r="Z109">
        <v>2062</v>
      </c>
      <c r="AA109">
        <v>1.3631</v>
      </c>
      <c r="AB109">
        <v>0.23480000000000001</v>
      </c>
      <c r="AC109">
        <v>0.4698</v>
      </c>
      <c r="AD109">
        <v>0.26279999999999998</v>
      </c>
      <c r="AE109">
        <v>0.49869999999999998</v>
      </c>
      <c r="AF109">
        <v>2062</v>
      </c>
      <c r="AG109" s="8">
        <f t="shared" si="45"/>
        <v>57</v>
      </c>
      <c r="AH109" s="8">
        <f t="shared" si="25"/>
        <v>0.3528</v>
      </c>
      <c r="AI109" s="8">
        <f t="shared" si="26"/>
        <v>6.4200000000000035E-2</v>
      </c>
      <c r="AJ109" s="8">
        <f t="shared" si="27"/>
        <v>8.450000000000002E-2</v>
      </c>
      <c r="AK109" s="8">
        <f t="shared" si="28"/>
        <v>1.0899999999999965E-2</v>
      </c>
      <c r="AL109" s="8">
        <f t="shared" si="29"/>
        <v>6.7300000000000137E-2</v>
      </c>
      <c r="AM109" s="8">
        <f t="shared" si="30"/>
        <v>0.11650000000000005</v>
      </c>
      <c r="AN109" s="8">
        <f t="shared" si="31"/>
        <v>1.7000000000000015E-2</v>
      </c>
      <c r="AO109" s="8">
        <f t="shared" si="32"/>
        <v>0.17679999999999996</v>
      </c>
      <c r="AP109" s="8">
        <f t="shared" si="33"/>
        <v>1.7099999999999976E-2</v>
      </c>
      <c r="AQ109" s="8">
        <f t="shared" si="34"/>
        <v>2.5099999999999956E-2</v>
      </c>
      <c r="AR109" s="1">
        <f t="shared" si="46"/>
        <v>2.7643064985451105E-2</v>
      </c>
      <c r="AS109" s="1">
        <f t="shared" si="35"/>
        <v>0.23350321000728047</v>
      </c>
      <c r="AT109" s="1">
        <f t="shared" si="36"/>
        <v>4.4913949909052731E-2</v>
      </c>
      <c r="AU109" s="1">
        <f t="shared" si="37"/>
        <v>4.2683234833560624E-2</v>
      </c>
      <c r="AV109" s="1">
        <f t="shared" si="38"/>
        <v>4.0310650887573796E-2</v>
      </c>
      <c r="AW109" s="1">
        <f t="shared" si="39"/>
        <v>3.7139230726781158E-2</v>
      </c>
      <c r="AX109" s="1">
        <f t="shared" si="40"/>
        <v>8.5466950333798031E-2</v>
      </c>
      <c r="AY109" s="1">
        <f t="shared" si="41"/>
        <v>7.2402044293015444E-2</v>
      </c>
      <c r="AZ109" s="1">
        <f t="shared" si="42"/>
        <v>0.37633035334184761</v>
      </c>
      <c r="BA109" s="1">
        <f t="shared" si="43"/>
        <v>6.5068493150684859E-2</v>
      </c>
      <c r="BB109" s="1">
        <f t="shared" si="44"/>
        <v>5.0330860236615149E-2</v>
      </c>
      <c r="BC109" s="1"/>
    </row>
    <row r="110" spans="1:55" x14ac:dyDescent="0.2">
      <c r="A110" t="s">
        <v>132</v>
      </c>
      <c r="B110" t="s">
        <v>383</v>
      </c>
      <c r="C110" t="s">
        <v>528</v>
      </c>
      <c r="D110">
        <v>1.4157999999999999</v>
      </c>
      <c r="E110">
        <v>1.4789000000000001</v>
      </c>
      <c r="F110">
        <v>4.9897999999999998</v>
      </c>
      <c r="G110">
        <v>0.63580000000000003</v>
      </c>
      <c r="H110">
        <v>0.67469999999999997</v>
      </c>
      <c r="I110">
        <v>1.1163000000000001</v>
      </c>
      <c r="J110">
        <v>0.65790000000000004</v>
      </c>
      <c r="K110">
        <v>1.0649</v>
      </c>
      <c r="L110">
        <v>0.68100000000000005</v>
      </c>
      <c r="M110">
        <v>0.2697</v>
      </c>
      <c r="N110">
        <v>2252</v>
      </c>
      <c r="O110">
        <v>111</v>
      </c>
      <c r="P110" t="s">
        <v>528</v>
      </c>
      <c r="Q110">
        <v>2019</v>
      </c>
      <c r="R110" t="s">
        <v>383</v>
      </c>
      <c r="S110" t="s">
        <v>528</v>
      </c>
      <c r="T110">
        <v>201908</v>
      </c>
      <c r="U110">
        <v>1.7391000000000001</v>
      </c>
      <c r="V110">
        <v>1.5687</v>
      </c>
      <c r="W110">
        <v>5.2001999999999997</v>
      </c>
      <c r="X110">
        <v>0.67910000000000004</v>
      </c>
      <c r="Y110">
        <v>0.69750000000000001</v>
      </c>
      <c r="Z110">
        <v>2194</v>
      </c>
      <c r="AA110">
        <v>1.1792</v>
      </c>
      <c r="AB110">
        <v>0.71440000000000003</v>
      </c>
      <c r="AC110">
        <v>0.94799999999999995</v>
      </c>
      <c r="AD110">
        <v>0.6825</v>
      </c>
      <c r="AE110">
        <v>9.8100000000000007E-2</v>
      </c>
      <c r="AF110">
        <v>2194</v>
      </c>
      <c r="AG110" s="8">
        <f t="shared" si="45"/>
        <v>58</v>
      </c>
      <c r="AH110" s="8">
        <f t="shared" si="25"/>
        <v>0.32330000000000014</v>
      </c>
      <c r="AI110" s="8">
        <f t="shared" si="26"/>
        <v>8.979999999999988E-2</v>
      </c>
      <c r="AJ110" s="8">
        <f t="shared" si="27"/>
        <v>0.21039999999999992</v>
      </c>
      <c r="AK110" s="8">
        <f t="shared" si="28"/>
        <v>4.3300000000000005E-2</v>
      </c>
      <c r="AL110" s="8">
        <f t="shared" si="29"/>
        <v>2.2800000000000042E-2</v>
      </c>
      <c r="AM110" s="8">
        <f t="shared" si="30"/>
        <v>6.2899999999999956E-2</v>
      </c>
      <c r="AN110" s="8">
        <f t="shared" si="31"/>
        <v>5.6499999999999995E-2</v>
      </c>
      <c r="AO110" s="8">
        <f t="shared" si="32"/>
        <v>0.1169</v>
      </c>
      <c r="AP110" s="8">
        <f t="shared" si="33"/>
        <v>1.4999999999999458E-3</v>
      </c>
      <c r="AQ110" s="8">
        <f t="shared" si="34"/>
        <v>0.17159999999999997</v>
      </c>
      <c r="AR110" s="1">
        <f t="shared" si="46"/>
        <v>2.6435733819507812E-2</v>
      </c>
      <c r="AS110" s="1">
        <f t="shared" si="35"/>
        <v>0.18590075326318223</v>
      </c>
      <c r="AT110" s="1">
        <f t="shared" si="36"/>
        <v>5.7244852425575199E-2</v>
      </c>
      <c r="AU110" s="1">
        <f t="shared" si="37"/>
        <v>4.0459982308372777E-2</v>
      </c>
      <c r="AV110" s="1">
        <f t="shared" si="38"/>
        <v>6.3760859961713989E-2</v>
      </c>
      <c r="AW110" s="1">
        <f t="shared" si="39"/>
        <v>3.2688172043010777E-2</v>
      </c>
      <c r="AX110" s="1">
        <f t="shared" si="40"/>
        <v>5.334124830393483E-2</v>
      </c>
      <c r="AY110" s="1">
        <f t="shared" si="41"/>
        <v>7.9087346024636074E-2</v>
      </c>
      <c r="AZ110" s="1">
        <f t="shared" si="42"/>
        <v>0.1233122362869199</v>
      </c>
      <c r="BA110" s="1">
        <f t="shared" si="43"/>
        <v>2.197802197802079E-3</v>
      </c>
      <c r="BB110" s="1">
        <f t="shared" si="44"/>
        <v>1.7492354740061158</v>
      </c>
      <c r="BC110" s="1"/>
    </row>
    <row r="111" spans="1:55" x14ac:dyDescent="0.2">
      <c r="A111" t="s">
        <v>133</v>
      </c>
      <c r="B111" t="s">
        <v>384</v>
      </c>
      <c r="C111" t="s">
        <v>528</v>
      </c>
      <c r="D111">
        <v>0.26790000000000003</v>
      </c>
      <c r="E111">
        <v>1.2158</v>
      </c>
      <c r="F111">
        <v>1.4365000000000001</v>
      </c>
      <c r="G111">
        <v>1.4625999999999999</v>
      </c>
      <c r="H111">
        <v>1.4008</v>
      </c>
      <c r="I111">
        <v>0.3674</v>
      </c>
      <c r="J111">
        <v>0.78369999999999995</v>
      </c>
      <c r="K111">
        <v>1.0125</v>
      </c>
      <c r="L111">
        <v>0.54579999999999995</v>
      </c>
      <c r="M111">
        <v>0.58650000000000002</v>
      </c>
      <c r="N111">
        <v>2341</v>
      </c>
      <c r="O111">
        <v>112</v>
      </c>
      <c r="P111" t="s">
        <v>528</v>
      </c>
      <c r="Q111">
        <v>2020</v>
      </c>
      <c r="R111" t="s">
        <v>384</v>
      </c>
      <c r="S111" t="s">
        <v>528</v>
      </c>
      <c r="T111">
        <v>202008</v>
      </c>
      <c r="U111">
        <v>0.4113</v>
      </c>
      <c r="V111">
        <v>1.2725</v>
      </c>
      <c r="W111">
        <v>1.4891000000000001</v>
      </c>
      <c r="X111">
        <v>1.4755</v>
      </c>
      <c r="Y111">
        <v>1.8504</v>
      </c>
      <c r="Z111">
        <v>2284</v>
      </c>
      <c r="AA111">
        <v>0.41599999999999998</v>
      </c>
      <c r="AB111">
        <v>0.81710000000000005</v>
      </c>
      <c r="AC111">
        <v>0.93920000000000003</v>
      </c>
      <c r="AD111">
        <v>0.62319999999999998</v>
      </c>
      <c r="AE111">
        <v>0.61719999999999997</v>
      </c>
      <c r="AF111">
        <v>2284</v>
      </c>
      <c r="AG111" s="8">
        <f t="shared" si="45"/>
        <v>57</v>
      </c>
      <c r="AH111" s="8">
        <f t="shared" si="25"/>
        <v>0.14339999999999997</v>
      </c>
      <c r="AI111" s="8">
        <f t="shared" si="26"/>
        <v>5.6699999999999973E-2</v>
      </c>
      <c r="AJ111" s="8">
        <f t="shared" si="27"/>
        <v>5.259999999999998E-2</v>
      </c>
      <c r="AK111" s="8">
        <f t="shared" si="28"/>
        <v>1.2900000000000134E-2</v>
      </c>
      <c r="AL111" s="8">
        <f t="shared" si="29"/>
        <v>0.4496</v>
      </c>
      <c r="AM111" s="8">
        <f t="shared" si="30"/>
        <v>4.8599999999999977E-2</v>
      </c>
      <c r="AN111" s="8">
        <f t="shared" si="31"/>
        <v>3.3400000000000096E-2</v>
      </c>
      <c r="AO111" s="8">
        <f t="shared" si="32"/>
        <v>7.3299999999999921E-2</v>
      </c>
      <c r="AP111" s="8">
        <f t="shared" si="33"/>
        <v>7.7400000000000024E-2</v>
      </c>
      <c r="AQ111" s="8">
        <f t="shared" si="34"/>
        <v>3.069999999999995E-2</v>
      </c>
      <c r="AR111" s="1">
        <f t="shared" si="46"/>
        <v>2.4956217162872107E-2</v>
      </c>
      <c r="AS111" s="1">
        <f t="shared" si="35"/>
        <v>0.34865061998541202</v>
      </c>
      <c r="AT111" s="1">
        <f t="shared" si="36"/>
        <v>4.4557956777996011E-2</v>
      </c>
      <c r="AU111" s="1">
        <f t="shared" si="37"/>
        <v>3.5323349674299842E-2</v>
      </c>
      <c r="AV111" s="1">
        <f t="shared" si="38"/>
        <v>8.7427990511691478E-3</v>
      </c>
      <c r="AW111" s="1">
        <f t="shared" si="39"/>
        <v>0.24297449200172938</v>
      </c>
      <c r="AX111" s="1">
        <f t="shared" si="40"/>
        <v>0.11682692307692299</v>
      </c>
      <c r="AY111" s="1">
        <f t="shared" si="41"/>
        <v>4.0876269734426707E-2</v>
      </c>
      <c r="AZ111" s="1">
        <f t="shared" si="42"/>
        <v>7.8045144804088418E-2</v>
      </c>
      <c r="BA111" s="1">
        <f t="shared" si="43"/>
        <v>0.1241976893453145</v>
      </c>
      <c r="BB111" s="1">
        <f t="shared" si="44"/>
        <v>4.9740764744005128E-2</v>
      </c>
      <c r="BC111" s="1"/>
    </row>
    <row r="112" spans="1:55" x14ac:dyDescent="0.2">
      <c r="A112" t="s">
        <v>134</v>
      </c>
      <c r="B112" t="s">
        <v>385</v>
      </c>
      <c r="C112" t="s">
        <v>528</v>
      </c>
      <c r="D112">
        <v>0.36530000000000001</v>
      </c>
      <c r="E112">
        <v>1.4161999999999999</v>
      </c>
      <c r="F112">
        <v>2.1652</v>
      </c>
      <c r="G112">
        <v>0.39579999999999999</v>
      </c>
      <c r="H112">
        <v>0.44400000000000001</v>
      </c>
      <c r="I112">
        <v>0.54010000000000002</v>
      </c>
      <c r="J112">
        <v>0.17710000000000001</v>
      </c>
      <c r="K112">
        <v>0.43280000000000002</v>
      </c>
      <c r="L112">
        <v>0.15920000000000001</v>
      </c>
      <c r="M112">
        <v>0.47220000000000001</v>
      </c>
      <c r="N112">
        <v>2449</v>
      </c>
      <c r="O112">
        <v>113</v>
      </c>
      <c r="P112" t="s">
        <v>528</v>
      </c>
      <c r="Q112">
        <v>2011</v>
      </c>
      <c r="R112" t="s">
        <v>385</v>
      </c>
      <c r="S112" t="s">
        <v>528</v>
      </c>
      <c r="T112">
        <v>201102</v>
      </c>
      <c r="U112">
        <v>0.40849999999999997</v>
      </c>
      <c r="V112">
        <v>1.8762000000000001</v>
      </c>
      <c r="W112">
        <v>2.3561000000000001</v>
      </c>
      <c r="X112">
        <v>0.42230000000000001</v>
      </c>
      <c r="Y112">
        <v>0.49020000000000002</v>
      </c>
      <c r="Z112">
        <v>2272</v>
      </c>
      <c r="AA112">
        <v>0.60089999999999999</v>
      </c>
      <c r="AB112">
        <v>0.20119999999999999</v>
      </c>
      <c r="AC112">
        <v>0.39900000000000002</v>
      </c>
      <c r="AD112">
        <v>0.1681</v>
      </c>
      <c r="AE112">
        <v>0.52170000000000005</v>
      </c>
      <c r="AF112">
        <v>2272</v>
      </c>
      <c r="AG112" s="8">
        <f t="shared" si="45"/>
        <v>177</v>
      </c>
      <c r="AH112" s="8">
        <f t="shared" si="25"/>
        <v>4.3199999999999961E-2</v>
      </c>
      <c r="AI112" s="8">
        <f t="shared" si="26"/>
        <v>0.46000000000000019</v>
      </c>
      <c r="AJ112" s="8">
        <f t="shared" si="27"/>
        <v>0.19090000000000007</v>
      </c>
      <c r="AK112" s="8">
        <f t="shared" si="28"/>
        <v>2.6500000000000024E-2</v>
      </c>
      <c r="AL112" s="8">
        <f t="shared" si="29"/>
        <v>4.6200000000000019E-2</v>
      </c>
      <c r="AM112" s="8">
        <f t="shared" si="30"/>
        <v>6.0799999999999965E-2</v>
      </c>
      <c r="AN112" s="8">
        <f t="shared" si="31"/>
        <v>2.4099999999999983E-2</v>
      </c>
      <c r="AO112" s="8">
        <f t="shared" si="32"/>
        <v>3.3799999999999997E-2</v>
      </c>
      <c r="AP112" s="8">
        <f t="shared" si="33"/>
        <v>8.8999999999999913E-3</v>
      </c>
      <c r="AQ112" s="8">
        <f t="shared" si="34"/>
        <v>4.9500000000000044E-2</v>
      </c>
      <c r="AR112" s="1">
        <f t="shared" si="46"/>
        <v>7.7904929577464754E-2</v>
      </c>
      <c r="AS112" s="1">
        <f t="shared" si="35"/>
        <v>0.10575275397796813</v>
      </c>
      <c r="AT112" s="1">
        <f t="shared" si="36"/>
        <v>0.24517642042426191</v>
      </c>
      <c r="AU112" s="1">
        <f t="shared" si="37"/>
        <v>8.1023725648317169E-2</v>
      </c>
      <c r="AV112" s="1">
        <f t="shared" si="38"/>
        <v>6.2751598389770402E-2</v>
      </c>
      <c r="AW112" s="1">
        <f t="shared" si="39"/>
        <v>9.4247246022031828E-2</v>
      </c>
      <c r="AX112" s="1">
        <f t="shared" si="40"/>
        <v>0.1011815609918455</v>
      </c>
      <c r="AY112" s="1">
        <f t="shared" si="41"/>
        <v>0.11978131212723653</v>
      </c>
      <c r="AZ112" s="1">
        <f t="shared" si="42"/>
        <v>8.4711779448621627E-2</v>
      </c>
      <c r="BA112" s="1">
        <f t="shared" si="43"/>
        <v>5.2944675788221263E-2</v>
      </c>
      <c r="BB112" s="1">
        <f t="shared" si="44"/>
        <v>9.4882116158712004E-2</v>
      </c>
      <c r="BC112" s="1"/>
    </row>
    <row r="113" spans="1:55" x14ac:dyDescent="0.2">
      <c r="A113" t="s">
        <v>135</v>
      </c>
      <c r="B113" t="s">
        <v>386</v>
      </c>
      <c r="C113" t="s">
        <v>528</v>
      </c>
      <c r="D113">
        <v>2.0421999999999998</v>
      </c>
      <c r="E113">
        <v>1.9416</v>
      </c>
      <c r="F113">
        <v>1.4693000000000001</v>
      </c>
      <c r="G113">
        <v>0.92769999999999997</v>
      </c>
      <c r="H113">
        <v>1.9001999999999999</v>
      </c>
      <c r="I113">
        <v>0.84550000000000003</v>
      </c>
      <c r="J113">
        <v>1.141</v>
      </c>
      <c r="K113">
        <v>1.0818000000000001</v>
      </c>
      <c r="L113">
        <v>0.3367</v>
      </c>
      <c r="M113">
        <v>0.39290000000000003</v>
      </c>
      <c r="N113">
        <v>2717</v>
      </c>
      <c r="O113">
        <v>114</v>
      </c>
      <c r="P113" t="s">
        <v>528</v>
      </c>
      <c r="Q113">
        <v>2012</v>
      </c>
      <c r="R113" t="s">
        <v>386</v>
      </c>
      <c r="S113" t="s">
        <v>528</v>
      </c>
      <c r="T113">
        <v>201202</v>
      </c>
      <c r="U113">
        <v>2.1720000000000002</v>
      </c>
      <c r="V113">
        <v>1.9779</v>
      </c>
      <c r="W113">
        <v>1.5417000000000001</v>
      </c>
      <c r="X113">
        <v>0.82110000000000005</v>
      </c>
      <c r="Y113">
        <v>1.9833000000000001</v>
      </c>
      <c r="Z113">
        <v>2647</v>
      </c>
      <c r="AA113">
        <v>0.88549999999999995</v>
      </c>
      <c r="AB113">
        <v>1.0105</v>
      </c>
      <c r="AC113">
        <v>1.1429</v>
      </c>
      <c r="AD113">
        <v>0.1986</v>
      </c>
      <c r="AE113">
        <v>0.43080000000000002</v>
      </c>
      <c r="AF113">
        <v>2647</v>
      </c>
      <c r="AG113" s="8">
        <f t="shared" si="45"/>
        <v>70</v>
      </c>
      <c r="AH113" s="8">
        <f t="shared" si="25"/>
        <v>0.12980000000000036</v>
      </c>
      <c r="AI113" s="8">
        <f t="shared" si="26"/>
        <v>3.6299999999999999E-2</v>
      </c>
      <c r="AJ113" s="8">
        <f t="shared" si="27"/>
        <v>7.240000000000002E-2</v>
      </c>
      <c r="AK113" s="8">
        <f t="shared" si="28"/>
        <v>0.10659999999999992</v>
      </c>
      <c r="AL113" s="8">
        <f t="shared" si="29"/>
        <v>8.3100000000000174E-2</v>
      </c>
      <c r="AM113" s="8">
        <f t="shared" si="30"/>
        <v>3.9999999999999925E-2</v>
      </c>
      <c r="AN113" s="8">
        <f t="shared" si="31"/>
        <v>0.13050000000000006</v>
      </c>
      <c r="AO113" s="8">
        <f t="shared" si="32"/>
        <v>6.1099999999999932E-2</v>
      </c>
      <c r="AP113" s="8">
        <f t="shared" si="33"/>
        <v>0.1381</v>
      </c>
      <c r="AQ113" s="8">
        <f t="shared" si="34"/>
        <v>3.7899999999999989E-2</v>
      </c>
      <c r="AR113" s="1">
        <f t="shared" si="46"/>
        <v>2.6445032111824807E-2</v>
      </c>
      <c r="AS113" s="1">
        <f t="shared" si="35"/>
        <v>5.976058931860051E-2</v>
      </c>
      <c r="AT113" s="1">
        <f t="shared" si="36"/>
        <v>1.8352798422569427E-2</v>
      </c>
      <c r="AU113" s="1">
        <f t="shared" si="37"/>
        <v>4.6961146786015484E-2</v>
      </c>
      <c r="AV113" s="1">
        <f t="shared" si="38"/>
        <v>0.12982584338083059</v>
      </c>
      <c r="AW113" s="1">
        <f t="shared" si="39"/>
        <v>4.189986386325828E-2</v>
      </c>
      <c r="AX113" s="1">
        <f t="shared" si="40"/>
        <v>4.5172219085262477E-2</v>
      </c>
      <c r="AY113" s="1">
        <f t="shared" si="41"/>
        <v>0.12914398812469075</v>
      </c>
      <c r="AZ113" s="1">
        <f t="shared" si="42"/>
        <v>5.3460495231428706E-2</v>
      </c>
      <c r="BA113" s="1">
        <f t="shared" si="43"/>
        <v>0.69536757301107754</v>
      </c>
      <c r="BB113" s="1">
        <f t="shared" si="44"/>
        <v>8.79758588672237E-2</v>
      </c>
      <c r="BC113" s="1"/>
    </row>
    <row r="114" spans="1:55" x14ac:dyDescent="0.2">
      <c r="A114" t="s">
        <v>136</v>
      </c>
      <c r="B114" t="s">
        <v>387</v>
      </c>
      <c r="C114" t="s">
        <v>528</v>
      </c>
      <c r="D114">
        <v>1.5826</v>
      </c>
      <c r="E114">
        <v>3.8715000000000002</v>
      </c>
      <c r="F114">
        <v>2.274</v>
      </c>
      <c r="G114">
        <v>1.0167999999999999</v>
      </c>
      <c r="H114">
        <v>1.4874000000000001</v>
      </c>
      <c r="I114">
        <v>1.6878</v>
      </c>
      <c r="J114">
        <v>1.5058</v>
      </c>
      <c r="K114">
        <v>0.3856</v>
      </c>
      <c r="L114">
        <v>0.97989999999999999</v>
      </c>
      <c r="M114">
        <v>0.16500000000000001</v>
      </c>
      <c r="N114">
        <v>3267</v>
      </c>
      <c r="O114">
        <v>115</v>
      </c>
      <c r="P114" t="s">
        <v>528</v>
      </c>
      <c r="Q114">
        <v>2013</v>
      </c>
      <c r="R114" t="s">
        <v>387</v>
      </c>
      <c r="S114" t="s">
        <v>528</v>
      </c>
      <c r="T114">
        <v>201302</v>
      </c>
      <c r="U114">
        <v>1.6284000000000001</v>
      </c>
      <c r="V114">
        <v>4.0846999999999998</v>
      </c>
      <c r="W114">
        <v>2.5331000000000001</v>
      </c>
      <c r="X114">
        <v>1.0569</v>
      </c>
      <c r="Y114">
        <v>1.5354000000000001</v>
      </c>
      <c r="Z114">
        <v>3197</v>
      </c>
      <c r="AA114">
        <v>1.8003</v>
      </c>
      <c r="AB114">
        <v>1.6093999999999999</v>
      </c>
      <c r="AC114">
        <v>0.39500000000000002</v>
      </c>
      <c r="AD114">
        <v>0.99260000000000004</v>
      </c>
      <c r="AE114">
        <v>0.17280000000000001</v>
      </c>
      <c r="AF114">
        <v>3197</v>
      </c>
      <c r="AG114" s="8">
        <f t="shared" si="45"/>
        <v>70</v>
      </c>
      <c r="AH114" s="8">
        <f t="shared" si="25"/>
        <v>4.5800000000000063E-2</v>
      </c>
      <c r="AI114" s="8">
        <f t="shared" si="26"/>
        <v>0.21319999999999961</v>
      </c>
      <c r="AJ114" s="8">
        <f t="shared" si="27"/>
        <v>0.25910000000000011</v>
      </c>
      <c r="AK114" s="8">
        <f t="shared" si="28"/>
        <v>4.0100000000000025E-2</v>
      </c>
      <c r="AL114" s="8">
        <f t="shared" si="29"/>
        <v>4.8000000000000043E-2</v>
      </c>
      <c r="AM114" s="8">
        <f t="shared" si="30"/>
        <v>0.11250000000000004</v>
      </c>
      <c r="AN114" s="8">
        <f t="shared" si="31"/>
        <v>0.10359999999999991</v>
      </c>
      <c r="AO114" s="8">
        <f t="shared" si="32"/>
        <v>9.4000000000000195E-3</v>
      </c>
      <c r="AP114" s="8">
        <f t="shared" si="33"/>
        <v>1.2700000000000045E-2</v>
      </c>
      <c r="AQ114" s="8">
        <f t="shared" si="34"/>
        <v>7.8000000000000014E-3</v>
      </c>
      <c r="AR114" s="1">
        <f t="shared" si="46"/>
        <v>2.1895527056615682E-2</v>
      </c>
      <c r="AS114" s="1">
        <f t="shared" si="35"/>
        <v>2.8125767624662235E-2</v>
      </c>
      <c r="AT114" s="1">
        <f t="shared" si="36"/>
        <v>5.2194775626116852E-2</v>
      </c>
      <c r="AU114" s="1">
        <f t="shared" si="37"/>
        <v>0.10228573684418307</v>
      </c>
      <c r="AV114" s="1">
        <f t="shared" si="38"/>
        <v>3.7941148642255729E-2</v>
      </c>
      <c r="AW114" s="1">
        <f t="shared" si="39"/>
        <v>3.1262211801485029E-2</v>
      </c>
      <c r="AX114" s="1">
        <f t="shared" si="40"/>
        <v>6.248958506915514E-2</v>
      </c>
      <c r="AY114" s="1">
        <f t="shared" si="41"/>
        <v>6.4371815583447178E-2</v>
      </c>
      <c r="AZ114" s="1">
        <f t="shared" si="42"/>
        <v>2.3797468354430418E-2</v>
      </c>
      <c r="BA114" s="1">
        <f t="shared" si="43"/>
        <v>1.2794680636711742E-2</v>
      </c>
      <c r="BB114" s="1">
        <f t="shared" si="44"/>
        <v>4.513888888888884E-2</v>
      </c>
      <c r="BC114" s="1"/>
    </row>
    <row r="115" spans="1:55" x14ac:dyDescent="0.2">
      <c r="A115" t="s">
        <v>137</v>
      </c>
      <c r="B115" t="s">
        <v>388</v>
      </c>
      <c r="C115" t="s">
        <v>528</v>
      </c>
      <c r="D115">
        <v>0.98960000000000004</v>
      </c>
      <c r="E115">
        <v>1.9400999999999999</v>
      </c>
      <c r="F115">
        <v>2.2103000000000002</v>
      </c>
      <c r="G115">
        <v>0.95369999999999999</v>
      </c>
      <c r="H115">
        <v>2.6116000000000001</v>
      </c>
      <c r="I115">
        <v>1.2644</v>
      </c>
      <c r="J115">
        <v>0.53210000000000002</v>
      </c>
      <c r="K115">
        <v>0.58789999999999998</v>
      </c>
      <c r="L115">
        <v>0.49059999999999998</v>
      </c>
      <c r="M115">
        <v>0.24560000000000001</v>
      </c>
      <c r="N115">
        <v>2603</v>
      </c>
      <c r="O115">
        <v>116</v>
      </c>
      <c r="P115" t="s">
        <v>528</v>
      </c>
      <c r="Q115">
        <v>2014</v>
      </c>
      <c r="R115" t="s">
        <v>388</v>
      </c>
      <c r="S115" t="s">
        <v>528</v>
      </c>
      <c r="T115">
        <v>201402</v>
      </c>
      <c r="U115">
        <v>1.0455000000000001</v>
      </c>
      <c r="V115">
        <v>2.0981000000000001</v>
      </c>
      <c r="W115">
        <v>2.4763000000000002</v>
      </c>
      <c r="X115">
        <v>1.0035000000000001</v>
      </c>
      <c r="Y115">
        <v>2.7370000000000001</v>
      </c>
      <c r="Z115">
        <v>2513</v>
      </c>
      <c r="AA115">
        <v>1.3580000000000001</v>
      </c>
      <c r="AB115">
        <v>0.54330000000000001</v>
      </c>
      <c r="AC115">
        <v>0.61329999999999996</v>
      </c>
      <c r="AD115">
        <v>0.5252</v>
      </c>
      <c r="AE115">
        <v>0.25650000000000001</v>
      </c>
      <c r="AF115">
        <v>2513</v>
      </c>
      <c r="AG115" s="8">
        <f t="shared" si="45"/>
        <v>90</v>
      </c>
      <c r="AH115" s="8">
        <f t="shared" si="25"/>
        <v>5.5900000000000061E-2</v>
      </c>
      <c r="AI115" s="8">
        <f t="shared" si="26"/>
        <v>0.15800000000000014</v>
      </c>
      <c r="AJ115" s="8">
        <f t="shared" si="27"/>
        <v>0.26600000000000001</v>
      </c>
      <c r="AK115" s="8">
        <f t="shared" si="28"/>
        <v>4.9800000000000066E-2</v>
      </c>
      <c r="AL115" s="8">
        <f t="shared" si="29"/>
        <v>0.12539999999999996</v>
      </c>
      <c r="AM115" s="8">
        <f t="shared" si="30"/>
        <v>9.3600000000000128E-2</v>
      </c>
      <c r="AN115" s="8">
        <f t="shared" si="31"/>
        <v>1.1199999999999988E-2</v>
      </c>
      <c r="AO115" s="8">
        <f t="shared" si="32"/>
        <v>2.5399999999999978E-2</v>
      </c>
      <c r="AP115" s="8">
        <f t="shared" si="33"/>
        <v>3.460000000000002E-2</v>
      </c>
      <c r="AQ115" s="8">
        <f t="shared" si="34"/>
        <v>1.0899999999999993E-2</v>
      </c>
      <c r="AR115" s="1">
        <f t="shared" si="46"/>
        <v>3.5813768404297619E-2</v>
      </c>
      <c r="AS115" s="1">
        <f t="shared" si="35"/>
        <v>5.3467240554758488E-2</v>
      </c>
      <c r="AT115" s="1">
        <f t="shared" si="36"/>
        <v>7.5306229445688988E-2</v>
      </c>
      <c r="AU115" s="1">
        <f t="shared" si="37"/>
        <v>0.10741832572790044</v>
      </c>
      <c r="AV115" s="1">
        <f t="shared" si="38"/>
        <v>4.9626307922272073E-2</v>
      </c>
      <c r="AW115" s="1">
        <f t="shared" si="39"/>
        <v>4.5816587504567075E-2</v>
      </c>
      <c r="AX115" s="1">
        <f t="shared" si="40"/>
        <v>6.8924889543446333E-2</v>
      </c>
      <c r="AY115" s="1">
        <f t="shared" si="41"/>
        <v>2.0614761641818524E-2</v>
      </c>
      <c r="AZ115" s="1">
        <f t="shared" si="42"/>
        <v>4.1415294309473327E-2</v>
      </c>
      <c r="BA115" s="1">
        <f t="shared" si="43"/>
        <v>6.587966488956587E-2</v>
      </c>
      <c r="BB115" s="1">
        <f t="shared" si="44"/>
        <v>4.249512670565303E-2</v>
      </c>
      <c r="BC115" s="1"/>
    </row>
    <row r="116" spans="1:55" x14ac:dyDescent="0.2">
      <c r="A116" t="s">
        <v>138</v>
      </c>
      <c r="B116" t="s">
        <v>389</v>
      </c>
      <c r="C116" t="s">
        <v>528</v>
      </c>
      <c r="D116">
        <v>1.2212000000000001</v>
      </c>
      <c r="E116">
        <v>2.1019000000000001</v>
      </c>
      <c r="F116">
        <v>2.1069</v>
      </c>
      <c r="G116">
        <v>0.75219999999999998</v>
      </c>
      <c r="H116">
        <v>2.1432000000000002</v>
      </c>
      <c r="I116">
        <v>1.6086</v>
      </c>
      <c r="J116">
        <v>0.8679</v>
      </c>
      <c r="K116">
        <v>1.0035000000000001</v>
      </c>
      <c r="L116">
        <v>7.5200000000000003E-2</v>
      </c>
      <c r="M116">
        <v>0.79039999999999999</v>
      </c>
      <c r="N116">
        <v>2019</v>
      </c>
      <c r="O116">
        <v>117</v>
      </c>
      <c r="P116" t="s">
        <v>528</v>
      </c>
      <c r="Q116">
        <v>2015</v>
      </c>
      <c r="R116" t="s">
        <v>389</v>
      </c>
      <c r="S116" t="s">
        <v>528</v>
      </c>
      <c r="T116">
        <v>201502</v>
      </c>
      <c r="U116">
        <v>1.1311</v>
      </c>
      <c r="V116">
        <v>2.3485999999999998</v>
      </c>
      <c r="W116">
        <v>2.3092999999999999</v>
      </c>
      <c r="X116">
        <v>0.80010000000000003</v>
      </c>
      <c r="Y116">
        <v>2.306</v>
      </c>
      <c r="Z116">
        <v>1895</v>
      </c>
      <c r="AA116">
        <v>1.8392999999999999</v>
      </c>
      <c r="AB116">
        <v>0.96330000000000005</v>
      </c>
      <c r="AC116">
        <v>1.1440999999999999</v>
      </c>
      <c r="AD116">
        <v>8.5999999999999993E-2</v>
      </c>
      <c r="AE116">
        <v>0.87360000000000004</v>
      </c>
      <c r="AF116">
        <v>1895</v>
      </c>
      <c r="AG116" s="8">
        <f t="shared" si="45"/>
        <v>124</v>
      </c>
      <c r="AH116" s="8">
        <f t="shared" si="25"/>
        <v>9.0100000000000069E-2</v>
      </c>
      <c r="AI116" s="8">
        <f t="shared" si="26"/>
        <v>0.2466999999999997</v>
      </c>
      <c r="AJ116" s="8">
        <f t="shared" si="27"/>
        <v>0.20239999999999991</v>
      </c>
      <c r="AK116" s="8">
        <f t="shared" si="28"/>
        <v>4.7900000000000054E-2</v>
      </c>
      <c r="AL116" s="8">
        <f t="shared" si="29"/>
        <v>0.16279999999999983</v>
      </c>
      <c r="AM116" s="8">
        <f t="shared" si="30"/>
        <v>0.23069999999999991</v>
      </c>
      <c r="AN116" s="8">
        <f t="shared" si="31"/>
        <v>9.540000000000004E-2</v>
      </c>
      <c r="AO116" s="8">
        <f t="shared" si="32"/>
        <v>0.14059999999999984</v>
      </c>
      <c r="AP116" s="8">
        <f t="shared" si="33"/>
        <v>1.079999999999999E-2</v>
      </c>
      <c r="AQ116" s="8">
        <f t="shared" si="34"/>
        <v>8.3200000000000052E-2</v>
      </c>
      <c r="AR116" s="1">
        <f t="shared" si="46"/>
        <v>6.543535620052765E-2</v>
      </c>
      <c r="AS116" s="1">
        <f t="shared" si="35"/>
        <v>7.9656971090089401E-2</v>
      </c>
      <c r="AT116" s="1">
        <f t="shared" si="36"/>
        <v>0.1050413012007152</v>
      </c>
      <c r="AU116" s="1">
        <f t="shared" si="37"/>
        <v>8.7645606893863914E-2</v>
      </c>
      <c r="AV116" s="1">
        <f t="shared" si="38"/>
        <v>5.986751656042999E-2</v>
      </c>
      <c r="AW116" s="1">
        <f t="shared" si="39"/>
        <v>7.0598438855160373E-2</v>
      </c>
      <c r="AX116" s="1">
        <f t="shared" si="40"/>
        <v>0.1254281520143532</v>
      </c>
      <c r="AY116" s="1">
        <f t="shared" si="41"/>
        <v>9.9034568670196221E-2</v>
      </c>
      <c r="AZ116" s="1">
        <f t="shared" si="42"/>
        <v>0.12289135565072973</v>
      </c>
      <c r="BA116" s="1">
        <f t="shared" si="43"/>
        <v>0.12558139534883705</v>
      </c>
      <c r="BB116" s="1">
        <f t="shared" si="44"/>
        <v>9.5238095238095344E-2</v>
      </c>
      <c r="BC116" s="1"/>
    </row>
    <row r="117" spans="1:55" x14ac:dyDescent="0.2">
      <c r="A117" t="s">
        <v>139</v>
      </c>
      <c r="B117" t="s">
        <v>390</v>
      </c>
      <c r="C117" t="s">
        <v>528</v>
      </c>
      <c r="D117">
        <v>1.0831999999999999</v>
      </c>
      <c r="E117">
        <v>1.3113999999999999</v>
      </c>
      <c r="F117">
        <v>1.4765999999999999</v>
      </c>
      <c r="G117">
        <v>0</v>
      </c>
      <c r="H117">
        <v>1.3794</v>
      </c>
      <c r="I117">
        <v>0.43590000000000001</v>
      </c>
      <c r="J117">
        <v>0.59189999999999998</v>
      </c>
      <c r="K117">
        <v>0.81950000000000001</v>
      </c>
      <c r="L117">
        <v>0.58689999999999998</v>
      </c>
      <c r="M117">
        <v>0.2641</v>
      </c>
      <c r="N117">
        <v>2910</v>
      </c>
      <c r="O117">
        <v>118</v>
      </c>
      <c r="P117" t="s">
        <v>528</v>
      </c>
      <c r="Q117">
        <v>2016</v>
      </c>
      <c r="R117" t="s">
        <v>390</v>
      </c>
      <c r="S117" t="s">
        <v>528</v>
      </c>
      <c r="T117">
        <v>201602</v>
      </c>
      <c r="U117">
        <v>1.1435999999999999</v>
      </c>
      <c r="V117">
        <v>1.4071</v>
      </c>
      <c r="W117">
        <v>1.601</v>
      </c>
      <c r="X117">
        <v>0.1246</v>
      </c>
      <c r="Y117">
        <v>1.4409000000000001</v>
      </c>
      <c r="Z117">
        <v>2787</v>
      </c>
      <c r="AA117">
        <v>0.4592</v>
      </c>
      <c r="AB117">
        <v>0.64639999999999997</v>
      </c>
      <c r="AC117">
        <v>0.89319999999999999</v>
      </c>
      <c r="AD117">
        <v>0.66420000000000001</v>
      </c>
      <c r="AE117">
        <v>0.28000000000000003</v>
      </c>
      <c r="AF117">
        <v>2787</v>
      </c>
      <c r="AG117" s="8">
        <f t="shared" si="45"/>
        <v>123</v>
      </c>
      <c r="AH117" s="8">
        <f t="shared" si="25"/>
        <v>6.0400000000000009E-2</v>
      </c>
      <c r="AI117" s="8">
        <f t="shared" si="26"/>
        <v>9.5700000000000118E-2</v>
      </c>
      <c r="AJ117" s="8">
        <f t="shared" si="27"/>
        <v>0.12440000000000007</v>
      </c>
      <c r="AK117" s="8">
        <f t="shared" si="28"/>
        <v>0.1246</v>
      </c>
      <c r="AL117" s="8">
        <f t="shared" si="29"/>
        <v>6.150000000000011E-2</v>
      </c>
      <c r="AM117" s="8">
        <f t="shared" si="30"/>
        <v>2.3299999999999987E-2</v>
      </c>
      <c r="AN117" s="8">
        <f t="shared" si="31"/>
        <v>5.4499999999999993E-2</v>
      </c>
      <c r="AO117" s="8">
        <f t="shared" si="32"/>
        <v>7.3699999999999988E-2</v>
      </c>
      <c r="AP117" s="8">
        <f t="shared" si="33"/>
        <v>7.7300000000000035E-2</v>
      </c>
      <c r="AQ117" s="8">
        <f t="shared" si="34"/>
        <v>1.5900000000000025E-2</v>
      </c>
      <c r="AR117" s="1">
        <f t="shared" si="46"/>
        <v>4.413347685683533E-2</v>
      </c>
      <c r="AS117" s="1">
        <f t="shared" si="35"/>
        <v>5.2815669814620492E-2</v>
      </c>
      <c r="AT117" s="1">
        <f t="shared" si="36"/>
        <v>6.8012223722550003E-2</v>
      </c>
      <c r="AU117" s="1">
        <f t="shared" si="37"/>
        <v>7.7701436602123697E-2</v>
      </c>
      <c r="AV117" s="1">
        <f t="shared" si="38"/>
        <v>1</v>
      </c>
      <c r="AW117" s="1">
        <f t="shared" si="39"/>
        <v>4.2681657297522491E-2</v>
      </c>
      <c r="AX117" s="1">
        <f t="shared" si="40"/>
        <v>5.0740418118466857E-2</v>
      </c>
      <c r="AY117" s="1">
        <f t="shared" si="41"/>
        <v>8.4313118811881194E-2</v>
      </c>
      <c r="AZ117" s="1">
        <f t="shared" si="42"/>
        <v>8.2512315270935943E-2</v>
      </c>
      <c r="BA117" s="1">
        <f t="shared" si="43"/>
        <v>0.11638060825052698</v>
      </c>
      <c r="BB117" s="1">
        <f t="shared" si="44"/>
        <v>5.6785714285714328E-2</v>
      </c>
      <c r="BC117" s="1"/>
    </row>
    <row r="118" spans="1:55" x14ac:dyDescent="0.2">
      <c r="A118" t="s">
        <v>140</v>
      </c>
      <c r="B118" t="s">
        <v>391</v>
      </c>
      <c r="C118" t="s">
        <v>528</v>
      </c>
      <c r="D118">
        <v>0.98029999999999995</v>
      </c>
      <c r="E118">
        <v>2.0183</v>
      </c>
      <c r="F118">
        <v>3.3744999999999998</v>
      </c>
      <c r="G118">
        <v>1.0826</v>
      </c>
      <c r="H118">
        <v>1.7907999999999999</v>
      </c>
      <c r="I118">
        <v>1.1568000000000001</v>
      </c>
      <c r="J118">
        <v>0.46700000000000003</v>
      </c>
      <c r="K118">
        <v>0.91479999999999995</v>
      </c>
      <c r="L118">
        <v>0.61109999999999998</v>
      </c>
      <c r="M118">
        <v>0.34460000000000002</v>
      </c>
      <c r="N118">
        <v>2549</v>
      </c>
      <c r="O118">
        <v>119</v>
      </c>
      <c r="P118" t="s">
        <v>528</v>
      </c>
      <c r="Q118">
        <v>2017</v>
      </c>
      <c r="R118" t="s">
        <v>391</v>
      </c>
      <c r="S118" t="s">
        <v>528</v>
      </c>
      <c r="T118">
        <v>201702</v>
      </c>
      <c r="U118">
        <v>1.0428999999999999</v>
      </c>
      <c r="V118">
        <v>2.1440000000000001</v>
      </c>
      <c r="W118">
        <v>3.6267999999999998</v>
      </c>
      <c r="X118">
        <v>1.1588000000000001</v>
      </c>
      <c r="Y118">
        <v>1.6967000000000001</v>
      </c>
      <c r="Z118">
        <v>2453</v>
      </c>
      <c r="AA118">
        <v>1.2282999999999999</v>
      </c>
      <c r="AB118">
        <v>0.50570000000000004</v>
      </c>
      <c r="AC118">
        <v>1.0001</v>
      </c>
      <c r="AD118">
        <v>0.66159999999999997</v>
      </c>
      <c r="AE118">
        <v>0.375</v>
      </c>
      <c r="AF118">
        <v>2453</v>
      </c>
      <c r="AG118" s="8">
        <f t="shared" si="45"/>
        <v>96</v>
      </c>
      <c r="AH118" s="8">
        <f t="shared" si="25"/>
        <v>6.2599999999999989E-2</v>
      </c>
      <c r="AI118" s="8">
        <f t="shared" si="26"/>
        <v>0.12570000000000014</v>
      </c>
      <c r="AJ118" s="8">
        <f t="shared" si="27"/>
        <v>0.25229999999999997</v>
      </c>
      <c r="AK118" s="8">
        <f t="shared" si="28"/>
        <v>7.6200000000000045E-2</v>
      </c>
      <c r="AL118" s="8">
        <f t="shared" si="29"/>
        <v>9.409999999999985E-2</v>
      </c>
      <c r="AM118" s="8">
        <f t="shared" si="30"/>
        <v>7.1499999999999897E-2</v>
      </c>
      <c r="AN118" s="8">
        <f t="shared" si="31"/>
        <v>3.8700000000000012E-2</v>
      </c>
      <c r="AO118" s="8">
        <f t="shared" si="32"/>
        <v>8.5300000000000042E-2</v>
      </c>
      <c r="AP118" s="8">
        <f t="shared" si="33"/>
        <v>5.0499999999999989E-2</v>
      </c>
      <c r="AQ118" s="8">
        <f t="shared" si="34"/>
        <v>3.0399999999999983E-2</v>
      </c>
      <c r="AR118" s="1">
        <f t="shared" si="46"/>
        <v>3.9135752140236457E-2</v>
      </c>
      <c r="AS118" s="1">
        <f t="shared" si="35"/>
        <v>6.0024930482308947E-2</v>
      </c>
      <c r="AT118" s="1">
        <f t="shared" si="36"/>
        <v>5.8628731343283613E-2</v>
      </c>
      <c r="AU118" s="1">
        <f t="shared" si="37"/>
        <v>6.956545715231055E-2</v>
      </c>
      <c r="AV118" s="1">
        <f t="shared" si="38"/>
        <v>6.5757680358992099E-2</v>
      </c>
      <c r="AW118" s="1">
        <f t="shared" si="39"/>
        <v>5.5460599988212289E-2</v>
      </c>
      <c r="AX118" s="1">
        <f t="shared" si="40"/>
        <v>5.8210534885614229E-2</v>
      </c>
      <c r="AY118" s="1">
        <f t="shared" si="41"/>
        <v>7.6527585525014818E-2</v>
      </c>
      <c r="AZ118" s="1">
        <f t="shared" si="42"/>
        <v>8.5291470852914775E-2</v>
      </c>
      <c r="BA118" s="1">
        <f t="shared" si="43"/>
        <v>7.6330108827085796E-2</v>
      </c>
      <c r="BB118" s="1">
        <f t="shared" si="44"/>
        <v>8.106666666666662E-2</v>
      </c>
      <c r="BC118" s="1"/>
    </row>
    <row r="119" spans="1:55" x14ac:dyDescent="0.2">
      <c r="A119" t="s">
        <v>141</v>
      </c>
      <c r="B119" t="s">
        <v>392</v>
      </c>
      <c r="C119" t="s">
        <v>528</v>
      </c>
      <c r="D119">
        <v>1.1832</v>
      </c>
      <c r="E119">
        <v>3.0171000000000001</v>
      </c>
      <c r="F119">
        <v>2.3856999999999999</v>
      </c>
      <c r="G119">
        <v>0.75880000000000003</v>
      </c>
      <c r="H119">
        <v>1.5855999999999999</v>
      </c>
      <c r="I119">
        <v>1.8484</v>
      </c>
      <c r="J119">
        <v>1.8743000000000001</v>
      </c>
      <c r="K119">
        <v>1.3031999999999999</v>
      </c>
      <c r="L119">
        <v>0.30930000000000002</v>
      </c>
      <c r="M119">
        <v>0.37040000000000001</v>
      </c>
      <c r="N119">
        <v>2178</v>
      </c>
      <c r="O119">
        <v>120</v>
      </c>
      <c r="P119" t="s">
        <v>528</v>
      </c>
      <c r="Q119">
        <v>2018</v>
      </c>
      <c r="R119" t="s">
        <v>392</v>
      </c>
      <c r="S119" t="s">
        <v>528</v>
      </c>
      <c r="T119">
        <v>201802</v>
      </c>
      <c r="U119">
        <v>1.2410000000000001</v>
      </c>
      <c r="V119">
        <v>3.0741000000000001</v>
      </c>
      <c r="W119">
        <v>2.5032000000000001</v>
      </c>
      <c r="X119">
        <v>0.80600000000000005</v>
      </c>
      <c r="Y119">
        <v>1.6275999999999999</v>
      </c>
      <c r="Z119">
        <v>2118</v>
      </c>
      <c r="AA119">
        <v>1.9501999999999999</v>
      </c>
      <c r="AB119">
        <v>1.9426000000000001</v>
      </c>
      <c r="AC119">
        <v>1.4000999999999999</v>
      </c>
      <c r="AD119">
        <v>0.27860000000000001</v>
      </c>
      <c r="AE119">
        <v>0.39460000000000001</v>
      </c>
      <c r="AF119">
        <v>2118</v>
      </c>
      <c r="AG119" s="8">
        <f t="shared" si="45"/>
        <v>60</v>
      </c>
      <c r="AH119" s="8">
        <f t="shared" si="25"/>
        <v>5.7800000000000074E-2</v>
      </c>
      <c r="AI119" s="8">
        <f t="shared" si="26"/>
        <v>5.699999999999994E-2</v>
      </c>
      <c r="AJ119" s="8">
        <f t="shared" si="27"/>
        <v>0.11750000000000016</v>
      </c>
      <c r="AK119" s="8">
        <f t="shared" si="28"/>
        <v>4.720000000000002E-2</v>
      </c>
      <c r="AL119" s="8">
        <f t="shared" si="29"/>
        <v>4.2000000000000037E-2</v>
      </c>
      <c r="AM119" s="8">
        <f t="shared" si="30"/>
        <v>0.10179999999999989</v>
      </c>
      <c r="AN119" s="8">
        <f t="shared" si="31"/>
        <v>6.8300000000000027E-2</v>
      </c>
      <c r="AO119" s="8">
        <f t="shared" si="32"/>
        <v>9.6899999999999986E-2</v>
      </c>
      <c r="AP119" s="8">
        <f t="shared" si="33"/>
        <v>3.0700000000000005E-2</v>
      </c>
      <c r="AQ119" s="8">
        <f t="shared" si="34"/>
        <v>2.4199999999999999E-2</v>
      </c>
      <c r="AR119" s="1">
        <f t="shared" si="46"/>
        <v>2.8328611898017053E-2</v>
      </c>
      <c r="AS119" s="1">
        <f t="shared" si="35"/>
        <v>4.6575342465753455E-2</v>
      </c>
      <c r="AT119" s="1">
        <f t="shared" si="36"/>
        <v>1.8542012296281829E-2</v>
      </c>
      <c r="AU119" s="1">
        <f t="shared" si="37"/>
        <v>4.6939916906359902E-2</v>
      </c>
      <c r="AV119" s="1">
        <f t="shared" si="38"/>
        <v>5.8560794044665077E-2</v>
      </c>
      <c r="AW119" s="1">
        <f t="shared" si="39"/>
        <v>2.5804866060457177E-2</v>
      </c>
      <c r="AX119" s="1">
        <f t="shared" si="40"/>
        <v>5.219977438211465E-2</v>
      </c>
      <c r="AY119" s="1">
        <f t="shared" si="41"/>
        <v>3.5159065170390247E-2</v>
      </c>
      <c r="AZ119" s="1">
        <f t="shared" si="42"/>
        <v>6.9209342189843537E-2</v>
      </c>
      <c r="BA119" s="1">
        <f t="shared" si="43"/>
        <v>0.11019382627422836</v>
      </c>
      <c r="BB119" s="1">
        <f t="shared" si="44"/>
        <v>6.1327927014698469E-2</v>
      </c>
      <c r="BC119" s="1"/>
    </row>
    <row r="120" spans="1:55" x14ac:dyDescent="0.2">
      <c r="A120" t="s">
        <v>142</v>
      </c>
      <c r="B120" t="s">
        <v>393</v>
      </c>
      <c r="C120" t="s">
        <v>528</v>
      </c>
      <c r="D120">
        <v>1.1767000000000001</v>
      </c>
      <c r="E120">
        <v>2.0806</v>
      </c>
      <c r="F120">
        <v>3.1903000000000001</v>
      </c>
      <c r="G120">
        <v>2.0447000000000002</v>
      </c>
      <c r="H120">
        <v>1.4917</v>
      </c>
      <c r="I120">
        <v>0.93100000000000005</v>
      </c>
      <c r="J120">
        <v>0.53879999999999995</v>
      </c>
      <c r="K120">
        <v>0.67369999999999997</v>
      </c>
      <c r="L120">
        <v>0.41049999999999998</v>
      </c>
      <c r="M120">
        <v>0.72809999999999997</v>
      </c>
      <c r="N120">
        <v>2554</v>
      </c>
      <c r="O120">
        <v>121</v>
      </c>
      <c r="P120" t="s">
        <v>528</v>
      </c>
      <c r="Q120">
        <v>2019</v>
      </c>
      <c r="R120" t="s">
        <v>393</v>
      </c>
      <c r="S120" t="s">
        <v>528</v>
      </c>
      <c r="T120">
        <v>201902</v>
      </c>
      <c r="U120">
        <v>1.2382</v>
      </c>
      <c r="V120">
        <v>2.0623</v>
      </c>
      <c r="W120">
        <v>3.3561000000000001</v>
      </c>
      <c r="X120">
        <v>2.1682000000000001</v>
      </c>
      <c r="Y120">
        <v>1.6884999999999999</v>
      </c>
      <c r="Z120">
        <v>2473</v>
      </c>
      <c r="AA120">
        <v>1.0083</v>
      </c>
      <c r="AB120">
        <v>0.58399999999999996</v>
      </c>
      <c r="AC120">
        <v>0.72350000000000003</v>
      </c>
      <c r="AD120">
        <v>0.52739999999999998</v>
      </c>
      <c r="AE120">
        <v>0.78380000000000005</v>
      </c>
      <c r="AF120">
        <v>2473</v>
      </c>
      <c r="AG120" s="8">
        <f t="shared" si="45"/>
        <v>81</v>
      </c>
      <c r="AH120" s="8">
        <f t="shared" si="25"/>
        <v>6.1499999999999888E-2</v>
      </c>
      <c r="AI120" s="8">
        <f t="shared" si="26"/>
        <v>1.8299999999999983E-2</v>
      </c>
      <c r="AJ120" s="8">
        <f t="shared" si="27"/>
        <v>0.16579999999999995</v>
      </c>
      <c r="AK120" s="8">
        <f t="shared" si="28"/>
        <v>0.12349999999999994</v>
      </c>
      <c r="AL120" s="8">
        <f t="shared" si="29"/>
        <v>0.19679999999999986</v>
      </c>
      <c r="AM120" s="8">
        <f t="shared" si="30"/>
        <v>7.7299999999999924E-2</v>
      </c>
      <c r="AN120" s="8">
        <f t="shared" si="31"/>
        <v>4.5200000000000018E-2</v>
      </c>
      <c r="AO120" s="8">
        <f t="shared" si="32"/>
        <v>4.9800000000000066E-2</v>
      </c>
      <c r="AP120" s="8">
        <f t="shared" si="33"/>
        <v>0.1169</v>
      </c>
      <c r="AQ120" s="8">
        <f t="shared" si="34"/>
        <v>5.5700000000000083E-2</v>
      </c>
      <c r="AR120" s="1">
        <f t="shared" si="46"/>
        <v>3.2753740396279873E-2</v>
      </c>
      <c r="AS120" s="1">
        <f t="shared" si="35"/>
        <v>4.9668874172185351E-2</v>
      </c>
      <c r="AT120" s="1">
        <f t="shared" si="36"/>
        <v>8.8735877418415487E-3</v>
      </c>
      <c r="AU120" s="1">
        <f t="shared" si="37"/>
        <v>4.9402580376031735E-2</v>
      </c>
      <c r="AV120" s="1">
        <f t="shared" si="38"/>
        <v>5.6959690065492063E-2</v>
      </c>
      <c r="AW120" s="1">
        <f t="shared" si="39"/>
        <v>0.11655315368670405</v>
      </c>
      <c r="AX120" s="1">
        <f t="shared" si="40"/>
        <v>7.6663691361697817E-2</v>
      </c>
      <c r="AY120" s="1">
        <f t="shared" si="41"/>
        <v>7.7397260273972646E-2</v>
      </c>
      <c r="AZ120" s="1">
        <f t="shared" si="42"/>
        <v>6.8832066344160392E-2</v>
      </c>
      <c r="BA120" s="1">
        <f t="shared" si="43"/>
        <v>0.22165339400834283</v>
      </c>
      <c r="BB120" s="1">
        <f t="shared" si="44"/>
        <v>7.1064046950752857E-2</v>
      </c>
      <c r="BC120" s="1"/>
    </row>
    <row r="121" spans="1:55" x14ac:dyDescent="0.2">
      <c r="A121" t="s">
        <v>143</v>
      </c>
      <c r="B121" t="s">
        <v>394</v>
      </c>
      <c r="C121" t="s">
        <v>528</v>
      </c>
      <c r="D121">
        <v>1.0076000000000001</v>
      </c>
      <c r="E121">
        <v>1.3317000000000001</v>
      </c>
      <c r="F121">
        <v>3.3161</v>
      </c>
      <c r="G121">
        <v>0.62829999999999997</v>
      </c>
      <c r="H121">
        <v>1.5863</v>
      </c>
      <c r="I121">
        <v>1.2269000000000001</v>
      </c>
      <c r="J121">
        <v>0.46939999999999998</v>
      </c>
      <c r="K121">
        <v>1.0921000000000001</v>
      </c>
      <c r="L121">
        <v>0.4249</v>
      </c>
      <c r="M121">
        <v>0.40160000000000001</v>
      </c>
      <c r="N121">
        <v>2215</v>
      </c>
      <c r="O121">
        <v>122</v>
      </c>
      <c r="P121" t="s">
        <v>528</v>
      </c>
      <c r="Q121">
        <v>2020</v>
      </c>
      <c r="R121" t="s">
        <v>394</v>
      </c>
      <c r="S121" t="s">
        <v>528</v>
      </c>
      <c r="T121">
        <v>202002</v>
      </c>
      <c r="U121">
        <v>1.0471999999999999</v>
      </c>
      <c r="V121">
        <v>1.391</v>
      </c>
      <c r="W121">
        <v>3.3559999999999999</v>
      </c>
      <c r="X121">
        <v>0.64839999999999998</v>
      </c>
      <c r="Y121">
        <v>1.6545000000000001</v>
      </c>
      <c r="Z121">
        <v>2166</v>
      </c>
      <c r="AA121">
        <v>1.2998000000000001</v>
      </c>
      <c r="AB121">
        <v>0.50419999999999998</v>
      </c>
      <c r="AC121">
        <v>1.1476999999999999</v>
      </c>
      <c r="AD121">
        <v>0.44590000000000002</v>
      </c>
      <c r="AE121">
        <v>0.42870000000000003</v>
      </c>
      <c r="AF121">
        <v>2166</v>
      </c>
      <c r="AG121" s="8">
        <f t="shared" si="45"/>
        <v>49</v>
      </c>
      <c r="AH121" s="8">
        <f t="shared" si="25"/>
        <v>3.9599999999999858E-2</v>
      </c>
      <c r="AI121" s="8">
        <f t="shared" si="26"/>
        <v>5.9299999999999908E-2</v>
      </c>
      <c r="AJ121" s="8">
        <f t="shared" si="27"/>
        <v>3.9899999999999824E-2</v>
      </c>
      <c r="AK121" s="8">
        <f t="shared" si="28"/>
        <v>2.0100000000000007E-2</v>
      </c>
      <c r="AL121" s="8">
        <f t="shared" si="29"/>
        <v>6.8200000000000038E-2</v>
      </c>
      <c r="AM121" s="8">
        <f t="shared" si="30"/>
        <v>7.2899999999999965E-2</v>
      </c>
      <c r="AN121" s="8">
        <f t="shared" si="31"/>
        <v>3.4799999999999998E-2</v>
      </c>
      <c r="AO121" s="8">
        <f t="shared" si="32"/>
        <v>5.5599999999999872E-2</v>
      </c>
      <c r="AP121" s="8">
        <f t="shared" si="33"/>
        <v>2.1000000000000019E-2</v>
      </c>
      <c r="AQ121" s="8">
        <f t="shared" si="34"/>
        <v>2.7100000000000013E-2</v>
      </c>
      <c r="AR121" s="1">
        <f t="shared" si="46"/>
        <v>2.2622345337026672E-2</v>
      </c>
      <c r="AS121" s="1">
        <f t="shared" si="35"/>
        <v>3.7815126050420034E-2</v>
      </c>
      <c r="AT121" s="1">
        <f t="shared" si="36"/>
        <v>4.2631200575125705E-2</v>
      </c>
      <c r="AU121" s="1">
        <f t="shared" si="37"/>
        <v>1.1889153754469528E-2</v>
      </c>
      <c r="AV121" s="1">
        <f t="shared" si="38"/>
        <v>3.0999383096853794E-2</v>
      </c>
      <c r="AW121" s="1">
        <f t="shared" si="39"/>
        <v>4.1220912662435771E-2</v>
      </c>
      <c r="AX121" s="1">
        <f t="shared" si="40"/>
        <v>5.6085551623326624E-2</v>
      </c>
      <c r="AY121" s="1">
        <f t="shared" si="41"/>
        <v>6.9020230067433519E-2</v>
      </c>
      <c r="AZ121" s="1">
        <f t="shared" si="42"/>
        <v>4.8444715517992343E-2</v>
      </c>
      <c r="BA121" s="1">
        <f t="shared" si="43"/>
        <v>4.7095761381475754E-2</v>
      </c>
      <c r="BB121" s="1">
        <f t="shared" si="44"/>
        <v>6.321436902262656E-2</v>
      </c>
      <c r="BC121" s="1"/>
    </row>
    <row r="122" spans="1:55" x14ac:dyDescent="0.2">
      <c r="A122" t="s">
        <v>144</v>
      </c>
      <c r="B122" t="s">
        <v>395</v>
      </c>
      <c r="C122" t="s">
        <v>528</v>
      </c>
      <c r="D122">
        <v>1.1387</v>
      </c>
      <c r="E122">
        <v>1.1089</v>
      </c>
      <c r="F122">
        <v>2.1387</v>
      </c>
      <c r="G122">
        <v>1.2175</v>
      </c>
      <c r="H122">
        <v>1.8026</v>
      </c>
      <c r="I122">
        <v>1.1646000000000001</v>
      </c>
      <c r="J122">
        <v>0.33200000000000002</v>
      </c>
      <c r="K122">
        <v>0.7137</v>
      </c>
      <c r="L122">
        <v>0.224</v>
      </c>
      <c r="M122">
        <v>0.13139999999999999</v>
      </c>
      <c r="N122">
        <v>1948</v>
      </c>
      <c r="O122">
        <v>123</v>
      </c>
      <c r="P122" t="s">
        <v>528</v>
      </c>
      <c r="Q122">
        <v>2021</v>
      </c>
      <c r="R122" t="s">
        <v>395</v>
      </c>
      <c r="S122" t="s">
        <v>528</v>
      </c>
      <c r="T122">
        <v>202102</v>
      </c>
      <c r="U122">
        <v>1.1685000000000001</v>
      </c>
      <c r="V122">
        <v>1.2336</v>
      </c>
      <c r="W122">
        <v>2.1979000000000002</v>
      </c>
      <c r="X122">
        <v>1.248</v>
      </c>
      <c r="Y122">
        <v>1.8279000000000001</v>
      </c>
      <c r="Z122">
        <v>1918</v>
      </c>
      <c r="AA122">
        <v>1.1919999999999999</v>
      </c>
      <c r="AB122">
        <v>0.34899999999999998</v>
      </c>
      <c r="AC122">
        <v>0.74329999999999996</v>
      </c>
      <c r="AD122">
        <v>0.2419</v>
      </c>
      <c r="AE122">
        <v>0.1371</v>
      </c>
      <c r="AF122">
        <v>1918</v>
      </c>
      <c r="AG122" s="8">
        <f t="shared" si="45"/>
        <v>30</v>
      </c>
      <c r="AH122" s="8">
        <f t="shared" si="25"/>
        <v>2.9800000000000049E-2</v>
      </c>
      <c r="AI122" s="8">
        <f t="shared" si="26"/>
        <v>0.12470000000000003</v>
      </c>
      <c r="AJ122" s="8">
        <f t="shared" si="27"/>
        <v>5.9200000000000141E-2</v>
      </c>
      <c r="AK122" s="8">
        <f t="shared" si="28"/>
        <v>3.0499999999999972E-2</v>
      </c>
      <c r="AL122" s="8">
        <f t="shared" si="29"/>
        <v>2.53000000000001E-2</v>
      </c>
      <c r="AM122" s="8">
        <f t="shared" si="30"/>
        <v>2.7399999999999869E-2</v>
      </c>
      <c r="AN122" s="8">
        <f t="shared" si="31"/>
        <v>1.699999999999996E-2</v>
      </c>
      <c r="AO122" s="8">
        <f t="shared" si="32"/>
        <v>2.959999999999996E-2</v>
      </c>
      <c r="AP122" s="8">
        <f t="shared" si="33"/>
        <v>1.7899999999999999E-2</v>
      </c>
      <c r="AQ122" s="8">
        <f t="shared" si="34"/>
        <v>5.7000000000000106E-3</v>
      </c>
      <c r="AR122" s="1">
        <f t="shared" si="46"/>
        <v>1.5641293013555879E-2</v>
      </c>
      <c r="AS122" s="1">
        <f t="shared" si="35"/>
        <v>2.5502781343602954E-2</v>
      </c>
      <c r="AT122" s="1">
        <f t="shared" si="36"/>
        <v>0.10108625162127105</v>
      </c>
      <c r="AU122" s="1">
        <f t="shared" si="37"/>
        <v>2.6934801401337749E-2</v>
      </c>
      <c r="AV122" s="1">
        <f t="shared" si="38"/>
        <v>2.4439102564102533E-2</v>
      </c>
      <c r="AW122" s="1">
        <f t="shared" si="39"/>
        <v>1.3841019749439298E-2</v>
      </c>
      <c r="AX122" s="1">
        <f t="shared" si="40"/>
        <v>2.298657718120789E-2</v>
      </c>
      <c r="AY122" s="1">
        <f t="shared" si="41"/>
        <v>4.871060171919761E-2</v>
      </c>
      <c r="AZ122" s="1">
        <f t="shared" si="42"/>
        <v>3.9822413561146242E-2</v>
      </c>
      <c r="BA122" s="1">
        <f t="shared" si="43"/>
        <v>7.399751963621326E-2</v>
      </c>
      <c r="BB122" s="1">
        <f t="shared" si="44"/>
        <v>4.1575492341356712E-2</v>
      </c>
      <c r="BC122" s="1"/>
    </row>
    <row r="123" spans="1:55" x14ac:dyDescent="0.2">
      <c r="A123" t="s">
        <v>145</v>
      </c>
      <c r="B123" t="s">
        <v>396</v>
      </c>
      <c r="C123" t="s">
        <v>528</v>
      </c>
      <c r="D123">
        <v>0.57079999999999997</v>
      </c>
      <c r="E123">
        <v>1.6778</v>
      </c>
      <c r="F123">
        <v>2.8006000000000002</v>
      </c>
      <c r="G123">
        <v>1.8675999999999999</v>
      </c>
      <c r="H123">
        <v>0.80369999999999997</v>
      </c>
      <c r="I123">
        <v>1.3744000000000001</v>
      </c>
      <c r="J123">
        <v>8.6699999999999999E-2</v>
      </c>
      <c r="K123">
        <v>0.86060000000000003</v>
      </c>
      <c r="L123">
        <v>0.82940000000000003</v>
      </c>
      <c r="M123">
        <v>0</v>
      </c>
      <c r="N123">
        <v>1348</v>
      </c>
      <c r="O123">
        <v>124</v>
      </c>
      <c r="P123" t="s">
        <v>528</v>
      </c>
      <c r="Q123">
        <v>2011</v>
      </c>
      <c r="R123" t="s">
        <v>396</v>
      </c>
      <c r="S123" t="s">
        <v>528</v>
      </c>
      <c r="T123">
        <v>201111</v>
      </c>
      <c r="U123">
        <v>0.60680000000000001</v>
      </c>
      <c r="V123">
        <v>1.6001000000000001</v>
      </c>
      <c r="W123">
        <v>2.9664999999999999</v>
      </c>
      <c r="X123">
        <v>1.9598</v>
      </c>
      <c r="Y123">
        <v>0.8488</v>
      </c>
      <c r="Z123">
        <v>1293</v>
      </c>
      <c r="AA123">
        <v>1.4435</v>
      </c>
      <c r="AB123">
        <v>9.5600000000000004E-2</v>
      </c>
      <c r="AC123">
        <v>0.91369999999999996</v>
      </c>
      <c r="AD123">
        <v>0.77549999999999997</v>
      </c>
      <c r="AE123">
        <v>0</v>
      </c>
      <c r="AF123">
        <v>1293</v>
      </c>
      <c r="AG123" s="8">
        <f t="shared" si="45"/>
        <v>55</v>
      </c>
      <c r="AH123" s="8">
        <f t="shared" si="25"/>
        <v>3.6000000000000032E-2</v>
      </c>
      <c r="AI123" s="8">
        <f t="shared" si="26"/>
        <v>7.769999999999988E-2</v>
      </c>
      <c r="AJ123" s="8">
        <f t="shared" si="27"/>
        <v>0.16589999999999971</v>
      </c>
      <c r="AK123" s="8">
        <f t="shared" si="28"/>
        <v>9.220000000000006E-2</v>
      </c>
      <c r="AL123" s="8">
        <f t="shared" si="29"/>
        <v>4.5100000000000029E-2</v>
      </c>
      <c r="AM123" s="8">
        <f t="shared" si="30"/>
        <v>6.9099999999999939E-2</v>
      </c>
      <c r="AN123" s="8">
        <f t="shared" si="31"/>
        <v>8.9000000000000051E-3</v>
      </c>
      <c r="AO123" s="8">
        <f t="shared" si="32"/>
        <v>5.3099999999999925E-2</v>
      </c>
      <c r="AP123" s="8">
        <f t="shared" si="33"/>
        <v>5.3900000000000059E-2</v>
      </c>
      <c r="AQ123" s="8">
        <f t="shared" si="34"/>
        <v>0</v>
      </c>
      <c r="AR123" s="1">
        <f t="shared" si="46"/>
        <v>4.2536736272235087E-2</v>
      </c>
      <c r="AS123" s="1">
        <f t="shared" si="35"/>
        <v>5.9327620303230133E-2</v>
      </c>
      <c r="AT123" s="1">
        <f t="shared" si="36"/>
        <v>4.8559465033435334E-2</v>
      </c>
      <c r="AU123" s="1">
        <f t="shared" si="37"/>
        <v>5.5924490139895422E-2</v>
      </c>
      <c r="AV123" s="1">
        <f t="shared" si="38"/>
        <v>4.7045616899683673E-2</v>
      </c>
      <c r="AW123" s="1">
        <f t="shared" si="39"/>
        <v>5.3133836003770085E-2</v>
      </c>
      <c r="AX123" s="1">
        <f t="shared" si="40"/>
        <v>4.7869760997575339E-2</v>
      </c>
      <c r="AY123" s="1">
        <f t="shared" si="41"/>
        <v>9.3096234309623438E-2</v>
      </c>
      <c r="AZ123" s="1">
        <f t="shared" si="42"/>
        <v>5.8115355149392478E-2</v>
      </c>
      <c r="BA123" s="1">
        <f t="shared" si="43"/>
        <v>6.9503546099290769E-2</v>
      </c>
      <c r="BB123" s="1">
        <f t="shared" si="44"/>
        <v>0</v>
      </c>
      <c r="BC123" s="1"/>
    </row>
    <row r="124" spans="1:55" x14ac:dyDescent="0.2">
      <c r="A124" t="s">
        <v>146</v>
      </c>
      <c r="B124" t="s">
        <v>397</v>
      </c>
      <c r="C124" t="s">
        <v>528</v>
      </c>
      <c r="D124">
        <v>0.14449999999999999</v>
      </c>
      <c r="E124">
        <v>1.4517</v>
      </c>
      <c r="F124">
        <v>1.5915999999999999</v>
      </c>
      <c r="G124">
        <v>1.4539</v>
      </c>
      <c r="H124">
        <v>3.2269999999999999</v>
      </c>
      <c r="I124">
        <v>6.0699999999999997E-2</v>
      </c>
      <c r="J124">
        <v>0.1144</v>
      </c>
      <c r="K124">
        <v>1.6256999999999999</v>
      </c>
      <c r="L124">
        <v>0.1492</v>
      </c>
      <c r="M124">
        <v>0.37369999999999998</v>
      </c>
      <c r="N124">
        <v>2104</v>
      </c>
      <c r="O124">
        <v>125</v>
      </c>
      <c r="P124" t="s">
        <v>528</v>
      </c>
      <c r="Q124">
        <v>2011</v>
      </c>
      <c r="R124" t="s">
        <v>397</v>
      </c>
      <c r="S124" t="s">
        <v>528</v>
      </c>
      <c r="T124">
        <v>201105</v>
      </c>
      <c r="U124">
        <v>0.1489</v>
      </c>
      <c r="V124">
        <v>1.4213</v>
      </c>
      <c r="W124">
        <v>1.6958</v>
      </c>
      <c r="X124">
        <v>1.5704</v>
      </c>
      <c r="Y124">
        <v>3.4117000000000002</v>
      </c>
      <c r="Z124">
        <v>2007</v>
      </c>
      <c r="AA124">
        <v>6.6400000000000001E-2</v>
      </c>
      <c r="AB124">
        <v>0.1246</v>
      </c>
      <c r="AC124">
        <v>1.7331000000000001</v>
      </c>
      <c r="AD124">
        <v>6.7900000000000002E-2</v>
      </c>
      <c r="AE124">
        <v>0.40029999999999999</v>
      </c>
      <c r="AF124">
        <v>2007</v>
      </c>
      <c r="AG124" s="8">
        <f t="shared" si="45"/>
        <v>97</v>
      </c>
      <c r="AH124" s="8">
        <f t="shared" si="25"/>
        <v>4.400000000000015E-3</v>
      </c>
      <c r="AI124" s="8">
        <f t="shared" si="26"/>
        <v>3.0399999999999983E-2</v>
      </c>
      <c r="AJ124" s="8">
        <f t="shared" si="27"/>
        <v>0.10420000000000007</v>
      </c>
      <c r="AK124" s="8">
        <f t="shared" si="28"/>
        <v>0.11650000000000005</v>
      </c>
      <c r="AL124" s="8">
        <f t="shared" si="29"/>
        <v>0.18470000000000031</v>
      </c>
      <c r="AM124" s="8">
        <f t="shared" si="30"/>
        <v>5.7000000000000037E-3</v>
      </c>
      <c r="AN124" s="8">
        <f t="shared" si="31"/>
        <v>1.0200000000000001E-2</v>
      </c>
      <c r="AO124" s="8">
        <f t="shared" si="32"/>
        <v>0.10740000000000016</v>
      </c>
      <c r="AP124" s="8">
        <f t="shared" si="33"/>
        <v>8.1299999999999997E-2</v>
      </c>
      <c r="AQ124" s="8">
        <f t="shared" si="34"/>
        <v>2.6600000000000013E-2</v>
      </c>
      <c r="AR124" s="1">
        <f t="shared" si="46"/>
        <v>4.8330842052815237E-2</v>
      </c>
      <c r="AS124" s="1">
        <f t="shared" si="35"/>
        <v>2.9550033579583745E-2</v>
      </c>
      <c r="AT124" s="1">
        <f t="shared" si="36"/>
        <v>2.1388869344965755E-2</v>
      </c>
      <c r="AU124" s="1">
        <f t="shared" si="37"/>
        <v>6.1445925227031517E-2</v>
      </c>
      <c r="AV124" s="1">
        <f t="shared" si="38"/>
        <v>7.4184921039225693E-2</v>
      </c>
      <c r="AW124" s="1">
        <f t="shared" si="39"/>
        <v>5.4137233637189808E-2</v>
      </c>
      <c r="AX124" s="1">
        <f t="shared" si="40"/>
        <v>8.5843373493975972E-2</v>
      </c>
      <c r="AY124" s="1">
        <f t="shared" si="41"/>
        <v>8.1861958266452706E-2</v>
      </c>
      <c r="AZ124" s="1">
        <f t="shared" si="42"/>
        <v>6.1969880560844848E-2</v>
      </c>
      <c r="BA124" s="1">
        <f t="shared" si="43"/>
        <v>1.1973490427098672</v>
      </c>
      <c r="BB124" s="1">
        <f t="shared" si="44"/>
        <v>6.6450162378216326E-2</v>
      </c>
      <c r="BC124" s="1"/>
    </row>
    <row r="125" spans="1:55" x14ac:dyDescent="0.2">
      <c r="A125" t="s">
        <v>147</v>
      </c>
      <c r="B125" t="s">
        <v>398</v>
      </c>
      <c r="C125" t="s">
        <v>528</v>
      </c>
      <c r="D125">
        <v>0.60880000000000001</v>
      </c>
      <c r="E125">
        <v>1.7472000000000001</v>
      </c>
      <c r="F125">
        <v>1.8759999999999999</v>
      </c>
      <c r="G125">
        <v>0.63049999999999995</v>
      </c>
      <c r="H125">
        <v>1.7771999999999999</v>
      </c>
      <c r="I125">
        <v>0.58450000000000002</v>
      </c>
      <c r="J125">
        <v>0.60519999999999996</v>
      </c>
      <c r="K125">
        <v>0.18190000000000001</v>
      </c>
      <c r="L125">
        <v>0.25640000000000002</v>
      </c>
      <c r="M125">
        <v>0.56810000000000005</v>
      </c>
      <c r="N125">
        <v>2715</v>
      </c>
      <c r="O125">
        <v>126</v>
      </c>
      <c r="P125" t="s">
        <v>528</v>
      </c>
      <c r="Q125">
        <v>2012</v>
      </c>
      <c r="R125" t="s">
        <v>398</v>
      </c>
      <c r="S125" t="s">
        <v>528</v>
      </c>
      <c r="T125">
        <v>201205</v>
      </c>
      <c r="U125">
        <v>0.64419999999999999</v>
      </c>
      <c r="V125">
        <v>1.9771000000000001</v>
      </c>
      <c r="W125">
        <v>1.9378</v>
      </c>
      <c r="X125">
        <v>0.65749999999999997</v>
      </c>
      <c r="Y125">
        <v>2.0249000000000001</v>
      </c>
      <c r="Z125">
        <v>2603</v>
      </c>
      <c r="AA125">
        <v>0.62470000000000003</v>
      </c>
      <c r="AB125">
        <v>0.65629999999999999</v>
      </c>
      <c r="AC125">
        <v>0.19980000000000001</v>
      </c>
      <c r="AD125">
        <v>0.1163</v>
      </c>
      <c r="AE125">
        <v>0.61809999999999998</v>
      </c>
      <c r="AF125">
        <v>2603</v>
      </c>
      <c r="AG125" s="8">
        <f t="shared" si="45"/>
        <v>112</v>
      </c>
      <c r="AH125" s="8">
        <f t="shared" si="25"/>
        <v>3.5399999999999987E-2</v>
      </c>
      <c r="AI125" s="8">
        <f t="shared" si="26"/>
        <v>0.22989999999999999</v>
      </c>
      <c r="AJ125" s="8">
        <f t="shared" si="27"/>
        <v>6.1800000000000077E-2</v>
      </c>
      <c r="AK125" s="8">
        <f t="shared" si="28"/>
        <v>2.7000000000000024E-2</v>
      </c>
      <c r="AL125" s="8">
        <f t="shared" si="29"/>
        <v>0.24770000000000025</v>
      </c>
      <c r="AM125" s="8">
        <f t="shared" si="30"/>
        <v>4.0200000000000014E-2</v>
      </c>
      <c r="AN125" s="8">
        <f t="shared" si="31"/>
        <v>5.1100000000000034E-2</v>
      </c>
      <c r="AO125" s="8">
        <f t="shared" si="32"/>
        <v>1.7899999999999999E-2</v>
      </c>
      <c r="AP125" s="8">
        <f t="shared" si="33"/>
        <v>0.1401</v>
      </c>
      <c r="AQ125" s="8">
        <f t="shared" si="34"/>
        <v>4.9999999999999933E-2</v>
      </c>
      <c r="AR125" s="1">
        <f t="shared" si="46"/>
        <v>4.3027276219746557E-2</v>
      </c>
      <c r="AS125" s="1">
        <f t="shared" si="35"/>
        <v>5.4951878298664991E-2</v>
      </c>
      <c r="AT125" s="1">
        <f t="shared" si="36"/>
        <v>0.11628142228516514</v>
      </c>
      <c r="AU125" s="1">
        <f t="shared" si="37"/>
        <v>3.1891836102797E-2</v>
      </c>
      <c r="AV125" s="1">
        <f t="shared" si="38"/>
        <v>4.1064638783270047E-2</v>
      </c>
      <c r="AW125" s="1">
        <f t="shared" si="39"/>
        <v>0.12232702849523447</v>
      </c>
      <c r="AX125" s="1">
        <f t="shared" si="40"/>
        <v>6.4350888426444763E-2</v>
      </c>
      <c r="AY125" s="1">
        <f t="shared" si="41"/>
        <v>7.7860734420234667E-2</v>
      </c>
      <c r="AZ125" s="1">
        <f t="shared" si="42"/>
        <v>8.9589589589589624E-2</v>
      </c>
      <c r="BA125" s="1">
        <f t="shared" si="43"/>
        <v>1.2046431642304385</v>
      </c>
      <c r="BB125" s="1">
        <f t="shared" si="44"/>
        <v>8.0893059375505505E-2</v>
      </c>
      <c r="BC125" s="1"/>
    </row>
    <row r="126" spans="1:55" x14ac:dyDescent="0.2">
      <c r="A126" t="s">
        <v>148</v>
      </c>
      <c r="B126" t="s">
        <v>399</v>
      </c>
      <c r="C126" t="s">
        <v>528</v>
      </c>
      <c r="D126">
        <v>0.45979999999999999</v>
      </c>
      <c r="E126">
        <v>0.22900000000000001</v>
      </c>
      <c r="F126">
        <v>2.5878000000000001</v>
      </c>
      <c r="G126">
        <v>1.1055999999999999</v>
      </c>
      <c r="H126">
        <v>1.2072000000000001</v>
      </c>
      <c r="I126">
        <v>0.27250000000000002</v>
      </c>
      <c r="J126">
        <v>0.76619999999999999</v>
      </c>
      <c r="K126">
        <v>0.79330000000000001</v>
      </c>
      <c r="L126">
        <v>0.41249999999999998</v>
      </c>
      <c r="M126">
        <v>0.747</v>
      </c>
      <c r="N126">
        <v>1710</v>
      </c>
      <c r="O126">
        <v>127</v>
      </c>
      <c r="P126" t="s">
        <v>528</v>
      </c>
      <c r="Q126">
        <v>2019</v>
      </c>
      <c r="R126" t="s">
        <v>399</v>
      </c>
      <c r="S126" t="s">
        <v>528</v>
      </c>
      <c r="T126">
        <v>201905</v>
      </c>
      <c r="U126">
        <v>0.65680000000000005</v>
      </c>
      <c r="V126">
        <v>0.23630000000000001</v>
      </c>
      <c r="W126">
        <v>2.6844999999999999</v>
      </c>
      <c r="X126">
        <v>1.1332</v>
      </c>
      <c r="Y126">
        <v>1.4532</v>
      </c>
      <c r="Z126">
        <v>1669</v>
      </c>
      <c r="AA126">
        <v>0.28620000000000001</v>
      </c>
      <c r="AB126">
        <v>0.79430000000000001</v>
      </c>
      <c r="AC126">
        <v>0.71609999999999996</v>
      </c>
      <c r="AD126">
        <v>0.42820000000000003</v>
      </c>
      <c r="AE126">
        <v>0.77769999999999995</v>
      </c>
      <c r="AF126">
        <v>1669</v>
      </c>
      <c r="AG126" s="8">
        <f t="shared" si="45"/>
        <v>41</v>
      </c>
      <c r="AH126" s="8">
        <f t="shared" si="25"/>
        <v>0.19700000000000006</v>
      </c>
      <c r="AI126" s="8">
        <f t="shared" si="26"/>
        <v>7.3000000000000009E-3</v>
      </c>
      <c r="AJ126" s="8">
        <f t="shared" si="27"/>
        <v>9.6699999999999786E-2</v>
      </c>
      <c r="AK126" s="8">
        <f t="shared" si="28"/>
        <v>2.7600000000000069E-2</v>
      </c>
      <c r="AL126" s="8">
        <f t="shared" si="29"/>
        <v>0.246</v>
      </c>
      <c r="AM126" s="8">
        <f t="shared" si="30"/>
        <v>1.369999999999999E-2</v>
      </c>
      <c r="AN126" s="8">
        <f t="shared" si="31"/>
        <v>2.8100000000000014E-2</v>
      </c>
      <c r="AO126" s="8">
        <f t="shared" si="32"/>
        <v>7.7200000000000046E-2</v>
      </c>
      <c r="AP126" s="8">
        <f t="shared" si="33"/>
        <v>1.5700000000000047E-2</v>
      </c>
      <c r="AQ126" s="8">
        <f t="shared" si="34"/>
        <v>3.069999999999995E-2</v>
      </c>
      <c r="AR126" s="1">
        <f t="shared" si="46"/>
        <v>2.4565608148591878E-2</v>
      </c>
      <c r="AS126" s="1">
        <f t="shared" si="35"/>
        <v>0.29993909866017054</v>
      </c>
      <c r="AT126" s="1">
        <f t="shared" si="36"/>
        <v>3.0892932712653365E-2</v>
      </c>
      <c r="AU126" s="1">
        <f t="shared" si="37"/>
        <v>3.6021605513130828E-2</v>
      </c>
      <c r="AV126" s="1">
        <f t="shared" si="38"/>
        <v>2.4355806565478311E-2</v>
      </c>
      <c r="AW126" s="1">
        <f t="shared" si="39"/>
        <v>0.16928158546655658</v>
      </c>
      <c r="AX126" s="1">
        <f t="shared" si="40"/>
        <v>4.7868623340321381E-2</v>
      </c>
      <c r="AY126" s="1">
        <f t="shared" si="41"/>
        <v>3.5377061563640955E-2</v>
      </c>
      <c r="AZ126" s="1">
        <f t="shared" si="42"/>
        <v>0.10780617232230139</v>
      </c>
      <c r="BA126" s="1">
        <f t="shared" si="43"/>
        <v>3.6665109761793713E-2</v>
      </c>
      <c r="BB126" s="1">
        <f t="shared" si="44"/>
        <v>3.9475376109039395E-2</v>
      </c>
      <c r="BC126" s="1"/>
    </row>
    <row r="127" spans="1:55" x14ac:dyDescent="0.2">
      <c r="A127" t="s">
        <v>149</v>
      </c>
      <c r="B127" t="s">
        <v>400</v>
      </c>
      <c r="C127" t="s">
        <v>528</v>
      </c>
      <c r="D127">
        <v>0.59750000000000003</v>
      </c>
      <c r="E127">
        <v>3.4018000000000002</v>
      </c>
      <c r="F127">
        <v>1.3733</v>
      </c>
      <c r="G127">
        <v>0.2697</v>
      </c>
      <c r="H127">
        <v>3.2951000000000001</v>
      </c>
      <c r="I127">
        <v>0.65280000000000005</v>
      </c>
      <c r="J127">
        <v>0.20399999999999999</v>
      </c>
      <c r="K127">
        <v>0.87519999999999998</v>
      </c>
      <c r="L127">
        <v>0.87480000000000002</v>
      </c>
      <c r="M127">
        <v>1.2971999999999999</v>
      </c>
      <c r="N127">
        <v>2075</v>
      </c>
      <c r="O127">
        <v>128</v>
      </c>
      <c r="P127" t="s">
        <v>528</v>
      </c>
      <c r="Q127">
        <v>2020</v>
      </c>
      <c r="R127" t="s">
        <v>400</v>
      </c>
      <c r="S127" t="s">
        <v>528</v>
      </c>
      <c r="T127">
        <v>202005</v>
      </c>
      <c r="U127">
        <v>0.61699999999999999</v>
      </c>
      <c r="V127">
        <v>3.5758999999999999</v>
      </c>
      <c r="W127">
        <v>1.4552</v>
      </c>
      <c r="X127">
        <v>0.28489999999999999</v>
      </c>
      <c r="Y127">
        <v>3.5030000000000001</v>
      </c>
      <c r="Z127">
        <v>2023</v>
      </c>
      <c r="AA127">
        <v>0.69450000000000001</v>
      </c>
      <c r="AB127">
        <v>0.2225</v>
      </c>
      <c r="AC127">
        <v>0.92779999999999996</v>
      </c>
      <c r="AD127">
        <v>0.95650000000000002</v>
      </c>
      <c r="AE127">
        <v>1.3843000000000001</v>
      </c>
      <c r="AF127">
        <v>2023</v>
      </c>
      <c r="AG127" s="8">
        <f t="shared" si="45"/>
        <v>52</v>
      </c>
      <c r="AH127" s="8">
        <f t="shared" si="25"/>
        <v>1.9499999999999962E-2</v>
      </c>
      <c r="AI127" s="8">
        <f t="shared" si="26"/>
        <v>0.1740999999999997</v>
      </c>
      <c r="AJ127" s="8">
        <f t="shared" si="27"/>
        <v>8.1900000000000084E-2</v>
      </c>
      <c r="AK127" s="8">
        <f t="shared" si="28"/>
        <v>1.5199999999999991E-2</v>
      </c>
      <c r="AL127" s="8">
        <f t="shared" si="29"/>
        <v>0.20789999999999997</v>
      </c>
      <c r="AM127" s="8">
        <f t="shared" si="30"/>
        <v>4.1699999999999959E-2</v>
      </c>
      <c r="AN127" s="8">
        <f t="shared" si="31"/>
        <v>1.8500000000000016E-2</v>
      </c>
      <c r="AO127" s="8">
        <f t="shared" si="32"/>
        <v>5.259999999999998E-2</v>
      </c>
      <c r="AP127" s="8">
        <f t="shared" si="33"/>
        <v>8.1699999999999995E-2</v>
      </c>
      <c r="AQ127" s="8">
        <f t="shared" si="34"/>
        <v>8.7100000000000177E-2</v>
      </c>
      <c r="AR127" s="1">
        <f t="shared" si="46"/>
        <v>2.5704399406821565E-2</v>
      </c>
      <c r="AS127" s="1">
        <f t="shared" si="35"/>
        <v>3.1604538087520173E-2</v>
      </c>
      <c r="AT127" s="1">
        <f t="shared" si="36"/>
        <v>4.8687043821135867E-2</v>
      </c>
      <c r="AU127" s="1">
        <f t="shared" si="37"/>
        <v>5.6280923584387077E-2</v>
      </c>
      <c r="AV127" s="1">
        <f t="shared" si="38"/>
        <v>5.3352053352053286E-2</v>
      </c>
      <c r="AW127" s="1">
        <f t="shared" si="39"/>
        <v>5.9349129317727622E-2</v>
      </c>
      <c r="AX127" s="1">
        <f t="shared" si="40"/>
        <v>6.0043196544276367E-2</v>
      </c>
      <c r="AY127" s="1">
        <f t="shared" si="41"/>
        <v>8.3146067415730385E-2</v>
      </c>
      <c r="AZ127" s="1">
        <f t="shared" si="42"/>
        <v>5.6693252856218956E-2</v>
      </c>
      <c r="BA127" s="1">
        <f t="shared" si="43"/>
        <v>8.5415577626764216E-2</v>
      </c>
      <c r="BB127" s="1">
        <f t="shared" si="44"/>
        <v>6.2919887307664624E-2</v>
      </c>
      <c r="BC127" s="1"/>
    </row>
    <row r="128" spans="1:55" x14ac:dyDescent="0.2">
      <c r="A128" t="s">
        <v>150</v>
      </c>
      <c r="B128" t="s">
        <v>401</v>
      </c>
      <c r="C128" t="s">
        <v>529</v>
      </c>
      <c r="D128">
        <v>1.5986</v>
      </c>
      <c r="E128">
        <v>2.2839999999999998</v>
      </c>
      <c r="F128">
        <v>8.6913999999999998</v>
      </c>
      <c r="G128">
        <v>1.4893000000000001</v>
      </c>
      <c r="H128">
        <v>0.64900000000000002</v>
      </c>
      <c r="I128">
        <v>0.92520000000000002</v>
      </c>
      <c r="J128">
        <v>0.47370000000000001</v>
      </c>
      <c r="K128">
        <v>0.82730000000000004</v>
      </c>
      <c r="L128">
        <v>0.4415</v>
      </c>
      <c r="M128">
        <v>0.5756</v>
      </c>
      <c r="N128">
        <v>2436</v>
      </c>
      <c r="O128">
        <v>129</v>
      </c>
      <c r="P128" t="s">
        <v>529</v>
      </c>
      <c r="Q128">
        <v>2011</v>
      </c>
      <c r="R128" t="s">
        <v>401</v>
      </c>
      <c r="S128" t="s">
        <v>529</v>
      </c>
      <c r="T128">
        <v>201102</v>
      </c>
      <c r="U128">
        <v>1.7743</v>
      </c>
      <c r="V128">
        <v>2.4517000000000002</v>
      </c>
      <c r="W128">
        <v>9.3790999999999993</v>
      </c>
      <c r="X128">
        <v>1.5765</v>
      </c>
      <c r="Y128">
        <v>0.70099999999999996</v>
      </c>
      <c r="Z128">
        <v>2297</v>
      </c>
      <c r="AA128">
        <v>1.0157</v>
      </c>
      <c r="AB128">
        <v>0.50800000000000001</v>
      </c>
      <c r="AC128">
        <v>0.91410000000000002</v>
      </c>
      <c r="AD128">
        <v>0.50109999999999999</v>
      </c>
      <c r="AE128">
        <v>0.63400000000000001</v>
      </c>
      <c r="AF128">
        <v>2297</v>
      </c>
      <c r="AG128" s="8">
        <f t="shared" si="45"/>
        <v>139</v>
      </c>
      <c r="AH128" s="8">
        <f t="shared" si="25"/>
        <v>0.17569999999999997</v>
      </c>
      <c r="AI128" s="8">
        <f t="shared" si="26"/>
        <v>0.1677000000000004</v>
      </c>
      <c r="AJ128" s="8">
        <f t="shared" si="27"/>
        <v>0.68769999999999953</v>
      </c>
      <c r="AK128" s="8">
        <f t="shared" si="28"/>
        <v>8.7199999999999944E-2</v>
      </c>
      <c r="AL128" s="8">
        <f t="shared" si="29"/>
        <v>5.1999999999999935E-2</v>
      </c>
      <c r="AM128" s="8">
        <f t="shared" si="30"/>
        <v>9.0500000000000025E-2</v>
      </c>
      <c r="AN128" s="8">
        <f t="shared" si="31"/>
        <v>3.4299999999999997E-2</v>
      </c>
      <c r="AO128" s="8">
        <f t="shared" si="32"/>
        <v>8.6799999999999988E-2</v>
      </c>
      <c r="AP128" s="8">
        <f t="shared" si="33"/>
        <v>5.9599999999999986E-2</v>
      </c>
      <c r="AQ128" s="8">
        <f t="shared" si="34"/>
        <v>5.8400000000000007E-2</v>
      </c>
      <c r="AR128" s="1">
        <f t="shared" si="46"/>
        <v>6.0513713539399161E-2</v>
      </c>
      <c r="AS128" s="1">
        <f t="shared" si="35"/>
        <v>9.9024967592853508E-2</v>
      </c>
      <c r="AT128" s="1">
        <f t="shared" si="36"/>
        <v>6.8401517314516602E-2</v>
      </c>
      <c r="AU128" s="1">
        <f t="shared" si="37"/>
        <v>7.3322600249490888E-2</v>
      </c>
      <c r="AV128" s="1">
        <f t="shared" si="38"/>
        <v>5.5312400888043123E-2</v>
      </c>
      <c r="AW128" s="1">
        <f t="shared" si="39"/>
        <v>7.41797432239657E-2</v>
      </c>
      <c r="AX128" s="1">
        <f t="shared" si="40"/>
        <v>8.9101112533228388E-2</v>
      </c>
      <c r="AY128" s="1">
        <f t="shared" si="41"/>
        <v>6.7519685039370114E-2</v>
      </c>
      <c r="AZ128" s="1">
        <f t="shared" si="42"/>
        <v>9.4956788097582345E-2</v>
      </c>
      <c r="BA128" s="1">
        <f t="shared" si="43"/>
        <v>0.11893833566154455</v>
      </c>
      <c r="BB128" s="1">
        <f t="shared" si="44"/>
        <v>9.2113564668769743E-2</v>
      </c>
      <c r="BC128" s="1"/>
    </row>
    <row r="129" spans="1:55" x14ac:dyDescent="0.2">
      <c r="A129" t="s">
        <v>151</v>
      </c>
      <c r="B129" t="s">
        <v>402</v>
      </c>
      <c r="C129" t="s">
        <v>530</v>
      </c>
      <c r="D129">
        <v>0.14099999999999999</v>
      </c>
      <c r="E129">
        <v>0.37219999999999998</v>
      </c>
      <c r="F129">
        <v>1.4722</v>
      </c>
      <c r="G129">
        <v>0</v>
      </c>
      <c r="H129">
        <v>2.1625999999999999</v>
      </c>
      <c r="I129">
        <v>1.1083000000000001</v>
      </c>
      <c r="J129">
        <v>0</v>
      </c>
      <c r="K129">
        <v>0.16700000000000001</v>
      </c>
      <c r="L129">
        <v>0.1017</v>
      </c>
      <c r="M129">
        <v>0.1172</v>
      </c>
      <c r="N129">
        <v>866</v>
      </c>
      <c r="O129">
        <v>130</v>
      </c>
      <c r="P129" t="s">
        <v>530</v>
      </c>
      <c r="Q129">
        <v>2011</v>
      </c>
      <c r="R129" t="s">
        <v>402</v>
      </c>
      <c r="S129" t="s">
        <v>530</v>
      </c>
      <c r="T129">
        <v>201105</v>
      </c>
      <c r="U129">
        <v>0.1517</v>
      </c>
      <c r="V129">
        <v>0.40329999999999999</v>
      </c>
      <c r="W129">
        <v>1.5629</v>
      </c>
      <c r="X129">
        <v>0</v>
      </c>
      <c r="Y129">
        <v>2.3597000000000001</v>
      </c>
      <c r="Z129">
        <v>832</v>
      </c>
      <c r="AA129">
        <v>1.1752</v>
      </c>
      <c r="AB129">
        <v>0</v>
      </c>
      <c r="AC129">
        <v>0.1837</v>
      </c>
      <c r="AD129">
        <v>0.11269999999999999</v>
      </c>
      <c r="AE129">
        <v>0.12529999999999999</v>
      </c>
      <c r="AF129">
        <v>832</v>
      </c>
      <c r="AG129" s="8">
        <f t="shared" si="45"/>
        <v>34</v>
      </c>
      <c r="AH129" s="8">
        <f t="shared" si="25"/>
        <v>1.0700000000000015E-2</v>
      </c>
      <c r="AI129" s="8">
        <f t="shared" si="26"/>
        <v>3.1100000000000017E-2</v>
      </c>
      <c r="AJ129" s="8">
        <f t="shared" si="27"/>
        <v>9.0700000000000003E-2</v>
      </c>
      <c r="AK129" s="8">
        <f t="shared" si="28"/>
        <v>0</v>
      </c>
      <c r="AL129" s="8">
        <f t="shared" si="29"/>
        <v>0.19710000000000027</v>
      </c>
      <c r="AM129" s="8">
        <f t="shared" si="30"/>
        <v>6.6899999999999959E-2</v>
      </c>
      <c r="AN129" s="8">
        <f t="shared" si="31"/>
        <v>0</v>
      </c>
      <c r="AO129" s="8">
        <f t="shared" si="32"/>
        <v>1.6699999999999993E-2</v>
      </c>
      <c r="AP129" s="8">
        <f t="shared" si="33"/>
        <v>1.0999999999999996E-2</v>
      </c>
      <c r="AQ129" s="8">
        <f t="shared" si="34"/>
        <v>8.0999999999999961E-3</v>
      </c>
      <c r="AR129" s="1">
        <f t="shared" si="46"/>
        <v>4.0865384615384581E-2</v>
      </c>
      <c r="AS129" s="1">
        <f t="shared" si="35"/>
        <v>7.0533948582729211E-2</v>
      </c>
      <c r="AT129" s="1">
        <f t="shared" si="36"/>
        <v>7.7113811058765247E-2</v>
      </c>
      <c r="AU129" s="1">
        <f t="shared" si="37"/>
        <v>5.8033143515260122E-2</v>
      </c>
      <c r="AV129" s="1">
        <f t="shared" si="38"/>
        <v>0</v>
      </c>
      <c r="AW129" s="1">
        <f t="shared" si="39"/>
        <v>8.3527567063609864E-2</v>
      </c>
      <c r="AX129" s="1">
        <f t="shared" si="40"/>
        <v>5.6926480599046925E-2</v>
      </c>
      <c r="AY129" s="1">
        <f t="shared" si="41"/>
        <v>0</v>
      </c>
      <c r="AZ129" s="1">
        <f t="shared" si="42"/>
        <v>9.0909090909090828E-2</v>
      </c>
      <c r="BA129" s="1">
        <f t="shared" si="43"/>
        <v>9.7604259094942303E-2</v>
      </c>
      <c r="BB129" s="1">
        <f t="shared" si="44"/>
        <v>6.464485235434958E-2</v>
      </c>
      <c r="BC129" s="1"/>
    </row>
    <row r="130" spans="1:55" x14ac:dyDescent="0.2">
      <c r="A130" t="s">
        <v>152</v>
      </c>
      <c r="B130" t="s">
        <v>403</v>
      </c>
      <c r="C130" t="s">
        <v>530</v>
      </c>
      <c r="D130">
        <v>0.97940000000000005</v>
      </c>
      <c r="E130">
        <v>1.5366</v>
      </c>
      <c r="F130">
        <v>4.2446000000000002</v>
      </c>
      <c r="G130">
        <v>0.55520000000000003</v>
      </c>
      <c r="H130">
        <v>2.4268999999999998</v>
      </c>
      <c r="I130">
        <v>1.3160000000000001</v>
      </c>
      <c r="J130">
        <v>0.43180000000000002</v>
      </c>
      <c r="K130">
        <v>1.415</v>
      </c>
      <c r="L130">
        <v>0.35339999999999999</v>
      </c>
      <c r="M130">
        <v>0.30070000000000002</v>
      </c>
      <c r="N130">
        <v>1107</v>
      </c>
      <c r="O130">
        <v>131</v>
      </c>
      <c r="P130" t="s">
        <v>530</v>
      </c>
      <c r="Q130">
        <v>2012</v>
      </c>
      <c r="R130" t="s">
        <v>403</v>
      </c>
      <c r="S130" t="s">
        <v>530</v>
      </c>
      <c r="T130">
        <v>201205</v>
      </c>
      <c r="U130">
        <v>1.0768</v>
      </c>
      <c r="V130">
        <v>1.6449</v>
      </c>
      <c r="W130">
        <v>4.6265000000000001</v>
      </c>
      <c r="X130">
        <v>0.62280000000000002</v>
      </c>
      <c r="Y130">
        <v>2.6467999999999998</v>
      </c>
      <c r="Z130">
        <v>1047</v>
      </c>
      <c r="AA130">
        <v>1.4176</v>
      </c>
      <c r="AB130">
        <v>0.4703</v>
      </c>
      <c r="AC130">
        <v>1.5389999999999999</v>
      </c>
      <c r="AD130">
        <v>0.39140000000000003</v>
      </c>
      <c r="AE130">
        <v>0.34449999999999997</v>
      </c>
      <c r="AF130">
        <v>1047</v>
      </c>
      <c r="AG130" s="8">
        <f t="shared" si="45"/>
        <v>60</v>
      </c>
      <c r="AH130" s="8">
        <f t="shared" ref="AH130:AH193" si="47">ABS(D130-U130)</f>
        <v>9.7399999999999931E-2</v>
      </c>
      <c r="AI130" s="8">
        <f t="shared" ref="AI130:AI193" si="48">ABS(E130-V130)</f>
        <v>0.10830000000000006</v>
      </c>
      <c r="AJ130" s="8">
        <f t="shared" ref="AJ130:AJ193" si="49">ABS(F130-W130)</f>
        <v>0.38189999999999991</v>
      </c>
      <c r="AK130" s="8">
        <f t="shared" ref="AK130:AK193" si="50">ABS(G130-X130)</f>
        <v>6.7599999999999993E-2</v>
      </c>
      <c r="AL130" s="8">
        <f t="shared" ref="AL130:AL193" si="51">ABS(H130-Y130)</f>
        <v>0.21989999999999998</v>
      </c>
      <c r="AM130" s="8">
        <f t="shared" ref="AM130:AM193" si="52">ABS(I130-AA130)</f>
        <v>0.10159999999999991</v>
      </c>
      <c r="AN130" s="8">
        <f t="shared" ref="AN130:AN193" si="53">ABS(J130-AB130)</f>
        <v>3.8499999999999979E-2</v>
      </c>
      <c r="AO130" s="8">
        <f t="shared" ref="AO130:AO193" si="54">ABS(K130-AC130)</f>
        <v>0.12399999999999989</v>
      </c>
      <c r="AP130" s="8">
        <f t="shared" ref="AP130:AP193" si="55">ABS(L130-AD130)</f>
        <v>3.8000000000000034E-2</v>
      </c>
      <c r="AQ130" s="8">
        <f t="shared" ref="AQ130:AQ193" si="56">ABS(M130-AE130)</f>
        <v>4.379999999999995E-2</v>
      </c>
      <c r="AR130" s="1">
        <f t="shared" si="46"/>
        <v>5.7306590257879764E-2</v>
      </c>
      <c r="AS130" s="1">
        <f t="shared" ref="AS130:AS193" si="57">IFERROR(ABS((D130/U130)-1),0)</f>
        <v>9.0453194650817137E-2</v>
      </c>
      <c r="AT130" s="1">
        <f t="shared" ref="AT130:AT193" si="58">IFERROR(ABS((E130/V130)-1),0)</f>
        <v>6.5839868685026448E-2</v>
      </c>
      <c r="AU130" s="1">
        <f t="shared" ref="AU130:AU193" si="59">IFERROR(ABS((F130/W130)-1),0)</f>
        <v>8.2546201232032823E-2</v>
      </c>
      <c r="AV130" s="1">
        <f t="shared" ref="AV130:AV193" si="60">IFERROR(ABS((G130/X130)-1),0)</f>
        <v>0.10854206807964029</v>
      </c>
      <c r="AW130" s="1">
        <f t="shared" ref="AW130:AW193" si="61">IFERROR(ABS((H130/Y130)-1),0)</f>
        <v>8.3081456853559055E-2</v>
      </c>
      <c r="AX130" s="1">
        <f t="shared" ref="AX130:AX193" si="62">IFERROR(ABS((I130/AA130)-1),0)</f>
        <v>7.167042889390518E-2</v>
      </c>
      <c r="AY130" s="1">
        <f t="shared" ref="AY130:AY193" si="63">IFERROR(ABS((J130/AB130)-1),0)</f>
        <v>8.1862640867531367E-2</v>
      </c>
      <c r="AZ130" s="1">
        <f t="shared" ref="AZ130:AZ193" si="64">IFERROR(ABS((K130/AC130)-1),0)</f>
        <v>8.0571799870045369E-2</v>
      </c>
      <c r="BA130" s="1">
        <f t="shared" ref="BA130:BA193" si="65">IFERROR(ABS((L130/AD130)-1),0)</f>
        <v>9.7087378640776767E-2</v>
      </c>
      <c r="BB130" s="1">
        <f t="shared" ref="BB130:BB193" si="66">IFERROR(ABS((M130/AE130)-1),0)</f>
        <v>0.12714078374455717</v>
      </c>
      <c r="BC130" s="1"/>
    </row>
    <row r="131" spans="1:55" x14ac:dyDescent="0.2">
      <c r="A131" t="s">
        <v>153</v>
      </c>
      <c r="B131" t="s">
        <v>404</v>
      </c>
      <c r="C131" t="s">
        <v>530</v>
      </c>
      <c r="D131">
        <v>1.083</v>
      </c>
      <c r="E131">
        <v>2.1732999999999998</v>
      </c>
      <c r="F131">
        <v>3.3249</v>
      </c>
      <c r="G131">
        <v>2.1473</v>
      </c>
      <c r="H131">
        <v>2.4956</v>
      </c>
      <c r="I131">
        <v>0.78180000000000005</v>
      </c>
      <c r="J131">
        <v>0.35</v>
      </c>
      <c r="K131">
        <v>0.73650000000000004</v>
      </c>
      <c r="L131">
        <v>9.0899999999999995E-2</v>
      </c>
      <c r="M131">
        <v>8.8599999999999998E-2</v>
      </c>
      <c r="N131">
        <v>1145</v>
      </c>
      <c r="O131">
        <v>132</v>
      </c>
      <c r="P131" t="s">
        <v>530</v>
      </c>
      <c r="Q131">
        <v>2013</v>
      </c>
      <c r="R131" t="s">
        <v>404</v>
      </c>
      <c r="S131" t="s">
        <v>530</v>
      </c>
      <c r="T131">
        <v>201305</v>
      </c>
      <c r="U131">
        <v>1.1601999999999999</v>
      </c>
      <c r="V131">
        <v>2.2757000000000001</v>
      </c>
      <c r="W131">
        <v>3.5868000000000002</v>
      </c>
      <c r="X131">
        <v>2.3315999999999999</v>
      </c>
      <c r="Y131">
        <v>3.2480000000000002</v>
      </c>
      <c r="Z131">
        <v>1087</v>
      </c>
      <c r="AA131">
        <v>0.8498</v>
      </c>
      <c r="AB131">
        <v>0.3805</v>
      </c>
      <c r="AC131">
        <v>0.79779999999999995</v>
      </c>
      <c r="AD131">
        <v>0.1022</v>
      </c>
      <c r="AE131">
        <v>9.5899999999999999E-2</v>
      </c>
      <c r="AF131">
        <v>1087</v>
      </c>
      <c r="AG131" s="8">
        <f t="shared" ref="AG131:AG194" si="67">ABS(N131-Z131)</f>
        <v>58</v>
      </c>
      <c r="AH131" s="8">
        <f t="shared" si="47"/>
        <v>7.7199999999999935E-2</v>
      </c>
      <c r="AI131" s="8">
        <f t="shared" si="48"/>
        <v>0.10240000000000027</v>
      </c>
      <c r="AJ131" s="8">
        <f t="shared" si="49"/>
        <v>0.26190000000000024</v>
      </c>
      <c r="AK131" s="8">
        <f t="shared" si="50"/>
        <v>0.18429999999999991</v>
      </c>
      <c r="AL131" s="8">
        <f t="shared" si="51"/>
        <v>0.75240000000000018</v>
      </c>
      <c r="AM131" s="8">
        <f t="shared" si="52"/>
        <v>6.7999999999999949E-2</v>
      </c>
      <c r="AN131" s="8">
        <f t="shared" si="53"/>
        <v>3.0500000000000027E-2</v>
      </c>
      <c r="AO131" s="8">
        <f t="shared" si="54"/>
        <v>6.129999999999991E-2</v>
      </c>
      <c r="AP131" s="8">
        <f t="shared" si="55"/>
        <v>1.1300000000000004E-2</v>
      </c>
      <c r="AQ131" s="8">
        <f t="shared" si="56"/>
        <v>7.3000000000000009E-3</v>
      </c>
      <c r="AR131" s="1">
        <f t="shared" ref="AR131:AR194" si="68">IFERROR(ABS((N131/AF131)-1),0)</f>
        <v>5.3357865685372596E-2</v>
      </c>
      <c r="AS131" s="1">
        <f t="shared" si="57"/>
        <v>6.6540251680744622E-2</v>
      </c>
      <c r="AT131" s="1">
        <f t="shared" si="58"/>
        <v>4.4997143735993395E-2</v>
      </c>
      <c r="AU131" s="1">
        <f t="shared" si="59"/>
        <v>7.3017731682837095E-2</v>
      </c>
      <c r="AV131" s="1">
        <f t="shared" si="60"/>
        <v>7.9044433007376846E-2</v>
      </c>
      <c r="AW131" s="1">
        <f t="shared" si="61"/>
        <v>0.23165024630541875</v>
      </c>
      <c r="AX131" s="1">
        <f t="shared" si="62"/>
        <v>8.0018827959519867E-2</v>
      </c>
      <c r="AY131" s="1">
        <f t="shared" si="63"/>
        <v>8.0157687253613719E-2</v>
      </c>
      <c r="AZ131" s="1">
        <f t="shared" si="64"/>
        <v>7.683629982451734E-2</v>
      </c>
      <c r="BA131" s="1">
        <f t="shared" si="65"/>
        <v>0.1105675146771038</v>
      </c>
      <c r="BB131" s="1">
        <f t="shared" si="66"/>
        <v>7.6120959332638183E-2</v>
      </c>
      <c r="BC131" s="1"/>
    </row>
    <row r="132" spans="1:55" x14ac:dyDescent="0.2">
      <c r="A132" t="s">
        <v>154</v>
      </c>
      <c r="B132" t="s">
        <v>405</v>
      </c>
      <c r="C132" t="s">
        <v>530</v>
      </c>
      <c r="D132">
        <v>0.77210000000000001</v>
      </c>
      <c r="E132">
        <v>1.8979999999999999</v>
      </c>
      <c r="F132">
        <v>2.2465999999999999</v>
      </c>
      <c r="G132">
        <v>1.2673000000000001</v>
      </c>
      <c r="H132">
        <v>3.7109000000000001</v>
      </c>
      <c r="I132">
        <v>0.80049999999999999</v>
      </c>
      <c r="J132">
        <v>0.17879999999999999</v>
      </c>
      <c r="K132">
        <v>0.23730000000000001</v>
      </c>
      <c r="L132">
        <v>0.3095</v>
      </c>
      <c r="M132">
        <v>0.15909999999999999</v>
      </c>
      <c r="N132">
        <v>1170</v>
      </c>
      <c r="O132">
        <v>133</v>
      </c>
      <c r="P132" t="s">
        <v>530</v>
      </c>
      <c r="Q132">
        <v>2014</v>
      </c>
      <c r="R132" t="s">
        <v>405</v>
      </c>
      <c r="S132" t="s">
        <v>530</v>
      </c>
      <c r="T132">
        <v>201405</v>
      </c>
      <c r="U132">
        <v>0.83930000000000005</v>
      </c>
      <c r="V132">
        <v>2.06</v>
      </c>
      <c r="W132">
        <v>2.4306000000000001</v>
      </c>
      <c r="X132">
        <v>1.3406</v>
      </c>
      <c r="Y132">
        <v>4.2545000000000002</v>
      </c>
      <c r="Z132">
        <v>1118</v>
      </c>
      <c r="AA132">
        <v>0.85809999999999997</v>
      </c>
      <c r="AB132">
        <v>0.2019</v>
      </c>
      <c r="AC132">
        <v>0.2631</v>
      </c>
      <c r="AD132">
        <v>0.34260000000000002</v>
      </c>
      <c r="AE132">
        <v>0.16900000000000001</v>
      </c>
      <c r="AF132">
        <v>1118</v>
      </c>
      <c r="AG132" s="8">
        <f t="shared" si="67"/>
        <v>52</v>
      </c>
      <c r="AH132" s="8">
        <f t="shared" si="47"/>
        <v>6.7200000000000037E-2</v>
      </c>
      <c r="AI132" s="8">
        <f t="shared" si="48"/>
        <v>0.16200000000000014</v>
      </c>
      <c r="AJ132" s="8">
        <f t="shared" si="49"/>
        <v>0.18400000000000016</v>
      </c>
      <c r="AK132" s="8">
        <f t="shared" si="50"/>
        <v>7.3299999999999921E-2</v>
      </c>
      <c r="AL132" s="8">
        <f t="shared" si="51"/>
        <v>0.54360000000000008</v>
      </c>
      <c r="AM132" s="8">
        <f t="shared" si="52"/>
        <v>5.7599999999999985E-2</v>
      </c>
      <c r="AN132" s="8">
        <f t="shared" si="53"/>
        <v>2.3100000000000009E-2</v>
      </c>
      <c r="AO132" s="8">
        <f t="shared" si="54"/>
        <v>2.579999999999999E-2</v>
      </c>
      <c r="AP132" s="8">
        <f t="shared" si="55"/>
        <v>3.3100000000000018E-2</v>
      </c>
      <c r="AQ132" s="8">
        <f t="shared" si="56"/>
        <v>9.9000000000000199E-3</v>
      </c>
      <c r="AR132" s="1">
        <f t="shared" si="68"/>
        <v>4.6511627906976827E-2</v>
      </c>
      <c r="AS132" s="1">
        <f t="shared" si="57"/>
        <v>8.0066722268557156E-2</v>
      </c>
      <c r="AT132" s="1">
        <f t="shared" si="58"/>
        <v>7.8640776699029247E-2</v>
      </c>
      <c r="AU132" s="1">
        <f t="shared" si="59"/>
        <v>7.5701472887352961E-2</v>
      </c>
      <c r="AV132" s="1">
        <f t="shared" si="60"/>
        <v>5.4677010293898154E-2</v>
      </c>
      <c r="AW132" s="1">
        <f t="shared" si="61"/>
        <v>0.12777059583969919</v>
      </c>
      <c r="AX132" s="1">
        <f t="shared" si="62"/>
        <v>6.7125043701200315E-2</v>
      </c>
      <c r="AY132" s="1">
        <f t="shared" si="63"/>
        <v>0.11441307578008919</v>
      </c>
      <c r="AZ132" s="1">
        <f t="shared" si="64"/>
        <v>9.806157354618017E-2</v>
      </c>
      <c r="BA132" s="1">
        <f t="shared" si="65"/>
        <v>9.661412726211327E-2</v>
      </c>
      <c r="BB132" s="1">
        <f t="shared" si="66"/>
        <v>5.8579881656804833E-2</v>
      </c>
      <c r="BC132" s="1"/>
    </row>
    <row r="133" spans="1:55" x14ac:dyDescent="0.2">
      <c r="A133" t="s">
        <v>155</v>
      </c>
      <c r="B133" t="s">
        <v>406</v>
      </c>
      <c r="C133" t="s">
        <v>530</v>
      </c>
      <c r="D133">
        <v>1.4824999999999999</v>
      </c>
      <c r="E133">
        <v>4.6398000000000001</v>
      </c>
      <c r="F133">
        <v>3.4872999999999998</v>
      </c>
      <c r="G133">
        <v>2.4925999999999999</v>
      </c>
      <c r="H133">
        <v>1.2186999999999999</v>
      </c>
      <c r="I133">
        <v>0.6734</v>
      </c>
      <c r="J133">
        <v>0.32540000000000002</v>
      </c>
      <c r="K133">
        <v>1.8038000000000001</v>
      </c>
      <c r="L133">
        <v>1.4967999999999999</v>
      </c>
      <c r="M133">
        <v>0.37569999999999998</v>
      </c>
      <c r="N133">
        <v>2026</v>
      </c>
      <c r="O133">
        <v>134</v>
      </c>
      <c r="P133" t="s">
        <v>530</v>
      </c>
      <c r="Q133">
        <v>2015</v>
      </c>
      <c r="R133" t="s">
        <v>406</v>
      </c>
      <c r="S133" t="s">
        <v>530</v>
      </c>
      <c r="T133">
        <v>201505</v>
      </c>
      <c r="U133">
        <v>1.5732999999999999</v>
      </c>
      <c r="V133">
        <v>4.7495000000000003</v>
      </c>
      <c r="W133">
        <v>3.5912000000000002</v>
      </c>
      <c r="X133">
        <v>2.6164000000000001</v>
      </c>
      <c r="Y133">
        <v>1.7459</v>
      </c>
      <c r="Z133">
        <v>1942</v>
      </c>
      <c r="AA133">
        <v>0.70279999999999998</v>
      </c>
      <c r="AB133">
        <v>0.35089999999999999</v>
      </c>
      <c r="AC133">
        <v>1.9234</v>
      </c>
      <c r="AD133">
        <v>1.5911999999999999</v>
      </c>
      <c r="AE133">
        <v>0.39560000000000001</v>
      </c>
      <c r="AF133">
        <v>1942</v>
      </c>
      <c r="AG133" s="8">
        <f t="shared" si="67"/>
        <v>84</v>
      </c>
      <c r="AH133" s="8">
        <f t="shared" si="47"/>
        <v>9.0799999999999992E-2</v>
      </c>
      <c r="AI133" s="8">
        <f t="shared" si="48"/>
        <v>0.10970000000000013</v>
      </c>
      <c r="AJ133" s="8">
        <f t="shared" si="49"/>
        <v>0.10390000000000033</v>
      </c>
      <c r="AK133" s="8">
        <f t="shared" si="50"/>
        <v>0.12380000000000013</v>
      </c>
      <c r="AL133" s="8">
        <f t="shared" si="51"/>
        <v>0.52720000000000011</v>
      </c>
      <c r="AM133" s="8">
        <f t="shared" si="52"/>
        <v>2.9399999999999982E-2</v>
      </c>
      <c r="AN133" s="8">
        <f t="shared" si="53"/>
        <v>2.5499999999999967E-2</v>
      </c>
      <c r="AO133" s="8">
        <f t="shared" si="54"/>
        <v>0.11959999999999993</v>
      </c>
      <c r="AP133" s="8">
        <f t="shared" si="55"/>
        <v>9.4400000000000039E-2</v>
      </c>
      <c r="AQ133" s="8">
        <f t="shared" si="56"/>
        <v>1.9900000000000029E-2</v>
      </c>
      <c r="AR133" s="1">
        <f t="shared" si="68"/>
        <v>4.3254376930998983E-2</v>
      </c>
      <c r="AS133" s="1">
        <f t="shared" si="57"/>
        <v>5.7713087141676778E-2</v>
      </c>
      <c r="AT133" s="1">
        <f t="shared" si="58"/>
        <v>2.3097168122960365E-2</v>
      </c>
      <c r="AU133" s="1">
        <f t="shared" si="59"/>
        <v>2.8931833370461235E-2</v>
      </c>
      <c r="AV133" s="1">
        <f t="shared" si="60"/>
        <v>4.7316924017734352E-2</v>
      </c>
      <c r="AW133" s="1">
        <f t="shared" si="61"/>
        <v>0.30196460278366466</v>
      </c>
      <c r="AX133" s="1">
        <f t="shared" si="62"/>
        <v>4.1832669322709126E-2</v>
      </c>
      <c r="AY133" s="1">
        <f t="shared" si="63"/>
        <v>7.2670276432031833E-2</v>
      </c>
      <c r="AZ133" s="1">
        <f t="shared" si="64"/>
        <v>6.218155349901211E-2</v>
      </c>
      <c r="BA133" s="1">
        <f t="shared" si="65"/>
        <v>5.9326294620412279E-2</v>
      </c>
      <c r="BB133" s="1">
        <f t="shared" si="66"/>
        <v>5.0303336703741208E-2</v>
      </c>
      <c r="BC133" s="1"/>
    </row>
    <row r="134" spans="1:55" x14ac:dyDescent="0.2">
      <c r="A134" t="s">
        <v>156</v>
      </c>
      <c r="B134" t="s">
        <v>407</v>
      </c>
      <c r="C134" t="s">
        <v>530</v>
      </c>
      <c r="D134">
        <v>0.1862</v>
      </c>
      <c r="E134">
        <v>1.4692000000000001</v>
      </c>
      <c r="F134">
        <v>5.9425999999999997</v>
      </c>
      <c r="G134">
        <v>3.5623999999999998</v>
      </c>
      <c r="H134">
        <v>2.9550999999999998</v>
      </c>
      <c r="I134">
        <v>0.47960000000000003</v>
      </c>
      <c r="J134">
        <v>0.34389999999999998</v>
      </c>
      <c r="K134">
        <v>0.32240000000000002</v>
      </c>
      <c r="L134">
        <v>0.1472</v>
      </c>
      <c r="M134">
        <v>0</v>
      </c>
      <c r="N134">
        <v>1390</v>
      </c>
      <c r="O134">
        <v>135</v>
      </c>
      <c r="P134" t="s">
        <v>530</v>
      </c>
      <c r="Q134">
        <v>2011</v>
      </c>
      <c r="R134" t="s">
        <v>407</v>
      </c>
      <c r="S134" t="s">
        <v>530</v>
      </c>
      <c r="T134">
        <v>201111</v>
      </c>
      <c r="U134">
        <v>0.20080000000000001</v>
      </c>
      <c r="V134">
        <v>1.5351999999999999</v>
      </c>
      <c r="W134">
        <v>6.3259999999999996</v>
      </c>
      <c r="X134">
        <v>3.8140999999999998</v>
      </c>
      <c r="Y134">
        <v>3.1379000000000001</v>
      </c>
      <c r="Z134">
        <v>1331</v>
      </c>
      <c r="AA134">
        <v>0.52110000000000001</v>
      </c>
      <c r="AB134">
        <v>0.36990000000000001</v>
      </c>
      <c r="AC134">
        <v>0.35220000000000001</v>
      </c>
      <c r="AD134">
        <v>0.16370000000000001</v>
      </c>
      <c r="AE134">
        <v>0</v>
      </c>
      <c r="AF134">
        <v>1331</v>
      </c>
      <c r="AG134" s="8">
        <f t="shared" si="67"/>
        <v>59</v>
      </c>
      <c r="AH134" s="8">
        <f t="shared" si="47"/>
        <v>1.4600000000000002E-2</v>
      </c>
      <c r="AI134" s="8">
        <f t="shared" si="48"/>
        <v>6.5999999999999837E-2</v>
      </c>
      <c r="AJ134" s="8">
        <f t="shared" si="49"/>
        <v>0.38339999999999996</v>
      </c>
      <c r="AK134" s="8">
        <f t="shared" si="50"/>
        <v>0.25170000000000003</v>
      </c>
      <c r="AL134" s="8">
        <f t="shared" si="51"/>
        <v>0.1828000000000003</v>
      </c>
      <c r="AM134" s="8">
        <f t="shared" si="52"/>
        <v>4.1499999999999981E-2</v>
      </c>
      <c r="AN134" s="8">
        <f t="shared" si="53"/>
        <v>2.6000000000000023E-2</v>
      </c>
      <c r="AO134" s="8">
        <f t="shared" si="54"/>
        <v>2.9799999999999993E-2</v>
      </c>
      <c r="AP134" s="8">
        <f t="shared" si="55"/>
        <v>1.6500000000000015E-2</v>
      </c>
      <c r="AQ134" s="8">
        <f t="shared" si="56"/>
        <v>0</v>
      </c>
      <c r="AR134" s="1">
        <f t="shared" si="68"/>
        <v>4.4327573253193142E-2</v>
      </c>
      <c r="AS134" s="1">
        <f t="shared" si="57"/>
        <v>7.2709163346613592E-2</v>
      </c>
      <c r="AT134" s="1">
        <f t="shared" si="58"/>
        <v>4.2991141219384965E-2</v>
      </c>
      <c r="AU134" s="1">
        <f t="shared" si="59"/>
        <v>6.0607018653177414E-2</v>
      </c>
      <c r="AV134" s="1">
        <f t="shared" si="60"/>
        <v>6.5991977137463631E-2</v>
      </c>
      <c r="AW134" s="1">
        <f t="shared" si="61"/>
        <v>5.8255521208451566E-2</v>
      </c>
      <c r="AX134" s="1">
        <f t="shared" si="62"/>
        <v>7.9639224716944845E-2</v>
      </c>
      <c r="AY134" s="1">
        <f t="shared" si="63"/>
        <v>7.0289267369559427E-2</v>
      </c>
      <c r="AZ134" s="1">
        <f t="shared" si="64"/>
        <v>8.4611016467915912E-2</v>
      </c>
      <c r="BA134" s="1">
        <f t="shared" si="65"/>
        <v>0.10079413561392803</v>
      </c>
      <c r="BB134" s="1">
        <f t="shared" si="66"/>
        <v>0</v>
      </c>
      <c r="BC134" s="1"/>
    </row>
    <row r="135" spans="1:55" x14ac:dyDescent="0.2">
      <c r="A135" t="s">
        <v>157</v>
      </c>
      <c r="B135" t="s">
        <v>408</v>
      </c>
      <c r="C135" t="s">
        <v>530</v>
      </c>
      <c r="D135">
        <v>1.5559000000000001</v>
      </c>
      <c r="E135">
        <v>1.6113999999999999</v>
      </c>
      <c r="F135">
        <v>2.1896</v>
      </c>
      <c r="G135">
        <v>5.4238</v>
      </c>
      <c r="H135">
        <v>2.3628</v>
      </c>
      <c r="I135">
        <v>1.5647</v>
      </c>
      <c r="J135">
        <v>0.62460000000000004</v>
      </c>
      <c r="K135">
        <v>0.76719999999999999</v>
      </c>
      <c r="L135">
        <v>0.61890000000000001</v>
      </c>
      <c r="M135">
        <v>0.79110000000000003</v>
      </c>
      <c r="N135">
        <v>1148</v>
      </c>
      <c r="O135">
        <v>136</v>
      </c>
      <c r="P135" t="s">
        <v>530</v>
      </c>
      <c r="Q135">
        <v>2012</v>
      </c>
      <c r="R135" t="s">
        <v>408</v>
      </c>
      <c r="S135" t="s">
        <v>530</v>
      </c>
      <c r="T135">
        <v>201211</v>
      </c>
      <c r="U135">
        <v>1.6478999999999999</v>
      </c>
      <c r="V135">
        <v>1.704</v>
      </c>
      <c r="W135">
        <v>2.3239000000000001</v>
      </c>
      <c r="X135">
        <v>5.6718999999999999</v>
      </c>
      <c r="Y135">
        <v>2.9984999999999999</v>
      </c>
      <c r="Z135">
        <v>1116</v>
      </c>
      <c r="AA135">
        <v>1.6496</v>
      </c>
      <c r="AB135">
        <v>0.66180000000000005</v>
      </c>
      <c r="AC135">
        <v>0.79320000000000002</v>
      </c>
      <c r="AD135">
        <v>0.65549999999999997</v>
      </c>
      <c r="AE135">
        <v>0.82740000000000002</v>
      </c>
      <c r="AF135">
        <v>1116</v>
      </c>
      <c r="AG135" s="8">
        <f t="shared" si="67"/>
        <v>32</v>
      </c>
      <c r="AH135" s="8">
        <f t="shared" si="47"/>
        <v>9.199999999999986E-2</v>
      </c>
      <c r="AI135" s="8">
        <f t="shared" si="48"/>
        <v>9.2600000000000016E-2</v>
      </c>
      <c r="AJ135" s="8">
        <f t="shared" si="49"/>
        <v>0.13430000000000009</v>
      </c>
      <c r="AK135" s="8">
        <f t="shared" si="50"/>
        <v>0.24809999999999999</v>
      </c>
      <c r="AL135" s="8">
        <f t="shared" si="51"/>
        <v>0.63569999999999993</v>
      </c>
      <c r="AM135" s="8">
        <f t="shared" si="52"/>
        <v>8.4899999999999975E-2</v>
      </c>
      <c r="AN135" s="8">
        <f t="shared" si="53"/>
        <v>3.7200000000000011E-2</v>
      </c>
      <c r="AO135" s="8">
        <f t="shared" si="54"/>
        <v>2.6000000000000023E-2</v>
      </c>
      <c r="AP135" s="8">
        <f t="shared" si="55"/>
        <v>3.6599999999999966E-2</v>
      </c>
      <c r="AQ135" s="8">
        <f t="shared" si="56"/>
        <v>3.6299999999999999E-2</v>
      </c>
      <c r="AR135" s="1">
        <f t="shared" si="68"/>
        <v>2.8673835125448077E-2</v>
      </c>
      <c r="AS135" s="1">
        <f t="shared" si="57"/>
        <v>5.5828630378056854E-2</v>
      </c>
      <c r="AT135" s="1">
        <f t="shared" si="58"/>
        <v>5.4342723004694893E-2</v>
      </c>
      <c r="AU135" s="1">
        <f t="shared" si="59"/>
        <v>5.7790782735918089E-2</v>
      </c>
      <c r="AV135" s="1">
        <f t="shared" si="60"/>
        <v>4.3741955958320866E-2</v>
      </c>
      <c r="AW135" s="1">
        <f t="shared" si="61"/>
        <v>0.21200600300150074</v>
      </c>
      <c r="AX135" s="1">
        <f t="shared" si="62"/>
        <v>5.1467022308438359E-2</v>
      </c>
      <c r="AY135" s="1">
        <f t="shared" si="63"/>
        <v>5.6210335448776072E-2</v>
      </c>
      <c r="AZ135" s="1">
        <f t="shared" si="64"/>
        <v>3.2778618255168923E-2</v>
      </c>
      <c r="BA135" s="1">
        <f t="shared" si="65"/>
        <v>5.5835240274599518E-2</v>
      </c>
      <c r="BB135" s="1">
        <f t="shared" si="66"/>
        <v>4.3872371283538825E-2</v>
      </c>
      <c r="BC135" s="1"/>
    </row>
    <row r="136" spans="1:55" x14ac:dyDescent="0.2">
      <c r="A136" t="s">
        <v>158</v>
      </c>
      <c r="B136" t="s">
        <v>409</v>
      </c>
      <c r="C136" t="s">
        <v>530</v>
      </c>
      <c r="D136">
        <v>0.59830000000000005</v>
      </c>
      <c r="E136">
        <v>0.48809999999999998</v>
      </c>
      <c r="F136">
        <v>0.58489999999999998</v>
      </c>
      <c r="G136">
        <v>1.1067</v>
      </c>
      <c r="H136">
        <v>3.9434</v>
      </c>
      <c r="I136">
        <v>0.24560000000000001</v>
      </c>
      <c r="J136">
        <v>0</v>
      </c>
      <c r="K136">
        <v>0.1588</v>
      </c>
      <c r="L136">
        <v>0.23680000000000001</v>
      </c>
      <c r="M136">
        <v>0.2923</v>
      </c>
      <c r="N136">
        <v>765</v>
      </c>
      <c r="O136">
        <v>137</v>
      </c>
      <c r="P136" t="s">
        <v>530</v>
      </c>
      <c r="Q136">
        <v>2013</v>
      </c>
      <c r="R136" t="s">
        <v>409</v>
      </c>
      <c r="S136" t="s">
        <v>530</v>
      </c>
      <c r="T136">
        <v>201311</v>
      </c>
      <c r="U136">
        <v>0.67330000000000001</v>
      </c>
      <c r="V136">
        <v>0</v>
      </c>
      <c r="W136">
        <v>0.66830000000000001</v>
      </c>
      <c r="X136">
        <v>0.77400000000000002</v>
      </c>
      <c r="Y136">
        <v>4.4715999999999996</v>
      </c>
      <c r="Z136">
        <v>688</v>
      </c>
      <c r="AA136">
        <v>0.26700000000000002</v>
      </c>
      <c r="AB136">
        <v>0</v>
      </c>
      <c r="AC136">
        <v>0.18859999999999999</v>
      </c>
      <c r="AD136">
        <v>0.27700000000000002</v>
      </c>
      <c r="AE136">
        <v>0.33300000000000002</v>
      </c>
      <c r="AF136">
        <v>688</v>
      </c>
      <c r="AG136" s="8">
        <f t="shared" si="67"/>
        <v>77</v>
      </c>
      <c r="AH136" s="8">
        <f t="shared" si="47"/>
        <v>7.4999999999999956E-2</v>
      </c>
      <c r="AI136" s="8">
        <f t="shared" si="48"/>
        <v>0.48809999999999998</v>
      </c>
      <c r="AJ136" s="8">
        <f t="shared" si="49"/>
        <v>8.340000000000003E-2</v>
      </c>
      <c r="AK136" s="8">
        <f t="shared" si="50"/>
        <v>0.3327</v>
      </c>
      <c r="AL136" s="8">
        <f t="shared" si="51"/>
        <v>0.52819999999999956</v>
      </c>
      <c r="AM136" s="8">
        <f t="shared" si="52"/>
        <v>2.1400000000000002E-2</v>
      </c>
      <c r="AN136" s="8">
        <f t="shared" si="53"/>
        <v>0</v>
      </c>
      <c r="AO136" s="8">
        <f t="shared" si="54"/>
        <v>2.9799999999999993E-2</v>
      </c>
      <c r="AP136" s="8">
        <f t="shared" si="55"/>
        <v>4.0200000000000014E-2</v>
      </c>
      <c r="AQ136" s="8">
        <f t="shared" si="56"/>
        <v>4.0700000000000014E-2</v>
      </c>
      <c r="AR136" s="1">
        <f t="shared" si="68"/>
        <v>0.11191860465116288</v>
      </c>
      <c r="AS136" s="1">
        <f t="shared" si="57"/>
        <v>0.11139165305213128</v>
      </c>
      <c r="AT136" s="1">
        <f t="shared" si="58"/>
        <v>0</v>
      </c>
      <c r="AU136" s="1">
        <f t="shared" si="59"/>
        <v>0.1247942540775101</v>
      </c>
      <c r="AV136" s="1">
        <f t="shared" si="60"/>
        <v>0.42984496124031013</v>
      </c>
      <c r="AW136" s="1">
        <f t="shared" si="61"/>
        <v>0.11812326683960994</v>
      </c>
      <c r="AX136" s="1">
        <f t="shared" si="62"/>
        <v>8.0149812734082393E-2</v>
      </c>
      <c r="AY136" s="1">
        <f t="shared" si="63"/>
        <v>0</v>
      </c>
      <c r="AZ136" s="1">
        <f t="shared" si="64"/>
        <v>0.15800636267232238</v>
      </c>
      <c r="BA136" s="1">
        <f t="shared" si="65"/>
        <v>0.14512635379061378</v>
      </c>
      <c r="BB136" s="1">
        <f t="shared" si="66"/>
        <v>0.12222222222222223</v>
      </c>
      <c r="BC136" s="1"/>
    </row>
    <row r="137" spans="1:55" x14ac:dyDescent="0.2">
      <c r="A137" t="s">
        <v>159</v>
      </c>
      <c r="B137" t="s">
        <v>410</v>
      </c>
      <c r="C137" t="s">
        <v>530</v>
      </c>
      <c r="D137">
        <v>1.5753999999999999</v>
      </c>
      <c r="E137">
        <v>2.0093999999999999</v>
      </c>
      <c r="F137">
        <v>3.6385999999999998</v>
      </c>
      <c r="G137">
        <v>0.16550000000000001</v>
      </c>
      <c r="H137">
        <v>1.6466000000000001</v>
      </c>
      <c r="I137">
        <v>1.1107</v>
      </c>
      <c r="J137">
        <v>0</v>
      </c>
      <c r="K137">
        <v>1.2225999999999999</v>
      </c>
      <c r="L137">
        <v>0.70720000000000005</v>
      </c>
      <c r="M137">
        <v>0.82340000000000002</v>
      </c>
      <c r="N137">
        <v>1066</v>
      </c>
      <c r="O137">
        <v>138</v>
      </c>
      <c r="P137" t="s">
        <v>530</v>
      </c>
      <c r="Q137">
        <v>2014</v>
      </c>
      <c r="R137" t="s">
        <v>410</v>
      </c>
      <c r="S137" t="s">
        <v>530</v>
      </c>
      <c r="T137">
        <v>201411</v>
      </c>
      <c r="U137">
        <v>1.6676</v>
      </c>
      <c r="V137">
        <v>2.1638000000000002</v>
      </c>
      <c r="W137">
        <v>3.8449</v>
      </c>
      <c r="X137">
        <v>0.1762</v>
      </c>
      <c r="Y137">
        <v>2.0748000000000002</v>
      </c>
      <c r="Z137">
        <v>1030</v>
      </c>
      <c r="AA137">
        <v>1.1854</v>
      </c>
      <c r="AB137">
        <v>0</v>
      </c>
      <c r="AC137">
        <v>1.3211999999999999</v>
      </c>
      <c r="AD137">
        <v>0.75290000000000001</v>
      </c>
      <c r="AE137">
        <v>0.87280000000000002</v>
      </c>
      <c r="AF137">
        <v>1030</v>
      </c>
      <c r="AG137" s="8">
        <f t="shared" si="67"/>
        <v>36</v>
      </c>
      <c r="AH137" s="8">
        <f t="shared" si="47"/>
        <v>9.220000000000006E-2</v>
      </c>
      <c r="AI137" s="8">
        <f t="shared" si="48"/>
        <v>0.15440000000000031</v>
      </c>
      <c r="AJ137" s="8">
        <f t="shared" si="49"/>
        <v>0.20630000000000015</v>
      </c>
      <c r="AK137" s="8">
        <f t="shared" si="50"/>
        <v>1.0699999999999987E-2</v>
      </c>
      <c r="AL137" s="8">
        <f t="shared" si="51"/>
        <v>0.42820000000000014</v>
      </c>
      <c r="AM137" s="8">
        <f t="shared" si="52"/>
        <v>7.4699999999999989E-2</v>
      </c>
      <c r="AN137" s="8">
        <f t="shared" si="53"/>
        <v>0</v>
      </c>
      <c r="AO137" s="8">
        <f t="shared" si="54"/>
        <v>9.8600000000000021E-2</v>
      </c>
      <c r="AP137" s="8">
        <f t="shared" si="55"/>
        <v>4.5699999999999963E-2</v>
      </c>
      <c r="AQ137" s="8">
        <f t="shared" si="56"/>
        <v>4.9399999999999999E-2</v>
      </c>
      <c r="AR137" s="1">
        <f t="shared" si="68"/>
        <v>3.4951456310679641E-2</v>
      </c>
      <c r="AS137" s="1">
        <f t="shared" si="57"/>
        <v>5.5289038138642388E-2</v>
      </c>
      <c r="AT137" s="1">
        <f t="shared" si="58"/>
        <v>7.1355947869488956E-2</v>
      </c>
      <c r="AU137" s="1">
        <f t="shared" si="59"/>
        <v>5.3655491690291046E-2</v>
      </c>
      <c r="AV137" s="1">
        <f t="shared" si="60"/>
        <v>6.0726447219069168E-2</v>
      </c>
      <c r="AW137" s="1">
        <f t="shared" si="61"/>
        <v>0.20638133796028535</v>
      </c>
      <c r="AX137" s="1">
        <f t="shared" si="62"/>
        <v>6.3016703222540937E-2</v>
      </c>
      <c r="AY137" s="1">
        <f t="shared" si="63"/>
        <v>0</v>
      </c>
      <c r="AZ137" s="1">
        <f t="shared" si="64"/>
        <v>7.4629125037844357E-2</v>
      </c>
      <c r="BA137" s="1">
        <f t="shared" si="65"/>
        <v>6.0698631956435101E-2</v>
      </c>
      <c r="BB137" s="1">
        <f t="shared" si="66"/>
        <v>5.6599450045829558E-2</v>
      </c>
      <c r="BC137" s="1"/>
    </row>
    <row r="138" spans="1:55" x14ac:dyDescent="0.2">
      <c r="A138" t="s">
        <v>160</v>
      </c>
      <c r="B138" t="s">
        <v>411</v>
      </c>
      <c r="C138" t="s">
        <v>530</v>
      </c>
      <c r="D138">
        <v>1.5848</v>
      </c>
      <c r="E138">
        <v>1.052</v>
      </c>
      <c r="F138">
        <v>3.4458000000000002</v>
      </c>
      <c r="G138">
        <v>2.4091999999999998</v>
      </c>
      <c r="H138">
        <v>1.8379000000000001</v>
      </c>
      <c r="I138">
        <v>0.90410000000000001</v>
      </c>
      <c r="J138">
        <v>0</v>
      </c>
      <c r="K138">
        <v>1.4268000000000001</v>
      </c>
      <c r="L138">
        <v>0.88329999999999997</v>
      </c>
      <c r="M138">
        <v>0.14050000000000001</v>
      </c>
      <c r="N138">
        <v>1208</v>
      </c>
      <c r="O138">
        <v>139</v>
      </c>
      <c r="P138" t="s">
        <v>530</v>
      </c>
      <c r="Q138">
        <v>2015</v>
      </c>
      <c r="R138" t="s">
        <v>411</v>
      </c>
      <c r="S138" t="s">
        <v>530</v>
      </c>
      <c r="T138">
        <v>201511</v>
      </c>
      <c r="U138">
        <v>1.6689000000000001</v>
      </c>
      <c r="V138">
        <v>1.1279999999999999</v>
      </c>
      <c r="W138">
        <v>3.6541000000000001</v>
      </c>
      <c r="X138">
        <v>2.5026999999999999</v>
      </c>
      <c r="Y138">
        <v>2.7610999999999999</v>
      </c>
      <c r="Z138">
        <v>1158</v>
      </c>
      <c r="AA138">
        <v>0.96299999999999997</v>
      </c>
      <c r="AB138">
        <v>0</v>
      </c>
      <c r="AC138">
        <v>1.4713000000000001</v>
      </c>
      <c r="AD138">
        <v>0.83079999999999998</v>
      </c>
      <c r="AE138">
        <v>0.15679999999999999</v>
      </c>
      <c r="AF138">
        <v>1158</v>
      </c>
      <c r="AG138" s="8">
        <f t="shared" si="67"/>
        <v>50</v>
      </c>
      <c r="AH138" s="8">
        <f t="shared" si="47"/>
        <v>8.4100000000000064E-2</v>
      </c>
      <c r="AI138" s="8">
        <f t="shared" si="48"/>
        <v>7.5999999999999845E-2</v>
      </c>
      <c r="AJ138" s="8">
        <f t="shared" si="49"/>
        <v>0.20829999999999993</v>
      </c>
      <c r="AK138" s="8">
        <f t="shared" si="50"/>
        <v>9.3500000000000139E-2</v>
      </c>
      <c r="AL138" s="8">
        <f t="shared" si="51"/>
        <v>0.9231999999999998</v>
      </c>
      <c r="AM138" s="8">
        <f t="shared" si="52"/>
        <v>5.8899999999999952E-2</v>
      </c>
      <c r="AN138" s="8">
        <f t="shared" si="53"/>
        <v>0</v>
      </c>
      <c r="AO138" s="8">
        <f t="shared" si="54"/>
        <v>4.4499999999999984E-2</v>
      </c>
      <c r="AP138" s="8">
        <f t="shared" si="55"/>
        <v>5.2499999999999991E-2</v>
      </c>
      <c r="AQ138" s="8">
        <f t="shared" si="56"/>
        <v>1.6299999999999981E-2</v>
      </c>
      <c r="AR138" s="1">
        <f t="shared" si="68"/>
        <v>4.3177892918825567E-2</v>
      </c>
      <c r="AS138" s="1">
        <f t="shared" si="57"/>
        <v>5.0392474084726468E-2</v>
      </c>
      <c r="AT138" s="1">
        <f t="shared" si="58"/>
        <v>6.7375886524822515E-2</v>
      </c>
      <c r="AU138" s="1">
        <f t="shared" si="59"/>
        <v>5.7004460742727359E-2</v>
      </c>
      <c r="AV138" s="1">
        <f t="shared" si="60"/>
        <v>3.7359651576297614E-2</v>
      </c>
      <c r="AW138" s="1">
        <f t="shared" si="61"/>
        <v>0.33435949440440393</v>
      </c>
      <c r="AX138" s="1">
        <f t="shared" si="62"/>
        <v>6.1163032191069555E-2</v>
      </c>
      <c r="AY138" s="1">
        <f t="shared" si="63"/>
        <v>0</v>
      </c>
      <c r="AZ138" s="1">
        <f t="shared" si="64"/>
        <v>3.024536124515731E-2</v>
      </c>
      <c r="BA138" s="1">
        <f t="shared" si="65"/>
        <v>6.3192103996148274E-2</v>
      </c>
      <c r="BB138" s="1">
        <f t="shared" si="66"/>
        <v>0.10395408163265296</v>
      </c>
      <c r="BC138" s="1"/>
    </row>
    <row r="139" spans="1:55" x14ac:dyDescent="0.2">
      <c r="A139" t="s">
        <v>161</v>
      </c>
      <c r="B139" t="s">
        <v>412</v>
      </c>
      <c r="C139" t="s">
        <v>530</v>
      </c>
      <c r="D139">
        <v>0.1517</v>
      </c>
      <c r="E139">
        <v>0.72230000000000005</v>
      </c>
      <c r="F139">
        <v>1.1021000000000001</v>
      </c>
      <c r="G139">
        <v>2.2555999999999998</v>
      </c>
      <c r="H139">
        <v>2.4278</v>
      </c>
      <c r="I139">
        <v>0.48609999999999998</v>
      </c>
      <c r="J139">
        <v>0.20810000000000001</v>
      </c>
      <c r="K139">
        <v>1.2505999999999999</v>
      </c>
      <c r="L139">
        <v>0.46379999999999999</v>
      </c>
      <c r="M139">
        <v>0</v>
      </c>
      <c r="N139">
        <v>805</v>
      </c>
      <c r="O139">
        <v>140</v>
      </c>
      <c r="P139" t="s">
        <v>530</v>
      </c>
      <c r="Q139">
        <v>2010</v>
      </c>
      <c r="R139" t="s">
        <v>412</v>
      </c>
      <c r="S139" t="s">
        <v>530</v>
      </c>
      <c r="T139">
        <v>201011</v>
      </c>
      <c r="U139">
        <v>0.16739999999999999</v>
      </c>
      <c r="V139">
        <v>0.79020000000000001</v>
      </c>
      <c r="W139">
        <v>1.2254</v>
      </c>
      <c r="X139">
        <v>1.9211</v>
      </c>
      <c r="Y139">
        <v>2.5516000000000001</v>
      </c>
      <c r="Z139">
        <v>754</v>
      </c>
      <c r="AA139">
        <v>0.52700000000000002</v>
      </c>
      <c r="AB139">
        <v>0.23760000000000001</v>
      </c>
      <c r="AC139">
        <v>1.3992</v>
      </c>
      <c r="AD139">
        <v>0</v>
      </c>
      <c r="AE139">
        <v>0</v>
      </c>
      <c r="AF139">
        <v>754</v>
      </c>
      <c r="AG139" s="8">
        <f t="shared" si="67"/>
        <v>51</v>
      </c>
      <c r="AH139" s="8">
        <f t="shared" si="47"/>
        <v>1.5699999999999992E-2</v>
      </c>
      <c r="AI139" s="8">
        <f t="shared" si="48"/>
        <v>6.789999999999996E-2</v>
      </c>
      <c r="AJ139" s="8">
        <f t="shared" si="49"/>
        <v>0.12329999999999997</v>
      </c>
      <c r="AK139" s="8">
        <f t="shared" si="50"/>
        <v>0.3344999999999998</v>
      </c>
      <c r="AL139" s="8">
        <f t="shared" si="51"/>
        <v>0.12380000000000013</v>
      </c>
      <c r="AM139" s="8">
        <f t="shared" si="52"/>
        <v>4.0900000000000047E-2</v>
      </c>
      <c r="AN139" s="8">
        <f t="shared" si="53"/>
        <v>2.9499999999999998E-2</v>
      </c>
      <c r="AO139" s="8">
        <f t="shared" si="54"/>
        <v>0.14860000000000007</v>
      </c>
      <c r="AP139" s="8">
        <f t="shared" si="55"/>
        <v>0.46379999999999999</v>
      </c>
      <c r="AQ139" s="8">
        <f t="shared" si="56"/>
        <v>0</v>
      </c>
      <c r="AR139" s="1">
        <f t="shared" si="68"/>
        <v>6.7639257294429767E-2</v>
      </c>
      <c r="AS139" s="1">
        <f t="shared" si="57"/>
        <v>9.3787335722819498E-2</v>
      </c>
      <c r="AT139" s="1">
        <f t="shared" si="58"/>
        <v>8.5927613262465119E-2</v>
      </c>
      <c r="AU139" s="1">
        <f t="shared" si="59"/>
        <v>0.10062020564713559</v>
      </c>
      <c r="AV139" s="1">
        <f t="shared" si="60"/>
        <v>0.17411899432616718</v>
      </c>
      <c r="AW139" s="1">
        <f t="shared" si="61"/>
        <v>4.8518576579401174E-2</v>
      </c>
      <c r="AX139" s="1">
        <f t="shared" si="62"/>
        <v>7.7609108159392926E-2</v>
      </c>
      <c r="AY139" s="1">
        <f t="shared" si="63"/>
        <v>0.12415824915824913</v>
      </c>
      <c r="AZ139" s="1">
        <f t="shared" si="64"/>
        <v>0.10620354488279016</v>
      </c>
      <c r="BA139" s="1">
        <f t="shared" si="65"/>
        <v>0</v>
      </c>
      <c r="BB139" s="1">
        <f t="shared" si="66"/>
        <v>0</v>
      </c>
      <c r="BC139" s="1"/>
    </row>
    <row r="140" spans="1:55" x14ac:dyDescent="0.2">
      <c r="A140" t="s">
        <v>162</v>
      </c>
      <c r="B140" t="s">
        <v>413</v>
      </c>
      <c r="C140" t="s">
        <v>531</v>
      </c>
      <c r="D140">
        <v>1.6735</v>
      </c>
      <c r="E140">
        <v>12.302199999999999</v>
      </c>
      <c r="F140">
        <v>2.0320999999999998</v>
      </c>
      <c r="G140">
        <v>4.5406000000000004</v>
      </c>
      <c r="H140">
        <v>2.194</v>
      </c>
      <c r="I140">
        <v>1.5247999999999999</v>
      </c>
      <c r="J140">
        <v>3.7210999999999999</v>
      </c>
      <c r="K140">
        <v>1.2078</v>
      </c>
      <c r="L140">
        <v>3.5832999999999999</v>
      </c>
      <c r="M140">
        <v>2.5266999999999999</v>
      </c>
      <c r="N140">
        <v>3955</v>
      </c>
      <c r="O140">
        <v>141</v>
      </c>
      <c r="P140" t="s">
        <v>531</v>
      </c>
      <c r="Q140">
        <v>2015</v>
      </c>
      <c r="R140" t="s">
        <v>413</v>
      </c>
      <c r="S140" t="s">
        <v>531</v>
      </c>
      <c r="T140">
        <v>201511</v>
      </c>
      <c r="U140">
        <v>1.7988999999999999</v>
      </c>
      <c r="V140">
        <v>12.839</v>
      </c>
      <c r="W140">
        <v>2.1751999999999998</v>
      </c>
      <c r="X140">
        <v>4.7743000000000002</v>
      </c>
      <c r="Y140">
        <v>2.3380999999999998</v>
      </c>
      <c r="Z140">
        <v>3745</v>
      </c>
      <c r="AA140">
        <v>1.6266</v>
      </c>
      <c r="AB140">
        <v>4.1980000000000004</v>
      </c>
      <c r="AC140">
        <v>1.1896</v>
      </c>
      <c r="AD140">
        <v>3.6452</v>
      </c>
      <c r="AE140">
        <v>2.5305</v>
      </c>
      <c r="AF140">
        <v>3745</v>
      </c>
      <c r="AG140" s="8">
        <f t="shared" si="67"/>
        <v>210</v>
      </c>
      <c r="AH140" s="8">
        <f t="shared" si="47"/>
        <v>0.12539999999999996</v>
      </c>
      <c r="AI140" s="8">
        <f t="shared" si="48"/>
        <v>0.53680000000000128</v>
      </c>
      <c r="AJ140" s="8">
        <f t="shared" si="49"/>
        <v>0.1431</v>
      </c>
      <c r="AK140" s="8">
        <f t="shared" si="50"/>
        <v>0.2336999999999998</v>
      </c>
      <c r="AL140" s="8">
        <f t="shared" si="51"/>
        <v>0.14409999999999989</v>
      </c>
      <c r="AM140" s="8">
        <f t="shared" si="52"/>
        <v>0.10180000000000011</v>
      </c>
      <c r="AN140" s="8">
        <f t="shared" si="53"/>
        <v>0.47690000000000055</v>
      </c>
      <c r="AO140" s="8">
        <f t="shared" si="54"/>
        <v>1.8199999999999994E-2</v>
      </c>
      <c r="AP140" s="8">
        <f t="shared" si="55"/>
        <v>6.1900000000000066E-2</v>
      </c>
      <c r="AQ140" s="8">
        <f t="shared" si="56"/>
        <v>3.8000000000000256E-3</v>
      </c>
      <c r="AR140" s="1">
        <f t="shared" si="68"/>
        <v>5.6074766355140193E-2</v>
      </c>
      <c r="AS140" s="1">
        <f t="shared" si="57"/>
        <v>6.9709266774139689E-2</v>
      </c>
      <c r="AT140" s="1">
        <f t="shared" si="58"/>
        <v>4.1810109821637242E-2</v>
      </c>
      <c r="AU140" s="1">
        <f t="shared" si="59"/>
        <v>6.5787054063994099E-2</v>
      </c>
      <c r="AV140" s="1">
        <f t="shared" si="60"/>
        <v>4.8949584232243382E-2</v>
      </c>
      <c r="AW140" s="1">
        <f t="shared" si="61"/>
        <v>6.1631239040246366E-2</v>
      </c>
      <c r="AX140" s="1">
        <f t="shared" si="62"/>
        <v>6.2584532152957117E-2</v>
      </c>
      <c r="AY140" s="1">
        <f t="shared" si="63"/>
        <v>0.11360171510242989</v>
      </c>
      <c r="AZ140" s="1">
        <f t="shared" si="64"/>
        <v>1.5299260255548175E-2</v>
      </c>
      <c r="BA140" s="1">
        <f t="shared" si="65"/>
        <v>1.698123559749809E-2</v>
      </c>
      <c r="BB140" s="1">
        <f t="shared" si="66"/>
        <v>1.5016795099782598E-3</v>
      </c>
      <c r="BC140" s="1"/>
    </row>
    <row r="141" spans="1:55" x14ac:dyDescent="0.2">
      <c r="A141" t="s">
        <v>163</v>
      </c>
      <c r="B141" t="s">
        <v>414</v>
      </c>
      <c r="C141" t="s">
        <v>531</v>
      </c>
      <c r="D141">
        <v>0.41909999999999997</v>
      </c>
      <c r="E141">
        <v>0.93420000000000003</v>
      </c>
      <c r="F141">
        <v>1.456</v>
      </c>
      <c r="G141">
        <v>1.9835</v>
      </c>
      <c r="H141">
        <v>2.8734999999999999</v>
      </c>
      <c r="I141">
        <v>0.77880000000000005</v>
      </c>
      <c r="J141">
        <v>0.86199999999999999</v>
      </c>
      <c r="K141">
        <v>0.35959999999999998</v>
      </c>
      <c r="L141">
        <v>0.30669999999999997</v>
      </c>
      <c r="M141">
        <v>0.40100000000000002</v>
      </c>
      <c r="N141">
        <v>2051</v>
      </c>
      <c r="O141">
        <v>142</v>
      </c>
      <c r="P141" t="s">
        <v>531</v>
      </c>
      <c r="Q141">
        <v>2011</v>
      </c>
      <c r="R141" t="s">
        <v>414</v>
      </c>
      <c r="S141" t="s">
        <v>531</v>
      </c>
      <c r="T141">
        <v>201108</v>
      </c>
      <c r="U141">
        <v>0.44779999999999998</v>
      </c>
      <c r="V141">
        <v>1.0054000000000001</v>
      </c>
      <c r="W141">
        <v>1.6229</v>
      </c>
      <c r="X141">
        <v>1.7541</v>
      </c>
      <c r="Y141">
        <v>2.8984000000000001</v>
      </c>
      <c r="Z141">
        <v>1915</v>
      </c>
      <c r="AA141">
        <v>0.8448</v>
      </c>
      <c r="AB141">
        <v>0.93169999999999997</v>
      </c>
      <c r="AC141">
        <v>0.3886</v>
      </c>
      <c r="AD141">
        <v>0.15129999999999999</v>
      </c>
      <c r="AE141">
        <v>0.44130000000000003</v>
      </c>
      <c r="AF141">
        <v>1915</v>
      </c>
      <c r="AG141" s="8">
        <f t="shared" si="67"/>
        <v>136</v>
      </c>
      <c r="AH141" s="8">
        <f t="shared" si="47"/>
        <v>2.8700000000000003E-2</v>
      </c>
      <c r="AI141" s="8">
        <f t="shared" si="48"/>
        <v>7.1200000000000041E-2</v>
      </c>
      <c r="AJ141" s="8">
        <f t="shared" si="49"/>
        <v>0.16690000000000005</v>
      </c>
      <c r="AK141" s="8">
        <f t="shared" si="50"/>
        <v>0.22940000000000005</v>
      </c>
      <c r="AL141" s="8">
        <f t="shared" si="51"/>
        <v>2.4900000000000144E-2</v>
      </c>
      <c r="AM141" s="8">
        <f t="shared" si="52"/>
        <v>6.5999999999999948E-2</v>
      </c>
      <c r="AN141" s="8">
        <f t="shared" si="53"/>
        <v>6.9699999999999984E-2</v>
      </c>
      <c r="AO141" s="8">
        <f t="shared" si="54"/>
        <v>2.9000000000000026E-2</v>
      </c>
      <c r="AP141" s="8">
        <f t="shared" si="55"/>
        <v>0.15539999999999998</v>
      </c>
      <c r="AQ141" s="8">
        <f t="shared" si="56"/>
        <v>4.0300000000000002E-2</v>
      </c>
      <c r="AR141" s="1">
        <f t="shared" si="68"/>
        <v>7.1018276762402133E-2</v>
      </c>
      <c r="AS141" s="1">
        <f t="shared" si="57"/>
        <v>6.4091112103617731E-2</v>
      </c>
      <c r="AT141" s="1">
        <f t="shared" si="58"/>
        <v>7.081758504077984E-2</v>
      </c>
      <c r="AU141" s="1">
        <f t="shared" si="59"/>
        <v>0.10284059399839796</v>
      </c>
      <c r="AV141" s="1">
        <f t="shared" si="60"/>
        <v>0.13077931702867573</v>
      </c>
      <c r="AW141" s="1">
        <f t="shared" si="61"/>
        <v>8.5909467292299979E-3</v>
      </c>
      <c r="AX141" s="1">
        <f t="shared" si="62"/>
        <v>7.8124999999999889E-2</v>
      </c>
      <c r="AY141" s="1">
        <f t="shared" si="63"/>
        <v>7.4809488032628546E-2</v>
      </c>
      <c r="AZ141" s="1">
        <f t="shared" si="64"/>
        <v>7.4626865671641895E-2</v>
      </c>
      <c r="BA141" s="1">
        <f t="shared" si="65"/>
        <v>1.0270984798413747</v>
      </c>
      <c r="BB141" s="1">
        <f t="shared" si="66"/>
        <v>9.1321096759574005E-2</v>
      </c>
      <c r="BC141" s="1"/>
    </row>
    <row r="142" spans="1:55" x14ac:dyDescent="0.2">
      <c r="A142" t="s">
        <v>164</v>
      </c>
      <c r="B142" t="s">
        <v>415</v>
      </c>
      <c r="C142" t="s">
        <v>531</v>
      </c>
      <c r="D142">
        <v>1.0569</v>
      </c>
      <c r="E142">
        <v>1.8829</v>
      </c>
      <c r="F142">
        <v>2.1230000000000002</v>
      </c>
      <c r="G142">
        <v>1.3627</v>
      </c>
      <c r="H142">
        <v>3.5007000000000001</v>
      </c>
      <c r="I142">
        <v>1.3632</v>
      </c>
      <c r="J142">
        <v>2.4197000000000002</v>
      </c>
      <c r="K142">
        <v>0.65780000000000005</v>
      </c>
      <c r="L142">
        <v>0.85250000000000004</v>
      </c>
      <c r="M142">
        <v>0.97050000000000003</v>
      </c>
      <c r="N142">
        <v>2582</v>
      </c>
      <c r="O142">
        <v>143</v>
      </c>
      <c r="P142" t="s">
        <v>531</v>
      </c>
      <c r="Q142">
        <v>2012</v>
      </c>
      <c r="R142" t="s">
        <v>415</v>
      </c>
      <c r="S142" t="s">
        <v>531</v>
      </c>
      <c r="T142">
        <v>201208</v>
      </c>
      <c r="U142">
        <v>0.75380000000000003</v>
      </c>
      <c r="V142">
        <v>2.0743</v>
      </c>
      <c r="W142">
        <v>2.2334000000000001</v>
      </c>
      <c r="X142">
        <v>1.5066999999999999</v>
      </c>
      <c r="Y142">
        <v>3.8624000000000001</v>
      </c>
      <c r="Z142">
        <v>2417</v>
      </c>
      <c r="AA142">
        <v>1.0732999999999999</v>
      </c>
      <c r="AB142">
        <v>2.6248999999999998</v>
      </c>
      <c r="AC142">
        <v>0.71479999999999999</v>
      </c>
      <c r="AD142">
        <v>0.87719999999999998</v>
      </c>
      <c r="AE142">
        <v>1.1071</v>
      </c>
      <c r="AF142">
        <v>2417</v>
      </c>
      <c r="AG142" s="8">
        <f t="shared" si="67"/>
        <v>165</v>
      </c>
      <c r="AH142" s="8">
        <f t="shared" si="47"/>
        <v>0.30309999999999993</v>
      </c>
      <c r="AI142" s="8">
        <f t="shared" si="48"/>
        <v>0.19140000000000001</v>
      </c>
      <c r="AJ142" s="8">
        <f t="shared" si="49"/>
        <v>0.11039999999999983</v>
      </c>
      <c r="AK142" s="8">
        <f t="shared" si="50"/>
        <v>0.14399999999999991</v>
      </c>
      <c r="AL142" s="8">
        <f t="shared" si="51"/>
        <v>0.36169999999999991</v>
      </c>
      <c r="AM142" s="8">
        <f t="shared" si="52"/>
        <v>0.28990000000000005</v>
      </c>
      <c r="AN142" s="8">
        <f t="shared" si="53"/>
        <v>0.2051999999999996</v>
      </c>
      <c r="AO142" s="8">
        <f t="shared" si="54"/>
        <v>5.699999999999994E-2</v>
      </c>
      <c r="AP142" s="8">
        <f t="shared" si="55"/>
        <v>2.4699999999999944E-2</v>
      </c>
      <c r="AQ142" s="8">
        <f t="shared" si="56"/>
        <v>0.13659999999999994</v>
      </c>
      <c r="AR142" s="1">
        <f t="shared" si="68"/>
        <v>6.8266446007447357E-2</v>
      </c>
      <c r="AS142" s="1">
        <f t="shared" si="57"/>
        <v>0.40209604669673649</v>
      </c>
      <c r="AT142" s="1">
        <f t="shared" si="58"/>
        <v>9.2272091790001398E-2</v>
      </c>
      <c r="AU142" s="1">
        <f t="shared" si="59"/>
        <v>4.9431360257902623E-2</v>
      </c>
      <c r="AV142" s="1">
        <f t="shared" si="60"/>
        <v>9.557310678967279E-2</v>
      </c>
      <c r="AW142" s="1">
        <f t="shared" si="61"/>
        <v>9.3646437448218656E-2</v>
      </c>
      <c r="AX142" s="1">
        <f t="shared" si="62"/>
        <v>0.27010155594894258</v>
      </c>
      <c r="AY142" s="1">
        <f t="shared" si="63"/>
        <v>7.81744066440625E-2</v>
      </c>
      <c r="AZ142" s="1">
        <f t="shared" si="64"/>
        <v>7.974258533855616E-2</v>
      </c>
      <c r="BA142" s="1">
        <f t="shared" si="65"/>
        <v>2.815777473780201E-2</v>
      </c>
      <c r="BB142" s="1">
        <f t="shared" si="66"/>
        <v>0.12338542137114983</v>
      </c>
      <c r="BC142" s="1"/>
    </row>
    <row r="143" spans="1:55" x14ac:dyDescent="0.2">
      <c r="A143" t="s">
        <v>165</v>
      </c>
      <c r="B143" t="s">
        <v>416</v>
      </c>
      <c r="C143" t="s">
        <v>531</v>
      </c>
      <c r="D143">
        <v>1.423</v>
      </c>
      <c r="E143">
        <v>1.7910999999999999</v>
      </c>
      <c r="F143">
        <v>0.92159999999999997</v>
      </c>
      <c r="G143">
        <v>2.2275</v>
      </c>
      <c r="H143">
        <v>1.9502999999999999</v>
      </c>
      <c r="I143">
        <v>1.3391</v>
      </c>
      <c r="J143">
        <v>0.437</v>
      </c>
      <c r="K143">
        <v>1.0613999999999999</v>
      </c>
      <c r="L143">
        <v>1.3183</v>
      </c>
      <c r="M143">
        <v>0.3861</v>
      </c>
      <c r="N143">
        <v>2072</v>
      </c>
      <c r="O143">
        <v>144</v>
      </c>
      <c r="P143" t="s">
        <v>531</v>
      </c>
      <c r="Q143">
        <v>2013</v>
      </c>
      <c r="R143" t="s">
        <v>416</v>
      </c>
      <c r="S143" t="s">
        <v>531</v>
      </c>
      <c r="T143">
        <v>201308</v>
      </c>
      <c r="U143">
        <v>1.4984999999999999</v>
      </c>
      <c r="V143">
        <v>1.9087000000000001</v>
      </c>
      <c r="W143">
        <v>0.96879999999999999</v>
      </c>
      <c r="X143">
        <v>2.3081999999999998</v>
      </c>
      <c r="Y143">
        <v>2.0049000000000001</v>
      </c>
      <c r="Z143">
        <v>2024</v>
      </c>
      <c r="AA143">
        <v>1.4249000000000001</v>
      </c>
      <c r="AB143">
        <v>0.47420000000000001</v>
      </c>
      <c r="AC143">
        <v>1.1329</v>
      </c>
      <c r="AD143">
        <v>1.2171000000000001</v>
      </c>
      <c r="AE143">
        <v>0.3977</v>
      </c>
      <c r="AF143">
        <v>2024</v>
      </c>
      <c r="AG143" s="8">
        <f t="shared" si="67"/>
        <v>48</v>
      </c>
      <c r="AH143" s="8">
        <f t="shared" si="47"/>
        <v>7.5499999999999901E-2</v>
      </c>
      <c r="AI143" s="8">
        <f t="shared" si="48"/>
        <v>0.11760000000000015</v>
      </c>
      <c r="AJ143" s="8">
        <f t="shared" si="49"/>
        <v>4.720000000000002E-2</v>
      </c>
      <c r="AK143" s="8">
        <f t="shared" si="50"/>
        <v>8.0699999999999772E-2</v>
      </c>
      <c r="AL143" s="8">
        <f t="shared" si="51"/>
        <v>5.4600000000000204E-2</v>
      </c>
      <c r="AM143" s="8">
        <f t="shared" si="52"/>
        <v>8.5800000000000098E-2</v>
      </c>
      <c r="AN143" s="8">
        <f t="shared" si="53"/>
        <v>3.7200000000000011E-2</v>
      </c>
      <c r="AO143" s="8">
        <f t="shared" si="54"/>
        <v>7.1500000000000119E-2</v>
      </c>
      <c r="AP143" s="8">
        <f t="shared" si="55"/>
        <v>0.10119999999999996</v>
      </c>
      <c r="AQ143" s="8">
        <f t="shared" si="56"/>
        <v>1.1599999999999999E-2</v>
      </c>
      <c r="AR143" s="1">
        <f t="shared" si="68"/>
        <v>2.3715415019762931E-2</v>
      </c>
      <c r="AS143" s="1">
        <f t="shared" si="57"/>
        <v>5.0383717050383692E-2</v>
      </c>
      <c r="AT143" s="1">
        <f t="shared" si="58"/>
        <v>6.1612615916592506E-2</v>
      </c>
      <c r="AU143" s="1">
        <f t="shared" si="59"/>
        <v>4.8720066061106571E-2</v>
      </c>
      <c r="AV143" s="1">
        <f t="shared" si="60"/>
        <v>3.4962308292175615E-2</v>
      </c>
      <c r="AW143" s="1">
        <f t="shared" si="61"/>
        <v>2.7233278467754141E-2</v>
      </c>
      <c r="AX143" s="1">
        <f t="shared" si="62"/>
        <v>6.0214751912414988E-2</v>
      </c>
      <c r="AY143" s="1">
        <f t="shared" si="63"/>
        <v>7.8447912273302389E-2</v>
      </c>
      <c r="AZ143" s="1">
        <f t="shared" si="64"/>
        <v>6.3112366493070948E-2</v>
      </c>
      <c r="BA143" s="1">
        <f t="shared" si="65"/>
        <v>8.3148467669049264E-2</v>
      </c>
      <c r="BB143" s="1">
        <f t="shared" si="66"/>
        <v>2.9167714357555941E-2</v>
      </c>
      <c r="BC143" s="1"/>
    </row>
    <row r="144" spans="1:55" x14ac:dyDescent="0.2">
      <c r="A144" t="s">
        <v>166</v>
      </c>
      <c r="B144" t="s">
        <v>417</v>
      </c>
      <c r="C144" t="s">
        <v>531</v>
      </c>
      <c r="D144">
        <v>0.81289999999999996</v>
      </c>
      <c r="E144">
        <v>1.4528000000000001</v>
      </c>
      <c r="F144">
        <v>2.2913999999999999</v>
      </c>
      <c r="G144">
        <v>1.8749</v>
      </c>
      <c r="H144">
        <v>2.5865</v>
      </c>
      <c r="I144">
        <v>1.1215999999999999</v>
      </c>
      <c r="J144">
        <v>0.52729999999999999</v>
      </c>
      <c r="K144">
        <v>0.50209999999999999</v>
      </c>
      <c r="L144">
        <v>0.23899999999999999</v>
      </c>
      <c r="M144">
        <v>0.19009999999999999</v>
      </c>
      <c r="N144">
        <v>3972</v>
      </c>
      <c r="O144">
        <v>145</v>
      </c>
      <c r="P144" t="s">
        <v>531</v>
      </c>
      <c r="Q144">
        <v>2014</v>
      </c>
      <c r="R144" t="s">
        <v>417</v>
      </c>
      <c r="S144" t="s">
        <v>531</v>
      </c>
      <c r="T144">
        <v>201408</v>
      </c>
      <c r="U144">
        <v>0.85389999999999999</v>
      </c>
      <c r="V144">
        <v>1.6322000000000001</v>
      </c>
      <c r="W144">
        <v>2.4032</v>
      </c>
      <c r="X144">
        <v>1.9332</v>
      </c>
      <c r="Y144">
        <v>2.6783999999999999</v>
      </c>
      <c r="Z144">
        <v>3877</v>
      </c>
      <c r="AA144">
        <v>1.1782999999999999</v>
      </c>
      <c r="AB144">
        <v>0.55479999999999996</v>
      </c>
      <c r="AC144">
        <v>0.52969999999999995</v>
      </c>
      <c r="AD144">
        <v>0.25750000000000001</v>
      </c>
      <c r="AE144">
        <v>0.19719999999999999</v>
      </c>
      <c r="AF144">
        <v>3877</v>
      </c>
      <c r="AG144" s="8">
        <f t="shared" si="67"/>
        <v>95</v>
      </c>
      <c r="AH144" s="8">
        <f t="shared" si="47"/>
        <v>4.1000000000000036E-2</v>
      </c>
      <c r="AI144" s="8">
        <f t="shared" si="48"/>
        <v>0.1794</v>
      </c>
      <c r="AJ144" s="8">
        <f t="shared" si="49"/>
        <v>0.11180000000000012</v>
      </c>
      <c r="AK144" s="8">
        <f t="shared" si="50"/>
        <v>5.8300000000000018E-2</v>
      </c>
      <c r="AL144" s="8">
        <f t="shared" si="51"/>
        <v>9.1899999999999871E-2</v>
      </c>
      <c r="AM144" s="8">
        <f t="shared" si="52"/>
        <v>5.6699999999999973E-2</v>
      </c>
      <c r="AN144" s="8">
        <f t="shared" si="53"/>
        <v>2.7499999999999969E-2</v>
      </c>
      <c r="AO144" s="8">
        <f t="shared" si="54"/>
        <v>2.7599999999999958E-2</v>
      </c>
      <c r="AP144" s="8">
        <f t="shared" si="55"/>
        <v>1.8500000000000016E-2</v>
      </c>
      <c r="AQ144" s="8">
        <f t="shared" si="56"/>
        <v>7.0999999999999952E-3</v>
      </c>
      <c r="AR144" s="1">
        <f t="shared" si="68"/>
        <v>2.4503482073768401E-2</v>
      </c>
      <c r="AS144" s="1">
        <f t="shared" si="57"/>
        <v>4.801499004567289E-2</v>
      </c>
      <c r="AT144" s="1">
        <f t="shared" si="58"/>
        <v>0.10991300085773803</v>
      </c>
      <c r="AU144" s="1">
        <f t="shared" si="59"/>
        <v>4.6521304926764317E-2</v>
      </c>
      <c r="AV144" s="1">
        <f t="shared" si="60"/>
        <v>3.0157252224291331E-2</v>
      </c>
      <c r="AW144" s="1">
        <f t="shared" si="61"/>
        <v>3.431152927120662E-2</v>
      </c>
      <c r="AX144" s="1">
        <f t="shared" si="62"/>
        <v>4.8120173130781652E-2</v>
      </c>
      <c r="AY144" s="1">
        <f t="shared" si="63"/>
        <v>4.9567411679884543E-2</v>
      </c>
      <c r="AZ144" s="1">
        <f t="shared" si="64"/>
        <v>5.2104965074570408E-2</v>
      </c>
      <c r="BA144" s="1">
        <f t="shared" si="65"/>
        <v>7.1844660194174792E-2</v>
      </c>
      <c r="BB144" s="1">
        <f t="shared" si="66"/>
        <v>3.6004056795131856E-2</v>
      </c>
      <c r="BC144" s="1"/>
    </row>
    <row r="145" spans="1:55" x14ac:dyDescent="0.2">
      <c r="A145" t="s">
        <v>167</v>
      </c>
      <c r="B145" t="s">
        <v>418</v>
      </c>
      <c r="C145" t="s">
        <v>531</v>
      </c>
      <c r="D145">
        <v>1.0229999999999999</v>
      </c>
      <c r="E145">
        <v>2.508</v>
      </c>
      <c r="F145">
        <v>1.8489</v>
      </c>
      <c r="G145">
        <v>1.1779999999999999</v>
      </c>
      <c r="H145">
        <v>2.0468000000000002</v>
      </c>
      <c r="I145">
        <v>0.67789999999999995</v>
      </c>
      <c r="J145">
        <v>1.0195000000000001</v>
      </c>
      <c r="K145">
        <v>0.7016</v>
      </c>
      <c r="L145">
        <v>1.04</v>
      </c>
      <c r="M145">
        <v>0.6714</v>
      </c>
      <c r="N145">
        <v>3581</v>
      </c>
      <c r="O145">
        <v>146</v>
      </c>
      <c r="P145" t="s">
        <v>531</v>
      </c>
      <c r="Q145">
        <v>2015</v>
      </c>
      <c r="R145" t="s">
        <v>418</v>
      </c>
      <c r="S145" t="s">
        <v>531</v>
      </c>
      <c r="T145">
        <v>201508</v>
      </c>
      <c r="U145">
        <v>1.0682</v>
      </c>
      <c r="V145">
        <v>2.5295999999999998</v>
      </c>
      <c r="W145">
        <v>1.8915</v>
      </c>
      <c r="X145">
        <v>1.2468999999999999</v>
      </c>
      <c r="Y145">
        <v>2.1333000000000002</v>
      </c>
      <c r="Z145">
        <v>3480</v>
      </c>
      <c r="AA145">
        <v>0.70550000000000002</v>
      </c>
      <c r="AB145">
        <v>1.0780000000000001</v>
      </c>
      <c r="AC145">
        <v>0.71619999999999995</v>
      </c>
      <c r="AD145">
        <v>0.98829999999999996</v>
      </c>
      <c r="AE145">
        <v>0.70609999999999995</v>
      </c>
      <c r="AF145">
        <v>3480</v>
      </c>
      <c r="AG145" s="8">
        <f t="shared" si="67"/>
        <v>101</v>
      </c>
      <c r="AH145" s="8">
        <f t="shared" si="47"/>
        <v>4.5200000000000129E-2</v>
      </c>
      <c r="AI145" s="8">
        <f t="shared" si="48"/>
        <v>2.1599999999999842E-2</v>
      </c>
      <c r="AJ145" s="8">
        <f t="shared" si="49"/>
        <v>4.2599999999999971E-2</v>
      </c>
      <c r="AK145" s="8">
        <f t="shared" si="50"/>
        <v>6.8899999999999961E-2</v>
      </c>
      <c r="AL145" s="8">
        <f t="shared" si="51"/>
        <v>8.6500000000000021E-2</v>
      </c>
      <c r="AM145" s="8">
        <f t="shared" si="52"/>
        <v>2.7600000000000069E-2</v>
      </c>
      <c r="AN145" s="8">
        <f t="shared" si="53"/>
        <v>5.8499999999999996E-2</v>
      </c>
      <c r="AO145" s="8">
        <f t="shared" si="54"/>
        <v>1.4599999999999946E-2</v>
      </c>
      <c r="AP145" s="8">
        <f t="shared" si="55"/>
        <v>5.1700000000000079E-2</v>
      </c>
      <c r="AQ145" s="8">
        <f t="shared" si="56"/>
        <v>3.4699999999999953E-2</v>
      </c>
      <c r="AR145" s="1">
        <f t="shared" si="68"/>
        <v>2.9022988505747138E-2</v>
      </c>
      <c r="AS145" s="1">
        <f t="shared" si="57"/>
        <v>4.2314173375772479E-2</v>
      </c>
      <c r="AT145" s="1">
        <f t="shared" si="58"/>
        <v>8.5388994307399324E-3</v>
      </c>
      <c r="AU145" s="1">
        <f t="shared" si="59"/>
        <v>2.2521808088818429E-2</v>
      </c>
      <c r="AV145" s="1">
        <f t="shared" si="60"/>
        <v>5.5257037452883129E-2</v>
      </c>
      <c r="AW145" s="1">
        <f t="shared" si="61"/>
        <v>4.0547508554821143E-2</v>
      </c>
      <c r="AX145" s="1">
        <f t="shared" si="62"/>
        <v>3.9121190644932802E-2</v>
      </c>
      <c r="AY145" s="1">
        <f t="shared" si="63"/>
        <v>5.4267161410018527E-2</v>
      </c>
      <c r="AZ145" s="1">
        <f t="shared" si="64"/>
        <v>2.0385367215861372E-2</v>
      </c>
      <c r="BA145" s="1">
        <f t="shared" si="65"/>
        <v>5.231205099666103E-2</v>
      </c>
      <c r="BB145" s="1">
        <f t="shared" si="66"/>
        <v>4.9143180852570412E-2</v>
      </c>
      <c r="BC145" s="1"/>
    </row>
    <row r="146" spans="1:55" x14ac:dyDescent="0.2">
      <c r="A146" t="s">
        <v>168</v>
      </c>
      <c r="B146" t="s">
        <v>419</v>
      </c>
      <c r="C146" t="s">
        <v>531</v>
      </c>
      <c r="D146">
        <v>1.5980000000000001</v>
      </c>
      <c r="E146">
        <v>1.3452999999999999</v>
      </c>
      <c r="F146">
        <v>1.4319</v>
      </c>
      <c r="G146">
        <v>1.1141000000000001</v>
      </c>
      <c r="H146">
        <v>2.3593999999999999</v>
      </c>
      <c r="I146">
        <v>1.2804</v>
      </c>
      <c r="J146">
        <v>0.3962</v>
      </c>
      <c r="K146">
        <v>0.85150000000000003</v>
      </c>
      <c r="L146">
        <v>7.6E-3</v>
      </c>
      <c r="M146">
        <v>0.36809999999999998</v>
      </c>
      <c r="N146">
        <v>2107</v>
      </c>
      <c r="O146">
        <v>147</v>
      </c>
      <c r="P146" t="s">
        <v>531</v>
      </c>
      <c r="Q146">
        <v>2011</v>
      </c>
      <c r="R146" t="s">
        <v>419</v>
      </c>
      <c r="S146" t="s">
        <v>531</v>
      </c>
      <c r="T146">
        <v>201102</v>
      </c>
      <c r="U146">
        <v>1.7153</v>
      </c>
      <c r="V146">
        <v>1.6057999999999999</v>
      </c>
      <c r="W146">
        <v>1.5379</v>
      </c>
      <c r="X146">
        <v>1.1943999999999999</v>
      </c>
      <c r="Y146">
        <v>2.3212000000000002</v>
      </c>
      <c r="Z146">
        <v>1993</v>
      </c>
      <c r="AA146">
        <v>1.4015</v>
      </c>
      <c r="AB146">
        <v>0.41710000000000003</v>
      </c>
      <c r="AC146">
        <v>0.90749999999999997</v>
      </c>
      <c r="AD146">
        <v>8.6999999999999994E-3</v>
      </c>
      <c r="AE146">
        <v>0.40450000000000003</v>
      </c>
      <c r="AF146">
        <v>1993</v>
      </c>
      <c r="AG146" s="8">
        <f t="shared" si="67"/>
        <v>114</v>
      </c>
      <c r="AH146" s="8">
        <f t="shared" si="47"/>
        <v>0.11729999999999996</v>
      </c>
      <c r="AI146" s="8">
        <f t="shared" si="48"/>
        <v>0.26049999999999995</v>
      </c>
      <c r="AJ146" s="8">
        <f t="shared" si="49"/>
        <v>0.10600000000000009</v>
      </c>
      <c r="AK146" s="8">
        <f t="shared" si="50"/>
        <v>8.0299999999999816E-2</v>
      </c>
      <c r="AL146" s="8">
        <f t="shared" si="51"/>
        <v>3.819999999999979E-2</v>
      </c>
      <c r="AM146" s="8">
        <f t="shared" si="52"/>
        <v>0.12109999999999999</v>
      </c>
      <c r="AN146" s="8">
        <f t="shared" si="53"/>
        <v>2.090000000000003E-2</v>
      </c>
      <c r="AO146" s="8">
        <f t="shared" si="54"/>
        <v>5.5999999999999939E-2</v>
      </c>
      <c r="AP146" s="8">
        <f t="shared" si="55"/>
        <v>1.0999999999999994E-3</v>
      </c>
      <c r="AQ146" s="8">
        <f t="shared" si="56"/>
        <v>3.6400000000000043E-2</v>
      </c>
      <c r="AR146" s="1">
        <f t="shared" si="68"/>
        <v>5.720020070245857E-2</v>
      </c>
      <c r="AS146" s="1">
        <f t="shared" si="57"/>
        <v>6.8384539147670953E-2</v>
      </c>
      <c r="AT146" s="1">
        <f t="shared" si="58"/>
        <v>0.16222443641798479</v>
      </c>
      <c r="AU146" s="1">
        <f t="shared" si="59"/>
        <v>6.8925157682554139E-2</v>
      </c>
      <c r="AV146" s="1">
        <f t="shared" si="60"/>
        <v>6.723040857334206E-2</v>
      </c>
      <c r="AW146" s="1">
        <f t="shared" si="61"/>
        <v>1.6457004997415092E-2</v>
      </c>
      <c r="AX146" s="1">
        <f t="shared" si="62"/>
        <v>8.6407420620763453E-2</v>
      </c>
      <c r="AY146" s="1">
        <f t="shared" si="63"/>
        <v>5.0107887796691508E-2</v>
      </c>
      <c r="AZ146" s="1">
        <f t="shared" si="64"/>
        <v>6.1707988980716166E-2</v>
      </c>
      <c r="BA146" s="1">
        <f t="shared" si="65"/>
        <v>0.12643678160919536</v>
      </c>
      <c r="BB146" s="1">
        <f t="shared" si="66"/>
        <v>8.9987639060568725E-2</v>
      </c>
      <c r="BC146" s="1"/>
    </row>
    <row r="147" spans="1:55" x14ac:dyDescent="0.2">
      <c r="A147" t="s">
        <v>169</v>
      </c>
      <c r="B147" t="s">
        <v>420</v>
      </c>
      <c r="C147" t="s">
        <v>531</v>
      </c>
      <c r="D147">
        <v>0.21099999999999999</v>
      </c>
      <c r="E147">
        <v>1.6215999999999999</v>
      </c>
      <c r="F147">
        <v>1.2942</v>
      </c>
      <c r="G147">
        <v>1.8791</v>
      </c>
      <c r="H147">
        <v>4.0640000000000001</v>
      </c>
      <c r="I147">
        <v>0.1903</v>
      </c>
      <c r="J147">
        <v>0.2828</v>
      </c>
      <c r="K147">
        <v>0.40029999999999999</v>
      </c>
      <c r="L147">
        <v>0.1946</v>
      </c>
      <c r="M147">
        <v>0</v>
      </c>
      <c r="N147">
        <v>1709</v>
      </c>
      <c r="O147">
        <v>148</v>
      </c>
      <c r="P147" t="s">
        <v>531</v>
      </c>
      <c r="Q147">
        <v>2012</v>
      </c>
      <c r="R147" t="s">
        <v>420</v>
      </c>
      <c r="S147" t="s">
        <v>531</v>
      </c>
      <c r="T147">
        <v>201202</v>
      </c>
      <c r="U147">
        <v>0.22209999999999999</v>
      </c>
      <c r="V147">
        <v>1.7841</v>
      </c>
      <c r="W147">
        <v>1.3864000000000001</v>
      </c>
      <c r="X147">
        <v>1.9832000000000001</v>
      </c>
      <c r="Y147">
        <v>4.2515999999999998</v>
      </c>
      <c r="Z147">
        <v>1652</v>
      </c>
      <c r="AA147">
        <v>0.20050000000000001</v>
      </c>
      <c r="AB147">
        <v>0.29420000000000002</v>
      </c>
      <c r="AC147">
        <v>0.43109999999999998</v>
      </c>
      <c r="AD147">
        <v>0.21299999999999999</v>
      </c>
      <c r="AE147">
        <v>0</v>
      </c>
      <c r="AF147">
        <v>1652</v>
      </c>
      <c r="AG147" s="8">
        <f t="shared" si="67"/>
        <v>57</v>
      </c>
      <c r="AH147" s="8">
        <f t="shared" si="47"/>
        <v>1.1099999999999999E-2</v>
      </c>
      <c r="AI147" s="8">
        <f t="shared" si="48"/>
        <v>0.16250000000000009</v>
      </c>
      <c r="AJ147" s="8">
        <f t="shared" si="49"/>
        <v>9.220000000000006E-2</v>
      </c>
      <c r="AK147" s="8">
        <f t="shared" si="50"/>
        <v>0.10410000000000008</v>
      </c>
      <c r="AL147" s="8">
        <f t="shared" si="51"/>
        <v>0.18759999999999977</v>
      </c>
      <c r="AM147" s="8">
        <f t="shared" si="52"/>
        <v>1.0200000000000015E-2</v>
      </c>
      <c r="AN147" s="8">
        <f t="shared" si="53"/>
        <v>1.1400000000000021E-2</v>
      </c>
      <c r="AO147" s="8">
        <f t="shared" si="54"/>
        <v>3.0799999999999994E-2</v>
      </c>
      <c r="AP147" s="8">
        <f t="shared" si="55"/>
        <v>1.84E-2</v>
      </c>
      <c r="AQ147" s="8">
        <f t="shared" si="56"/>
        <v>0</v>
      </c>
      <c r="AR147" s="1">
        <f t="shared" si="68"/>
        <v>3.4503631961259051E-2</v>
      </c>
      <c r="AS147" s="1">
        <f t="shared" si="57"/>
        <v>4.9977487618189986E-2</v>
      </c>
      <c r="AT147" s="1">
        <f t="shared" si="58"/>
        <v>9.108233843394431E-2</v>
      </c>
      <c r="AU147" s="1">
        <f t="shared" si="59"/>
        <v>6.6503173687247563E-2</v>
      </c>
      <c r="AV147" s="1">
        <f t="shared" si="60"/>
        <v>5.2490923759580532E-2</v>
      </c>
      <c r="AW147" s="1">
        <f t="shared" si="61"/>
        <v>4.412456486969607E-2</v>
      </c>
      <c r="AX147" s="1">
        <f t="shared" si="62"/>
        <v>5.0872817955112337E-2</v>
      </c>
      <c r="AY147" s="1">
        <f t="shared" si="63"/>
        <v>3.8749150237933461E-2</v>
      </c>
      <c r="AZ147" s="1">
        <f t="shared" si="64"/>
        <v>7.1445140338668556E-2</v>
      </c>
      <c r="BA147" s="1">
        <f t="shared" si="65"/>
        <v>8.6384976525821555E-2</v>
      </c>
      <c r="BB147" s="1">
        <f t="shared" si="66"/>
        <v>0</v>
      </c>
      <c r="BC147" s="1"/>
    </row>
    <row r="148" spans="1:55" x14ac:dyDescent="0.2">
      <c r="A148" t="s">
        <v>170</v>
      </c>
      <c r="B148" t="s">
        <v>421</v>
      </c>
      <c r="C148" t="s">
        <v>531</v>
      </c>
      <c r="D148">
        <v>1.5696000000000001</v>
      </c>
      <c r="E148">
        <v>1.3107</v>
      </c>
      <c r="F148">
        <v>2.8649</v>
      </c>
      <c r="G148">
        <v>1.282</v>
      </c>
      <c r="H148">
        <v>2.6307999999999998</v>
      </c>
      <c r="I148">
        <v>0.49280000000000002</v>
      </c>
      <c r="J148">
        <v>0.91590000000000005</v>
      </c>
      <c r="K148">
        <v>0.89019999999999999</v>
      </c>
      <c r="L148">
        <v>0.64839999999999998</v>
      </c>
      <c r="M148">
        <v>0</v>
      </c>
      <c r="N148">
        <v>2517</v>
      </c>
      <c r="O148">
        <v>149</v>
      </c>
      <c r="P148" t="s">
        <v>531</v>
      </c>
      <c r="Q148">
        <v>2013</v>
      </c>
      <c r="R148" t="s">
        <v>421</v>
      </c>
      <c r="S148" t="s">
        <v>531</v>
      </c>
      <c r="T148">
        <v>201302</v>
      </c>
      <c r="U148">
        <v>1.6518999999999999</v>
      </c>
      <c r="V148">
        <v>1.3451</v>
      </c>
      <c r="W148">
        <v>2.9912000000000001</v>
      </c>
      <c r="X148">
        <v>1.3333999999999999</v>
      </c>
      <c r="Y148">
        <v>2.7092000000000001</v>
      </c>
      <c r="Z148">
        <v>2472</v>
      </c>
      <c r="AA148">
        <v>0.51119999999999999</v>
      </c>
      <c r="AB148">
        <v>0.94879999999999998</v>
      </c>
      <c r="AC148">
        <v>0.96919999999999995</v>
      </c>
      <c r="AD148">
        <v>0.67769999999999997</v>
      </c>
      <c r="AE148">
        <v>0</v>
      </c>
      <c r="AF148">
        <v>2472</v>
      </c>
      <c r="AG148" s="8">
        <f t="shared" si="67"/>
        <v>45</v>
      </c>
      <c r="AH148" s="8">
        <f t="shared" si="47"/>
        <v>8.2299999999999818E-2</v>
      </c>
      <c r="AI148" s="8">
        <f t="shared" si="48"/>
        <v>3.4399999999999986E-2</v>
      </c>
      <c r="AJ148" s="8">
        <f t="shared" si="49"/>
        <v>0.12630000000000008</v>
      </c>
      <c r="AK148" s="8">
        <f t="shared" si="50"/>
        <v>5.139999999999989E-2</v>
      </c>
      <c r="AL148" s="8">
        <f t="shared" si="51"/>
        <v>7.8400000000000247E-2</v>
      </c>
      <c r="AM148" s="8">
        <f t="shared" si="52"/>
        <v>1.8399999999999972E-2</v>
      </c>
      <c r="AN148" s="8">
        <f t="shared" si="53"/>
        <v>3.2899999999999929E-2</v>
      </c>
      <c r="AO148" s="8">
        <f t="shared" si="54"/>
        <v>7.8999999999999959E-2</v>
      </c>
      <c r="AP148" s="8">
        <f t="shared" si="55"/>
        <v>2.9299999999999993E-2</v>
      </c>
      <c r="AQ148" s="8">
        <f t="shared" si="56"/>
        <v>0</v>
      </c>
      <c r="AR148" s="1">
        <f t="shared" si="68"/>
        <v>1.8203883495145678E-2</v>
      </c>
      <c r="AS148" s="1">
        <f t="shared" si="57"/>
        <v>4.9821417761365616E-2</v>
      </c>
      <c r="AT148" s="1">
        <f t="shared" si="58"/>
        <v>2.5574306742993103E-2</v>
      </c>
      <c r="AU148" s="1">
        <f t="shared" si="59"/>
        <v>4.2223856646162128E-2</v>
      </c>
      <c r="AV148" s="1">
        <f t="shared" si="60"/>
        <v>3.8548072596370053E-2</v>
      </c>
      <c r="AW148" s="1">
        <f t="shared" si="61"/>
        <v>2.8938432009449344E-2</v>
      </c>
      <c r="AX148" s="1">
        <f t="shared" si="62"/>
        <v>3.5993740219092296E-2</v>
      </c>
      <c r="AY148" s="1">
        <f t="shared" si="63"/>
        <v>3.4675379426644115E-2</v>
      </c>
      <c r="AZ148" s="1">
        <f t="shared" si="64"/>
        <v>8.1510524143623586E-2</v>
      </c>
      <c r="BA148" s="1">
        <f t="shared" si="65"/>
        <v>4.323446952929022E-2</v>
      </c>
      <c r="BB148" s="1">
        <f t="shared" si="66"/>
        <v>0</v>
      </c>
      <c r="BC148" s="1"/>
    </row>
    <row r="149" spans="1:55" x14ac:dyDescent="0.2">
      <c r="A149" t="s">
        <v>171</v>
      </c>
      <c r="B149" t="s">
        <v>422</v>
      </c>
      <c r="C149" t="s">
        <v>531</v>
      </c>
      <c r="D149">
        <v>0.75519999999999998</v>
      </c>
      <c r="E149">
        <v>1.5325</v>
      </c>
      <c r="F149">
        <v>2.2625000000000002</v>
      </c>
      <c r="G149">
        <v>2.4134000000000002</v>
      </c>
      <c r="H149">
        <v>2.1065</v>
      </c>
      <c r="I149">
        <v>1.2393000000000001</v>
      </c>
      <c r="J149">
        <v>1.0073000000000001</v>
      </c>
      <c r="K149">
        <v>0.76880000000000004</v>
      </c>
      <c r="L149">
        <v>1.5421</v>
      </c>
      <c r="M149">
        <v>0.29649999999999999</v>
      </c>
      <c r="N149">
        <v>2636</v>
      </c>
      <c r="O149">
        <v>150</v>
      </c>
      <c r="P149" t="s">
        <v>531</v>
      </c>
      <c r="Q149">
        <v>2014</v>
      </c>
      <c r="R149" t="s">
        <v>422</v>
      </c>
      <c r="S149" t="s">
        <v>531</v>
      </c>
      <c r="T149">
        <v>201402</v>
      </c>
      <c r="U149">
        <v>0.7974</v>
      </c>
      <c r="V149">
        <v>1.6067</v>
      </c>
      <c r="W149">
        <v>2.3912</v>
      </c>
      <c r="X149">
        <v>2.6421000000000001</v>
      </c>
      <c r="Y149">
        <v>2.1686999999999999</v>
      </c>
      <c r="Z149">
        <v>2580</v>
      </c>
      <c r="AA149">
        <v>1.2470000000000001</v>
      </c>
      <c r="AB149">
        <v>1.0182</v>
      </c>
      <c r="AC149">
        <v>0.83430000000000004</v>
      </c>
      <c r="AD149">
        <v>1.6455</v>
      </c>
      <c r="AE149">
        <v>0.315</v>
      </c>
      <c r="AF149">
        <v>2580</v>
      </c>
      <c r="AG149" s="8">
        <f t="shared" si="67"/>
        <v>56</v>
      </c>
      <c r="AH149" s="8">
        <f t="shared" si="47"/>
        <v>4.2200000000000015E-2</v>
      </c>
      <c r="AI149" s="8">
        <f t="shared" si="48"/>
        <v>7.4200000000000044E-2</v>
      </c>
      <c r="AJ149" s="8">
        <f t="shared" si="49"/>
        <v>0.12869999999999981</v>
      </c>
      <c r="AK149" s="8">
        <f t="shared" si="50"/>
        <v>0.2286999999999999</v>
      </c>
      <c r="AL149" s="8">
        <f t="shared" si="51"/>
        <v>6.2199999999999811E-2</v>
      </c>
      <c r="AM149" s="8">
        <f t="shared" si="52"/>
        <v>7.7000000000000401E-3</v>
      </c>
      <c r="AN149" s="8">
        <f t="shared" si="53"/>
        <v>1.089999999999991E-2</v>
      </c>
      <c r="AO149" s="8">
        <f t="shared" si="54"/>
        <v>6.5500000000000003E-2</v>
      </c>
      <c r="AP149" s="8">
        <f t="shared" si="55"/>
        <v>0.10339999999999994</v>
      </c>
      <c r="AQ149" s="8">
        <f t="shared" si="56"/>
        <v>1.8500000000000016E-2</v>
      </c>
      <c r="AR149" s="1">
        <f t="shared" si="68"/>
        <v>2.170542635658923E-2</v>
      </c>
      <c r="AS149" s="1">
        <f t="shared" si="57"/>
        <v>5.2921996488587975E-2</v>
      </c>
      <c r="AT149" s="1">
        <f t="shared" si="58"/>
        <v>4.6181614489326006E-2</v>
      </c>
      <c r="AU149" s="1">
        <f t="shared" si="59"/>
        <v>5.3822348611575754E-2</v>
      </c>
      <c r="AV149" s="1">
        <f t="shared" si="60"/>
        <v>8.6559933386321397E-2</v>
      </c>
      <c r="AW149" s="1">
        <f t="shared" si="61"/>
        <v>2.8680776502051808E-2</v>
      </c>
      <c r="AX149" s="1">
        <f t="shared" si="62"/>
        <v>6.1748195669607542E-3</v>
      </c>
      <c r="AY149" s="1">
        <f t="shared" si="63"/>
        <v>1.070516597917881E-2</v>
      </c>
      <c r="AZ149" s="1">
        <f t="shared" si="64"/>
        <v>7.850892964161571E-2</v>
      </c>
      <c r="BA149" s="1">
        <f t="shared" si="65"/>
        <v>6.283804314797925E-2</v>
      </c>
      <c r="BB149" s="1">
        <f t="shared" si="66"/>
        <v>5.8730158730158744E-2</v>
      </c>
      <c r="BC149" s="1"/>
    </row>
    <row r="150" spans="1:55" x14ac:dyDescent="0.2">
      <c r="A150" t="s">
        <v>172</v>
      </c>
      <c r="B150" t="s">
        <v>423</v>
      </c>
      <c r="C150" t="s">
        <v>531</v>
      </c>
      <c r="D150">
        <v>1.8966000000000001</v>
      </c>
      <c r="E150">
        <v>1.7718</v>
      </c>
      <c r="F150">
        <v>3.5659000000000001</v>
      </c>
      <c r="G150">
        <v>1.7229000000000001</v>
      </c>
      <c r="H150">
        <v>2.4171</v>
      </c>
      <c r="I150">
        <v>1.8349</v>
      </c>
      <c r="J150">
        <v>0.55369999999999997</v>
      </c>
      <c r="K150">
        <v>0.94240000000000002</v>
      </c>
      <c r="L150">
        <v>1.1748000000000001</v>
      </c>
      <c r="M150">
        <v>0.83979999999999999</v>
      </c>
      <c r="N150">
        <v>3673</v>
      </c>
      <c r="O150">
        <v>151</v>
      </c>
      <c r="P150" t="s">
        <v>531</v>
      </c>
      <c r="Q150">
        <v>2015</v>
      </c>
      <c r="R150" t="s">
        <v>423</v>
      </c>
      <c r="S150" t="s">
        <v>531</v>
      </c>
      <c r="T150">
        <v>201502</v>
      </c>
      <c r="U150">
        <v>1.9715</v>
      </c>
      <c r="V150">
        <v>1.8927</v>
      </c>
      <c r="W150">
        <v>3.7528999999999999</v>
      </c>
      <c r="X150">
        <v>1.8013999999999999</v>
      </c>
      <c r="Y150">
        <v>2.5649000000000002</v>
      </c>
      <c r="Z150">
        <v>3583</v>
      </c>
      <c r="AA150">
        <v>2.0636000000000001</v>
      </c>
      <c r="AB150">
        <v>0.58699999999999997</v>
      </c>
      <c r="AC150">
        <v>1.0198</v>
      </c>
      <c r="AD150">
        <v>1.2074</v>
      </c>
      <c r="AE150">
        <v>0.88549999999999995</v>
      </c>
      <c r="AF150">
        <v>3583</v>
      </c>
      <c r="AG150" s="8">
        <f t="shared" si="67"/>
        <v>90</v>
      </c>
      <c r="AH150" s="8">
        <f t="shared" si="47"/>
        <v>7.4899999999999967E-2</v>
      </c>
      <c r="AI150" s="8">
        <f t="shared" si="48"/>
        <v>0.12090000000000001</v>
      </c>
      <c r="AJ150" s="8">
        <f t="shared" si="49"/>
        <v>0.18699999999999983</v>
      </c>
      <c r="AK150" s="8">
        <f t="shared" si="50"/>
        <v>7.8499999999999792E-2</v>
      </c>
      <c r="AL150" s="8">
        <f t="shared" si="51"/>
        <v>0.14780000000000015</v>
      </c>
      <c r="AM150" s="8">
        <f t="shared" si="52"/>
        <v>0.22870000000000013</v>
      </c>
      <c r="AN150" s="8">
        <f t="shared" si="53"/>
        <v>3.3299999999999996E-2</v>
      </c>
      <c r="AO150" s="8">
        <f t="shared" si="54"/>
        <v>7.7400000000000024E-2</v>
      </c>
      <c r="AP150" s="8">
        <f t="shared" si="55"/>
        <v>3.2599999999999962E-2</v>
      </c>
      <c r="AQ150" s="8">
        <f t="shared" si="56"/>
        <v>4.5699999999999963E-2</v>
      </c>
      <c r="AR150" s="1">
        <f t="shared" si="68"/>
        <v>2.5118615685179924E-2</v>
      </c>
      <c r="AS150" s="1">
        <f t="shared" si="57"/>
        <v>3.7991377124017234E-2</v>
      </c>
      <c r="AT150" s="1">
        <f t="shared" si="58"/>
        <v>6.3877001109526099E-2</v>
      </c>
      <c r="AU150" s="1">
        <f t="shared" si="59"/>
        <v>4.9828132910549106E-2</v>
      </c>
      <c r="AV150" s="1">
        <f t="shared" si="60"/>
        <v>4.3577217719551364E-2</v>
      </c>
      <c r="AW150" s="1">
        <f t="shared" si="61"/>
        <v>5.7624078911458598E-2</v>
      </c>
      <c r="AX150" s="1">
        <f t="shared" si="62"/>
        <v>0.11082574142275636</v>
      </c>
      <c r="AY150" s="1">
        <f t="shared" si="63"/>
        <v>5.6729131175468517E-2</v>
      </c>
      <c r="AZ150" s="1">
        <f t="shared" si="64"/>
        <v>7.5897234751912124E-2</v>
      </c>
      <c r="BA150" s="1">
        <f t="shared" si="65"/>
        <v>2.7000165645187924E-2</v>
      </c>
      <c r="BB150" s="1">
        <f t="shared" si="66"/>
        <v>5.1609260304912419E-2</v>
      </c>
      <c r="BC150" s="1"/>
    </row>
    <row r="151" spans="1:55" x14ac:dyDescent="0.2">
      <c r="A151" t="s">
        <v>173</v>
      </c>
      <c r="B151" t="s">
        <v>424</v>
      </c>
      <c r="C151" t="s">
        <v>532</v>
      </c>
      <c r="D151">
        <v>0</v>
      </c>
      <c r="E151">
        <v>1.5302</v>
      </c>
      <c r="F151">
        <v>1.8966000000000001</v>
      </c>
      <c r="G151">
        <v>0.79220000000000002</v>
      </c>
      <c r="H151">
        <v>0</v>
      </c>
      <c r="I151">
        <v>0</v>
      </c>
      <c r="J151">
        <v>0.26869999999999999</v>
      </c>
      <c r="K151">
        <v>0</v>
      </c>
      <c r="L151">
        <v>0</v>
      </c>
      <c r="M151">
        <v>0</v>
      </c>
      <c r="N151">
        <v>435</v>
      </c>
      <c r="O151">
        <v>152</v>
      </c>
      <c r="P151" t="s">
        <v>532</v>
      </c>
      <c r="Q151">
        <v>2011</v>
      </c>
      <c r="R151" t="s">
        <v>424</v>
      </c>
      <c r="S151" t="s">
        <v>532</v>
      </c>
      <c r="T151">
        <v>201105</v>
      </c>
      <c r="U151">
        <v>0</v>
      </c>
      <c r="V151">
        <v>1.6861999999999999</v>
      </c>
      <c r="W151">
        <v>2.0421999999999998</v>
      </c>
      <c r="X151">
        <v>0.84309999999999996</v>
      </c>
      <c r="Y151">
        <v>0</v>
      </c>
      <c r="Z151">
        <v>412</v>
      </c>
      <c r="AA151">
        <v>0</v>
      </c>
      <c r="AB151">
        <v>0.2999</v>
      </c>
      <c r="AC151">
        <v>0</v>
      </c>
      <c r="AD151">
        <v>0</v>
      </c>
      <c r="AE151">
        <v>0</v>
      </c>
      <c r="AF151">
        <v>412</v>
      </c>
      <c r="AG151" s="8">
        <f t="shared" si="67"/>
        <v>23</v>
      </c>
      <c r="AH151" s="8">
        <f t="shared" si="47"/>
        <v>0</v>
      </c>
      <c r="AI151" s="8">
        <f t="shared" si="48"/>
        <v>0.15599999999999992</v>
      </c>
      <c r="AJ151" s="8">
        <f t="shared" si="49"/>
        <v>0.14559999999999973</v>
      </c>
      <c r="AK151" s="8">
        <f t="shared" si="50"/>
        <v>5.0899999999999945E-2</v>
      </c>
      <c r="AL151" s="8">
        <f t="shared" si="51"/>
        <v>0</v>
      </c>
      <c r="AM151" s="8">
        <f t="shared" si="52"/>
        <v>0</v>
      </c>
      <c r="AN151" s="8">
        <f t="shared" si="53"/>
        <v>3.1200000000000006E-2</v>
      </c>
      <c r="AO151" s="8">
        <f t="shared" si="54"/>
        <v>0</v>
      </c>
      <c r="AP151" s="8">
        <f t="shared" si="55"/>
        <v>0</v>
      </c>
      <c r="AQ151" s="8">
        <f t="shared" si="56"/>
        <v>0</v>
      </c>
      <c r="AR151" s="1">
        <f t="shared" si="68"/>
        <v>5.5825242718446688E-2</v>
      </c>
      <c r="AS151" s="1">
        <f t="shared" si="57"/>
        <v>0</v>
      </c>
      <c r="AT151" s="1">
        <f t="shared" si="58"/>
        <v>9.2515715810698618E-2</v>
      </c>
      <c r="AU151" s="1">
        <f t="shared" si="59"/>
        <v>7.1295661541474709E-2</v>
      </c>
      <c r="AV151" s="1">
        <f t="shared" si="60"/>
        <v>6.0372435061084029E-2</v>
      </c>
      <c r="AW151" s="1">
        <f t="shared" si="61"/>
        <v>0</v>
      </c>
      <c r="AX151" s="1">
        <f t="shared" si="62"/>
        <v>0</v>
      </c>
      <c r="AY151" s="1">
        <f t="shared" si="63"/>
        <v>0.10403467822607537</v>
      </c>
      <c r="AZ151" s="1">
        <f t="shared" si="64"/>
        <v>0</v>
      </c>
      <c r="BA151" s="1">
        <f t="shared" si="65"/>
        <v>0</v>
      </c>
      <c r="BB151" s="1">
        <f t="shared" si="66"/>
        <v>0</v>
      </c>
      <c r="BC151" s="1"/>
    </row>
    <row r="152" spans="1:55" x14ac:dyDescent="0.2">
      <c r="A152" t="s">
        <v>174</v>
      </c>
      <c r="B152" t="s">
        <v>425</v>
      </c>
      <c r="C152" t="s">
        <v>532</v>
      </c>
      <c r="D152">
        <v>0.3785</v>
      </c>
      <c r="E152">
        <v>0.29239999999999999</v>
      </c>
      <c r="F152">
        <v>0.83789999999999998</v>
      </c>
      <c r="G152">
        <v>1.4912000000000001</v>
      </c>
      <c r="H152">
        <v>2.0278</v>
      </c>
      <c r="I152">
        <v>0.65749999999999997</v>
      </c>
      <c r="J152">
        <v>0</v>
      </c>
      <c r="K152">
        <v>0.21729999999999999</v>
      </c>
      <c r="L152">
        <v>6.2199999999999998E-2</v>
      </c>
      <c r="M152">
        <v>0</v>
      </c>
      <c r="N152">
        <v>513</v>
      </c>
      <c r="O152">
        <v>153</v>
      </c>
      <c r="P152" t="s">
        <v>532</v>
      </c>
      <c r="Q152">
        <v>2011</v>
      </c>
      <c r="R152" t="s">
        <v>425</v>
      </c>
      <c r="S152" t="s">
        <v>532</v>
      </c>
      <c r="T152">
        <v>201111</v>
      </c>
      <c r="U152">
        <v>0.4078</v>
      </c>
      <c r="V152">
        <v>0.311</v>
      </c>
      <c r="W152">
        <v>0.90290000000000004</v>
      </c>
      <c r="X152">
        <v>1.4824999999999999</v>
      </c>
      <c r="Y152">
        <v>2.1364999999999998</v>
      </c>
      <c r="Z152">
        <v>497</v>
      </c>
      <c r="AA152">
        <v>0.69789999999999996</v>
      </c>
      <c r="AB152">
        <v>0</v>
      </c>
      <c r="AC152">
        <v>0.24110000000000001</v>
      </c>
      <c r="AD152">
        <v>6.9599999999999995E-2</v>
      </c>
      <c r="AE152">
        <v>0</v>
      </c>
      <c r="AF152">
        <v>497</v>
      </c>
      <c r="AG152" s="8">
        <f t="shared" si="67"/>
        <v>16</v>
      </c>
      <c r="AH152" s="8">
        <f t="shared" si="47"/>
        <v>2.9299999999999993E-2</v>
      </c>
      <c r="AI152" s="8">
        <f t="shared" si="48"/>
        <v>1.8600000000000005E-2</v>
      </c>
      <c r="AJ152" s="8">
        <f t="shared" si="49"/>
        <v>6.5000000000000058E-2</v>
      </c>
      <c r="AK152" s="8">
        <f t="shared" si="50"/>
        <v>8.7000000000001521E-3</v>
      </c>
      <c r="AL152" s="8">
        <f t="shared" si="51"/>
        <v>0.1086999999999998</v>
      </c>
      <c r="AM152" s="8">
        <f t="shared" si="52"/>
        <v>4.0399999999999991E-2</v>
      </c>
      <c r="AN152" s="8">
        <f t="shared" si="53"/>
        <v>0</v>
      </c>
      <c r="AO152" s="8">
        <f t="shared" si="54"/>
        <v>2.3800000000000016E-2</v>
      </c>
      <c r="AP152" s="8">
        <f t="shared" si="55"/>
        <v>7.3999999999999969E-3</v>
      </c>
      <c r="AQ152" s="8">
        <f t="shared" si="56"/>
        <v>0</v>
      </c>
      <c r="AR152" s="1">
        <f t="shared" si="68"/>
        <v>3.2193158953722323E-2</v>
      </c>
      <c r="AS152" s="1">
        <f t="shared" si="57"/>
        <v>7.1848945561549749E-2</v>
      </c>
      <c r="AT152" s="1">
        <f t="shared" si="58"/>
        <v>5.9807073954983969E-2</v>
      </c>
      <c r="AU152" s="1">
        <f t="shared" si="59"/>
        <v>7.199025362720135E-2</v>
      </c>
      <c r="AV152" s="1">
        <f t="shared" si="60"/>
        <v>5.8684654300169559E-3</v>
      </c>
      <c r="AW152" s="1">
        <f t="shared" si="61"/>
        <v>5.0877603557219708E-2</v>
      </c>
      <c r="AX152" s="1">
        <f t="shared" si="62"/>
        <v>5.7887949562974605E-2</v>
      </c>
      <c r="AY152" s="1">
        <f t="shared" si="63"/>
        <v>0</v>
      </c>
      <c r="AZ152" s="1">
        <f t="shared" si="64"/>
        <v>9.8714226462048971E-2</v>
      </c>
      <c r="BA152" s="1">
        <f t="shared" si="65"/>
        <v>0.10632183908045978</v>
      </c>
      <c r="BB152" s="1">
        <f t="shared" si="66"/>
        <v>0</v>
      </c>
      <c r="BC152" s="1"/>
    </row>
    <row r="153" spans="1:55" x14ac:dyDescent="0.2">
      <c r="A153" t="s">
        <v>176</v>
      </c>
      <c r="B153" t="s">
        <v>427</v>
      </c>
      <c r="C153" t="s">
        <v>533</v>
      </c>
      <c r="D153">
        <v>1.3786</v>
      </c>
      <c r="E153">
        <v>2.1263999999999998</v>
      </c>
      <c r="F153">
        <v>2.4411</v>
      </c>
      <c r="G153">
        <v>1.0804</v>
      </c>
      <c r="H153">
        <v>1.8338000000000001</v>
      </c>
      <c r="I153">
        <v>0.89470000000000005</v>
      </c>
      <c r="J153">
        <v>0.74039999999999995</v>
      </c>
      <c r="K153">
        <v>0.71389999999999998</v>
      </c>
      <c r="L153">
        <v>2.3031999999999999</v>
      </c>
      <c r="M153">
        <v>1.4956</v>
      </c>
      <c r="N153">
        <v>1060</v>
      </c>
      <c r="O153">
        <v>155</v>
      </c>
      <c r="P153" t="s">
        <v>533</v>
      </c>
      <c r="Q153">
        <v>2013</v>
      </c>
      <c r="R153" t="s">
        <v>427</v>
      </c>
      <c r="S153" t="s">
        <v>533</v>
      </c>
      <c r="T153">
        <v>201305</v>
      </c>
      <c r="U153">
        <v>1.4505999999999999</v>
      </c>
      <c r="V153">
        <v>2.2772000000000001</v>
      </c>
      <c r="W153">
        <v>2.5922999999999998</v>
      </c>
      <c r="X153">
        <v>1.1157999999999999</v>
      </c>
      <c r="Y153">
        <v>2.0118</v>
      </c>
      <c r="Z153">
        <v>1020</v>
      </c>
      <c r="AA153">
        <v>0.9446</v>
      </c>
      <c r="AB153">
        <v>0.79349999999999998</v>
      </c>
      <c r="AC153">
        <v>0.76149999999999995</v>
      </c>
      <c r="AD153">
        <v>0.30080000000000001</v>
      </c>
      <c r="AE153">
        <v>1.5720000000000001</v>
      </c>
      <c r="AF153">
        <v>1020</v>
      </c>
      <c r="AG153" s="8">
        <f t="shared" si="67"/>
        <v>40</v>
      </c>
      <c r="AH153" s="8">
        <f t="shared" si="47"/>
        <v>7.1999999999999842E-2</v>
      </c>
      <c r="AI153" s="8">
        <f t="shared" si="48"/>
        <v>0.15080000000000027</v>
      </c>
      <c r="AJ153" s="8">
        <f t="shared" si="49"/>
        <v>0.15119999999999978</v>
      </c>
      <c r="AK153" s="8">
        <f t="shared" si="50"/>
        <v>3.5399999999999876E-2</v>
      </c>
      <c r="AL153" s="8">
        <f t="shared" si="51"/>
        <v>0.17799999999999994</v>
      </c>
      <c r="AM153" s="8">
        <f t="shared" si="52"/>
        <v>4.9899999999999944E-2</v>
      </c>
      <c r="AN153" s="8">
        <f t="shared" si="53"/>
        <v>5.3100000000000036E-2</v>
      </c>
      <c r="AO153" s="8">
        <f t="shared" si="54"/>
        <v>4.7599999999999976E-2</v>
      </c>
      <c r="AP153" s="8">
        <f t="shared" si="55"/>
        <v>2.0023999999999997</v>
      </c>
      <c r="AQ153" s="8">
        <f t="shared" si="56"/>
        <v>7.6400000000000023E-2</v>
      </c>
      <c r="AR153" s="1">
        <f t="shared" si="68"/>
        <v>3.9215686274509887E-2</v>
      </c>
      <c r="AS153" s="1">
        <f t="shared" si="57"/>
        <v>4.9634633944574569E-2</v>
      </c>
      <c r="AT153" s="1">
        <f t="shared" si="58"/>
        <v>6.6221675742139552E-2</v>
      </c>
      <c r="AU153" s="1">
        <f t="shared" si="59"/>
        <v>5.8326582571461505E-2</v>
      </c>
      <c r="AV153" s="1">
        <f t="shared" si="60"/>
        <v>3.172611579136031E-2</v>
      </c>
      <c r="AW153" s="1">
        <f t="shared" si="61"/>
        <v>8.8477979918480942E-2</v>
      </c>
      <c r="AX153" s="1">
        <f t="shared" si="62"/>
        <v>5.282659326699124E-2</v>
      </c>
      <c r="AY153" s="1">
        <f t="shared" si="63"/>
        <v>6.691871455576559E-2</v>
      </c>
      <c r="AZ153" s="1">
        <f t="shared" si="64"/>
        <v>6.2508207485226452E-2</v>
      </c>
      <c r="BA153" s="1">
        <f t="shared" si="65"/>
        <v>6.6569148936170208</v>
      </c>
      <c r="BB153" s="1">
        <f t="shared" si="66"/>
        <v>4.8600508905852435E-2</v>
      </c>
      <c r="BC153" s="1"/>
    </row>
    <row r="154" spans="1:55" x14ac:dyDescent="0.2">
      <c r="A154" t="s">
        <v>177</v>
      </c>
      <c r="B154" t="s">
        <v>428</v>
      </c>
      <c r="C154" t="s">
        <v>533</v>
      </c>
      <c r="D154">
        <v>3.1505000000000001</v>
      </c>
      <c r="E154">
        <v>4.3642000000000003</v>
      </c>
      <c r="F154">
        <v>5.5922999999999998</v>
      </c>
      <c r="G154">
        <v>0.4647</v>
      </c>
      <c r="H154">
        <v>0</v>
      </c>
      <c r="I154">
        <v>1.7395</v>
      </c>
      <c r="J154">
        <v>0.61360000000000003</v>
      </c>
      <c r="K154">
        <v>0.9708</v>
      </c>
      <c r="L154">
        <v>2.0169999999999999</v>
      </c>
      <c r="M154">
        <v>2.8529</v>
      </c>
      <c r="N154">
        <v>673</v>
      </c>
      <c r="O154">
        <v>156</v>
      </c>
      <c r="P154" t="s">
        <v>533</v>
      </c>
      <c r="Q154">
        <v>2014</v>
      </c>
      <c r="R154" t="s">
        <v>428</v>
      </c>
      <c r="S154" t="s">
        <v>533</v>
      </c>
      <c r="T154">
        <v>201405</v>
      </c>
      <c r="U154">
        <v>3.3654999999999999</v>
      </c>
      <c r="V154">
        <v>4.6376999999999997</v>
      </c>
      <c r="W154">
        <v>6.0050999999999997</v>
      </c>
      <c r="X154">
        <v>0.50319999999999998</v>
      </c>
      <c r="Y154">
        <v>0</v>
      </c>
      <c r="Z154">
        <v>646</v>
      </c>
      <c r="AA154">
        <v>1.8301000000000001</v>
      </c>
      <c r="AB154">
        <v>0.65380000000000005</v>
      </c>
      <c r="AC154">
        <v>1.0385</v>
      </c>
      <c r="AD154">
        <v>0.57120000000000004</v>
      </c>
      <c r="AE154">
        <v>3.0272999999999999</v>
      </c>
      <c r="AF154">
        <v>646</v>
      </c>
      <c r="AG154" s="8">
        <f t="shared" si="67"/>
        <v>27</v>
      </c>
      <c r="AH154" s="8">
        <f t="shared" si="47"/>
        <v>0.21499999999999986</v>
      </c>
      <c r="AI154" s="8">
        <f t="shared" si="48"/>
        <v>0.27349999999999941</v>
      </c>
      <c r="AJ154" s="8">
        <f t="shared" si="49"/>
        <v>0.41279999999999983</v>
      </c>
      <c r="AK154" s="8">
        <f t="shared" si="50"/>
        <v>3.8499999999999979E-2</v>
      </c>
      <c r="AL154" s="8">
        <f t="shared" si="51"/>
        <v>0</v>
      </c>
      <c r="AM154" s="8">
        <f t="shared" si="52"/>
        <v>9.0600000000000014E-2</v>
      </c>
      <c r="AN154" s="8">
        <f t="shared" si="53"/>
        <v>4.0200000000000014E-2</v>
      </c>
      <c r="AO154" s="8">
        <f t="shared" si="54"/>
        <v>6.7699999999999982E-2</v>
      </c>
      <c r="AP154" s="8">
        <f t="shared" si="55"/>
        <v>1.4457999999999998</v>
      </c>
      <c r="AQ154" s="8">
        <f t="shared" si="56"/>
        <v>0.17439999999999989</v>
      </c>
      <c r="AR154" s="1">
        <f t="shared" si="68"/>
        <v>4.1795665634674961E-2</v>
      </c>
      <c r="AS154" s="1">
        <f t="shared" si="57"/>
        <v>6.3883523993463087E-2</v>
      </c>
      <c r="AT154" s="1">
        <f t="shared" si="58"/>
        <v>5.8973197921383336E-2</v>
      </c>
      <c r="AU154" s="1">
        <f t="shared" si="59"/>
        <v>6.8741569665784041E-2</v>
      </c>
      <c r="AV154" s="1">
        <f t="shared" si="60"/>
        <v>7.6510333863274993E-2</v>
      </c>
      <c r="AW154" s="1">
        <f t="shared" si="61"/>
        <v>0</v>
      </c>
      <c r="AX154" s="1">
        <f t="shared" si="62"/>
        <v>4.9505491503196497E-2</v>
      </c>
      <c r="AY154" s="1">
        <f t="shared" si="63"/>
        <v>6.1486693178341989E-2</v>
      </c>
      <c r="AZ154" s="1">
        <f t="shared" si="64"/>
        <v>6.5190178141550259E-2</v>
      </c>
      <c r="BA154" s="1">
        <f t="shared" si="65"/>
        <v>2.5311624649859938</v>
      </c>
      <c r="BB154" s="1">
        <f t="shared" si="66"/>
        <v>5.7609090608793267E-2</v>
      </c>
      <c r="BC154" s="1"/>
    </row>
    <row r="155" spans="1:55" x14ac:dyDescent="0.2">
      <c r="A155" t="s">
        <v>178</v>
      </c>
      <c r="B155" t="s">
        <v>429</v>
      </c>
      <c r="C155" t="s">
        <v>533</v>
      </c>
      <c r="D155">
        <v>1.7138</v>
      </c>
      <c r="E155">
        <v>3.0192000000000001</v>
      </c>
      <c r="F155">
        <v>4.5467000000000004</v>
      </c>
      <c r="G155">
        <v>2.6913999999999998</v>
      </c>
      <c r="H155">
        <v>0</v>
      </c>
      <c r="I155">
        <v>0.9516</v>
      </c>
      <c r="J155">
        <v>1.6312</v>
      </c>
      <c r="K155">
        <v>1.7128000000000001</v>
      </c>
      <c r="L155">
        <v>3.0922999999999998</v>
      </c>
      <c r="M155">
        <v>3.0703999999999998</v>
      </c>
      <c r="N155">
        <v>551</v>
      </c>
      <c r="O155">
        <v>157</v>
      </c>
      <c r="P155" t="s">
        <v>533</v>
      </c>
      <c r="Q155">
        <v>2015</v>
      </c>
      <c r="R155" t="s">
        <v>429</v>
      </c>
      <c r="S155" t="s">
        <v>533</v>
      </c>
      <c r="T155">
        <v>201505</v>
      </c>
      <c r="U155">
        <v>1.3317000000000001</v>
      </c>
      <c r="V155">
        <v>2.9632000000000001</v>
      </c>
      <c r="W155">
        <v>5.1557000000000004</v>
      </c>
      <c r="X155">
        <v>2.9822000000000002</v>
      </c>
      <c r="Y155">
        <v>0</v>
      </c>
      <c r="Z155">
        <v>497</v>
      </c>
      <c r="AA155">
        <v>1.0704</v>
      </c>
      <c r="AB155">
        <v>1.8909</v>
      </c>
      <c r="AC155">
        <v>1.9618</v>
      </c>
      <c r="AD155">
        <v>1.7594000000000001</v>
      </c>
      <c r="AE155">
        <v>3.4211</v>
      </c>
      <c r="AF155">
        <v>497</v>
      </c>
      <c r="AG155" s="8">
        <f t="shared" si="67"/>
        <v>54</v>
      </c>
      <c r="AH155" s="8">
        <f t="shared" si="47"/>
        <v>0.38209999999999988</v>
      </c>
      <c r="AI155" s="8">
        <f t="shared" si="48"/>
        <v>5.600000000000005E-2</v>
      </c>
      <c r="AJ155" s="8">
        <f t="shared" si="49"/>
        <v>0.60899999999999999</v>
      </c>
      <c r="AK155" s="8">
        <f t="shared" si="50"/>
        <v>0.29080000000000039</v>
      </c>
      <c r="AL155" s="8">
        <f t="shared" si="51"/>
        <v>0</v>
      </c>
      <c r="AM155" s="8">
        <f t="shared" si="52"/>
        <v>0.11880000000000002</v>
      </c>
      <c r="AN155" s="8">
        <f t="shared" si="53"/>
        <v>0.25970000000000004</v>
      </c>
      <c r="AO155" s="8">
        <f t="shared" si="54"/>
        <v>0.24899999999999989</v>
      </c>
      <c r="AP155" s="8">
        <f t="shared" si="55"/>
        <v>1.3328999999999998</v>
      </c>
      <c r="AQ155" s="8">
        <f t="shared" si="56"/>
        <v>0.35070000000000023</v>
      </c>
      <c r="AR155" s="1">
        <f t="shared" si="68"/>
        <v>0.10865191146881292</v>
      </c>
      <c r="AS155" s="1">
        <f t="shared" si="57"/>
        <v>0.28692648494405626</v>
      </c>
      <c r="AT155" s="1">
        <f t="shared" si="58"/>
        <v>1.8898488120950407E-2</v>
      </c>
      <c r="AU155" s="1">
        <f t="shared" si="59"/>
        <v>0.11812169055608357</v>
      </c>
      <c r="AV155" s="1">
        <f t="shared" si="60"/>
        <v>9.7511903963516944E-2</v>
      </c>
      <c r="AW155" s="1">
        <f t="shared" si="61"/>
        <v>0</v>
      </c>
      <c r="AX155" s="1">
        <f t="shared" si="62"/>
        <v>0.11098654708520184</v>
      </c>
      <c r="AY155" s="1">
        <f t="shared" si="63"/>
        <v>0.13734200645195416</v>
      </c>
      <c r="AZ155" s="1">
        <f t="shared" si="64"/>
        <v>0.12692425323682321</v>
      </c>
      <c r="BA155" s="1">
        <f t="shared" si="65"/>
        <v>0.75758781402750919</v>
      </c>
      <c r="BB155" s="1">
        <f t="shared" si="66"/>
        <v>0.10251088831077726</v>
      </c>
      <c r="BC155" s="1"/>
    </row>
    <row r="156" spans="1:55" x14ac:dyDescent="0.2">
      <c r="A156" t="s">
        <v>179</v>
      </c>
      <c r="B156" t="s">
        <v>430</v>
      </c>
      <c r="C156" t="s">
        <v>533</v>
      </c>
      <c r="D156">
        <v>1.6081000000000001</v>
      </c>
      <c r="E156">
        <v>1.2499</v>
      </c>
      <c r="F156">
        <v>4.6882000000000001</v>
      </c>
      <c r="G156">
        <v>1.8123</v>
      </c>
      <c r="H156">
        <v>1.5960000000000001</v>
      </c>
      <c r="I156">
        <v>0.94479999999999997</v>
      </c>
      <c r="J156">
        <v>0.67779999999999996</v>
      </c>
      <c r="K156">
        <v>1.7882</v>
      </c>
      <c r="L156">
        <v>0.75570000000000004</v>
      </c>
      <c r="M156">
        <v>1.0298</v>
      </c>
      <c r="N156">
        <v>1204</v>
      </c>
      <c r="O156">
        <v>158</v>
      </c>
      <c r="P156" t="s">
        <v>533</v>
      </c>
      <c r="Q156">
        <v>2012</v>
      </c>
      <c r="R156" t="s">
        <v>430</v>
      </c>
      <c r="S156" t="s">
        <v>533</v>
      </c>
      <c r="T156">
        <v>201211</v>
      </c>
      <c r="U156">
        <v>1.7279</v>
      </c>
      <c r="V156">
        <v>1.431</v>
      </c>
      <c r="W156">
        <v>4.8691000000000004</v>
      </c>
      <c r="X156">
        <v>1.9334</v>
      </c>
      <c r="Y156">
        <v>1.7242</v>
      </c>
      <c r="Z156">
        <v>1133</v>
      </c>
      <c r="AA156">
        <v>1.0253000000000001</v>
      </c>
      <c r="AB156">
        <v>0.76090000000000002</v>
      </c>
      <c r="AC156">
        <v>1.7829999999999999</v>
      </c>
      <c r="AD156">
        <v>1.5299999999999999E-2</v>
      </c>
      <c r="AE156">
        <v>1.0943000000000001</v>
      </c>
      <c r="AF156">
        <v>1133</v>
      </c>
      <c r="AG156" s="8">
        <f t="shared" si="67"/>
        <v>71</v>
      </c>
      <c r="AH156" s="8">
        <f t="shared" si="47"/>
        <v>0.11979999999999991</v>
      </c>
      <c r="AI156" s="8">
        <f t="shared" si="48"/>
        <v>0.18110000000000004</v>
      </c>
      <c r="AJ156" s="8">
        <f t="shared" si="49"/>
        <v>0.18090000000000028</v>
      </c>
      <c r="AK156" s="8">
        <f t="shared" si="50"/>
        <v>0.12109999999999999</v>
      </c>
      <c r="AL156" s="8">
        <f t="shared" si="51"/>
        <v>0.12819999999999987</v>
      </c>
      <c r="AM156" s="8">
        <f t="shared" si="52"/>
        <v>8.0500000000000127E-2</v>
      </c>
      <c r="AN156" s="8">
        <f t="shared" si="53"/>
        <v>8.3100000000000063E-2</v>
      </c>
      <c r="AO156" s="8">
        <f t="shared" si="54"/>
        <v>5.2000000000000934E-3</v>
      </c>
      <c r="AP156" s="8">
        <f t="shared" si="55"/>
        <v>0.74040000000000006</v>
      </c>
      <c r="AQ156" s="8">
        <f t="shared" si="56"/>
        <v>6.4500000000000002E-2</v>
      </c>
      <c r="AR156" s="1">
        <f t="shared" si="68"/>
        <v>6.2665489849955902E-2</v>
      </c>
      <c r="AS156" s="1">
        <f t="shared" si="57"/>
        <v>6.9332716013658091E-2</v>
      </c>
      <c r="AT156" s="1">
        <f t="shared" si="58"/>
        <v>0.12655485674353606</v>
      </c>
      <c r="AU156" s="1">
        <f t="shared" si="59"/>
        <v>3.7152656548438134E-2</v>
      </c>
      <c r="AV156" s="1">
        <f t="shared" si="60"/>
        <v>6.2635771180304167E-2</v>
      </c>
      <c r="AW156" s="1">
        <f t="shared" si="61"/>
        <v>7.4353323280361816E-2</v>
      </c>
      <c r="AX156" s="1">
        <f t="shared" si="62"/>
        <v>7.851360577391997E-2</v>
      </c>
      <c r="AY156" s="1">
        <f t="shared" si="63"/>
        <v>0.10921277434616905</v>
      </c>
      <c r="AZ156" s="1">
        <f t="shared" si="64"/>
        <v>2.9164329781268261E-3</v>
      </c>
      <c r="BA156" s="1">
        <f t="shared" si="65"/>
        <v>48.392156862745104</v>
      </c>
      <c r="BB156" s="1">
        <f t="shared" si="66"/>
        <v>5.8941789271680478E-2</v>
      </c>
      <c r="BC156" s="1"/>
    </row>
    <row r="157" spans="1:55" x14ac:dyDescent="0.2">
      <c r="A157" t="s">
        <v>180</v>
      </c>
      <c r="B157" t="s">
        <v>431</v>
      </c>
      <c r="C157" t="s">
        <v>533</v>
      </c>
      <c r="D157">
        <v>1.2027000000000001</v>
      </c>
      <c r="E157">
        <v>4.4953000000000003</v>
      </c>
      <c r="F157">
        <v>3.0811000000000002</v>
      </c>
      <c r="G157">
        <v>2.5383</v>
      </c>
      <c r="H157">
        <v>4.5951000000000004</v>
      </c>
      <c r="I157">
        <v>0.72819999999999996</v>
      </c>
      <c r="J157">
        <v>0</v>
      </c>
      <c r="K157">
        <v>0.39850000000000002</v>
      </c>
      <c r="L157">
        <v>1.5057</v>
      </c>
      <c r="M157">
        <v>1.1386000000000001</v>
      </c>
      <c r="N157">
        <v>418</v>
      </c>
      <c r="O157">
        <v>159</v>
      </c>
      <c r="P157" t="s">
        <v>533</v>
      </c>
      <c r="Q157">
        <v>2013</v>
      </c>
      <c r="R157" t="s">
        <v>431</v>
      </c>
      <c r="S157" t="s">
        <v>533</v>
      </c>
      <c r="T157">
        <v>201311</v>
      </c>
      <c r="U157">
        <v>1.2699</v>
      </c>
      <c r="V157">
        <v>4.7275</v>
      </c>
      <c r="W157">
        <v>3.2913999999999999</v>
      </c>
      <c r="X157">
        <v>2.7117</v>
      </c>
      <c r="Y157">
        <v>4.8174999999999999</v>
      </c>
      <c r="Z157">
        <v>404</v>
      </c>
      <c r="AA157">
        <v>0.78600000000000003</v>
      </c>
      <c r="AB157">
        <v>0</v>
      </c>
      <c r="AC157">
        <v>0.43480000000000002</v>
      </c>
      <c r="AD157">
        <v>0.23960000000000001</v>
      </c>
      <c r="AE157">
        <v>1.1701999999999999</v>
      </c>
      <c r="AF157">
        <v>404</v>
      </c>
      <c r="AG157" s="8">
        <f t="shared" si="67"/>
        <v>14</v>
      </c>
      <c r="AH157" s="8">
        <f t="shared" si="47"/>
        <v>6.7199999999999926E-2</v>
      </c>
      <c r="AI157" s="8">
        <f t="shared" si="48"/>
        <v>0.23219999999999974</v>
      </c>
      <c r="AJ157" s="8">
        <f t="shared" si="49"/>
        <v>0.21029999999999971</v>
      </c>
      <c r="AK157" s="8">
        <f t="shared" si="50"/>
        <v>0.1734</v>
      </c>
      <c r="AL157" s="8">
        <f t="shared" si="51"/>
        <v>0.22239999999999949</v>
      </c>
      <c r="AM157" s="8">
        <f t="shared" si="52"/>
        <v>5.7800000000000074E-2</v>
      </c>
      <c r="AN157" s="8">
        <f t="shared" si="53"/>
        <v>0</v>
      </c>
      <c r="AO157" s="8">
        <f t="shared" si="54"/>
        <v>3.6299999999999999E-2</v>
      </c>
      <c r="AP157" s="8">
        <f t="shared" si="55"/>
        <v>1.2661</v>
      </c>
      <c r="AQ157" s="8">
        <f t="shared" si="56"/>
        <v>3.159999999999985E-2</v>
      </c>
      <c r="AR157" s="1">
        <f t="shared" si="68"/>
        <v>3.4653465346534684E-2</v>
      </c>
      <c r="AS157" s="1">
        <f t="shared" si="57"/>
        <v>5.2917552563193859E-2</v>
      </c>
      <c r="AT157" s="1">
        <f t="shared" si="58"/>
        <v>4.9116869381279682E-2</v>
      </c>
      <c r="AU157" s="1">
        <f t="shared" si="59"/>
        <v>6.3893783800206494E-2</v>
      </c>
      <c r="AV157" s="1">
        <f t="shared" si="60"/>
        <v>6.3945126673304542E-2</v>
      </c>
      <c r="AW157" s="1">
        <f t="shared" si="61"/>
        <v>4.6165023352361056E-2</v>
      </c>
      <c r="AX157" s="1">
        <f t="shared" si="62"/>
        <v>7.3536895674300329E-2</v>
      </c>
      <c r="AY157" s="1">
        <f t="shared" si="63"/>
        <v>0</v>
      </c>
      <c r="AZ157" s="1">
        <f t="shared" si="64"/>
        <v>8.3486660533578672E-2</v>
      </c>
      <c r="BA157" s="1">
        <f t="shared" si="65"/>
        <v>5.2842237061769612</v>
      </c>
      <c r="BB157" s="1">
        <f t="shared" si="66"/>
        <v>2.7003930951973842E-2</v>
      </c>
      <c r="BC157" s="1"/>
    </row>
    <row r="158" spans="1:55" x14ac:dyDescent="0.2">
      <c r="A158" t="s">
        <v>181</v>
      </c>
      <c r="B158" t="s">
        <v>432</v>
      </c>
      <c r="C158" t="s">
        <v>533</v>
      </c>
      <c r="D158">
        <v>2.1556999999999999</v>
      </c>
      <c r="E158">
        <v>2.8144</v>
      </c>
      <c r="F158">
        <v>2.2330999999999999</v>
      </c>
      <c r="G158">
        <v>1.0427</v>
      </c>
      <c r="H158">
        <v>0.84109999999999996</v>
      </c>
      <c r="I158">
        <v>0.62450000000000006</v>
      </c>
      <c r="J158">
        <v>0.52449999999999997</v>
      </c>
      <c r="K158">
        <v>0.57609999999999995</v>
      </c>
      <c r="L158">
        <v>1.5762</v>
      </c>
      <c r="M158">
        <v>0.51319999999999999</v>
      </c>
      <c r="N158">
        <v>1335</v>
      </c>
      <c r="O158">
        <v>160</v>
      </c>
      <c r="P158" t="s">
        <v>533</v>
      </c>
      <c r="Q158">
        <v>2014</v>
      </c>
      <c r="R158" t="s">
        <v>432</v>
      </c>
      <c r="S158" t="s">
        <v>533</v>
      </c>
      <c r="T158">
        <v>201411</v>
      </c>
      <c r="U158">
        <v>2.2822</v>
      </c>
      <c r="V158">
        <v>2.9863</v>
      </c>
      <c r="W158">
        <v>2.4628000000000001</v>
      </c>
      <c r="X158">
        <v>1.1173999999999999</v>
      </c>
      <c r="Y158">
        <v>0.87080000000000002</v>
      </c>
      <c r="Z158">
        <v>1299</v>
      </c>
      <c r="AA158">
        <v>0.6633</v>
      </c>
      <c r="AB158">
        <v>0.58589999999999998</v>
      </c>
      <c r="AC158">
        <v>0.60740000000000005</v>
      </c>
      <c r="AD158">
        <v>1.0884</v>
      </c>
      <c r="AE158">
        <v>0.54820000000000002</v>
      </c>
      <c r="AF158">
        <v>1299</v>
      </c>
      <c r="AG158" s="8">
        <f t="shared" si="67"/>
        <v>36</v>
      </c>
      <c r="AH158" s="8">
        <f t="shared" si="47"/>
        <v>0.12650000000000006</v>
      </c>
      <c r="AI158" s="8">
        <f t="shared" si="48"/>
        <v>0.17189999999999994</v>
      </c>
      <c r="AJ158" s="8">
        <f t="shared" si="49"/>
        <v>0.22970000000000024</v>
      </c>
      <c r="AK158" s="8">
        <f t="shared" si="50"/>
        <v>7.4699999999999989E-2</v>
      </c>
      <c r="AL158" s="8">
        <f t="shared" si="51"/>
        <v>2.970000000000006E-2</v>
      </c>
      <c r="AM158" s="8">
        <f t="shared" si="52"/>
        <v>3.8799999999999946E-2</v>
      </c>
      <c r="AN158" s="8">
        <f t="shared" si="53"/>
        <v>6.140000000000001E-2</v>
      </c>
      <c r="AO158" s="8">
        <f t="shared" si="54"/>
        <v>3.1300000000000106E-2</v>
      </c>
      <c r="AP158" s="8">
        <f t="shared" si="55"/>
        <v>0.48780000000000001</v>
      </c>
      <c r="AQ158" s="8">
        <f t="shared" si="56"/>
        <v>3.5000000000000031E-2</v>
      </c>
      <c r="AR158" s="1">
        <f t="shared" si="68"/>
        <v>2.7713625866050862E-2</v>
      </c>
      <c r="AS158" s="1">
        <f t="shared" si="57"/>
        <v>5.5428972044518465E-2</v>
      </c>
      <c r="AT158" s="1">
        <f t="shared" si="58"/>
        <v>5.7562870441683622E-2</v>
      </c>
      <c r="AU158" s="1">
        <f t="shared" si="59"/>
        <v>9.3267825239564783E-2</v>
      </c>
      <c r="AV158" s="1">
        <f t="shared" si="60"/>
        <v>6.6851619831752251E-2</v>
      </c>
      <c r="AW158" s="1">
        <f t="shared" si="61"/>
        <v>3.4106568672485182E-2</v>
      </c>
      <c r="AX158" s="1">
        <f t="shared" si="62"/>
        <v>5.8495401778983824E-2</v>
      </c>
      <c r="AY158" s="1">
        <f t="shared" si="63"/>
        <v>0.1047960402799113</v>
      </c>
      <c r="AZ158" s="1">
        <f t="shared" si="64"/>
        <v>5.1531116233125007E-2</v>
      </c>
      <c r="BA158" s="1">
        <f t="shared" si="65"/>
        <v>0.44818081587651593</v>
      </c>
      <c r="BB158" s="1">
        <f t="shared" si="66"/>
        <v>6.3845311929952575E-2</v>
      </c>
      <c r="BC158" s="1"/>
    </row>
    <row r="159" spans="1:55" x14ac:dyDescent="0.2">
      <c r="A159" t="s">
        <v>182</v>
      </c>
      <c r="B159" t="s">
        <v>433</v>
      </c>
      <c r="C159" t="s">
        <v>533</v>
      </c>
      <c r="D159">
        <v>2.9621</v>
      </c>
      <c r="E159">
        <v>4.0763999999999996</v>
      </c>
      <c r="F159">
        <v>3.3347000000000002</v>
      </c>
      <c r="G159">
        <v>3.7715000000000001</v>
      </c>
      <c r="H159">
        <v>0</v>
      </c>
      <c r="I159">
        <v>1.3416999999999999</v>
      </c>
      <c r="J159">
        <v>1.0128999999999999</v>
      </c>
      <c r="K159">
        <v>0.32719999999999999</v>
      </c>
      <c r="L159">
        <v>0.90349999999999997</v>
      </c>
      <c r="M159">
        <v>0.79949999999999999</v>
      </c>
      <c r="N159">
        <v>1007</v>
      </c>
      <c r="O159">
        <v>161</v>
      </c>
      <c r="P159" t="s">
        <v>533</v>
      </c>
      <c r="Q159">
        <v>2015</v>
      </c>
      <c r="R159" t="s">
        <v>433</v>
      </c>
      <c r="S159" t="s">
        <v>533</v>
      </c>
      <c r="T159">
        <v>201511</v>
      </c>
      <c r="U159">
        <v>3.1730999999999998</v>
      </c>
      <c r="V159">
        <v>4.3414999999999999</v>
      </c>
      <c r="W159">
        <v>3.5257000000000001</v>
      </c>
      <c r="X159">
        <v>3.9304999999999999</v>
      </c>
      <c r="Y159">
        <v>0</v>
      </c>
      <c r="Z159">
        <v>978</v>
      </c>
      <c r="AA159">
        <v>1.4220999999999999</v>
      </c>
      <c r="AB159">
        <v>1.1496999999999999</v>
      </c>
      <c r="AC159">
        <v>0.35099999999999998</v>
      </c>
      <c r="AD159">
        <v>1.77E-2</v>
      </c>
      <c r="AE159">
        <v>0.82769999999999999</v>
      </c>
      <c r="AF159">
        <v>978</v>
      </c>
      <c r="AG159" s="8">
        <f t="shared" si="67"/>
        <v>29</v>
      </c>
      <c r="AH159" s="8">
        <f t="shared" si="47"/>
        <v>0.21099999999999985</v>
      </c>
      <c r="AI159" s="8">
        <f t="shared" si="48"/>
        <v>0.26510000000000034</v>
      </c>
      <c r="AJ159" s="8">
        <f t="shared" si="49"/>
        <v>0.19099999999999984</v>
      </c>
      <c r="AK159" s="8">
        <f t="shared" si="50"/>
        <v>0.15899999999999981</v>
      </c>
      <c r="AL159" s="8">
        <f t="shared" si="51"/>
        <v>0</v>
      </c>
      <c r="AM159" s="8">
        <f t="shared" si="52"/>
        <v>8.0400000000000027E-2</v>
      </c>
      <c r="AN159" s="8">
        <f t="shared" si="53"/>
        <v>0.13680000000000003</v>
      </c>
      <c r="AO159" s="8">
        <f t="shared" si="54"/>
        <v>2.3799999999999988E-2</v>
      </c>
      <c r="AP159" s="8">
        <f t="shared" si="55"/>
        <v>0.88579999999999992</v>
      </c>
      <c r="AQ159" s="8">
        <f t="shared" si="56"/>
        <v>2.8200000000000003E-2</v>
      </c>
      <c r="AR159" s="1">
        <f t="shared" si="68"/>
        <v>2.9652351738241212E-2</v>
      </c>
      <c r="AS159" s="1">
        <f t="shared" si="57"/>
        <v>6.6496486086161766E-2</v>
      </c>
      <c r="AT159" s="1">
        <f t="shared" si="58"/>
        <v>6.106184498445244E-2</v>
      </c>
      <c r="AU159" s="1">
        <f t="shared" si="59"/>
        <v>5.4173639277306562E-2</v>
      </c>
      <c r="AV159" s="1">
        <f t="shared" si="60"/>
        <v>4.045286859178221E-2</v>
      </c>
      <c r="AW159" s="1">
        <f t="shared" si="61"/>
        <v>0</v>
      </c>
      <c r="AX159" s="1">
        <f t="shared" si="62"/>
        <v>5.6536108571830446E-2</v>
      </c>
      <c r="AY159" s="1">
        <f t="shared" si="63"/>
        <v>0.11898756197268856</v>
      </c>
      <c r="AZ159" s="1">
        <f t="shared" si="64"/>
        <v>6.780626780626775E-2</v>
      </c>
      <c r="BA159" s="1">
        <f t="shared" si="65"/>
        <v>50.045197740112989</v>
      </c>
      <c r="BB159" s="1">
        <f t="shared" si="66"/>
        <v>3.4070315331641954E-2</v>
      </c>
      <c r="BC159" s="1"/>
    </row>
    <row r="160" spans="1:55" x14ac:dyDescent="0.2">
      <c r="A160" t="s">
        <v>184</v>
      </c>
      <c r="B160" t="s">
        <v>435</v>
      </c>
      <c r="C160" t="s">
        <v>533</v>
      </c>
      <c r="D160">
        <v>2.8990999999999998</v>
      </c>
      <c r="E160">
        <v>1.7986</v>
      </c>
      <c r="F160">
        <v>2.6154000000000002</v>
      </c>
      <c r="G160">
        <v>0.92220000000000002</v>
      </c>
      <c r="H160">
        <v>2.2027000000000001</v>
      </c>
      <c r="I160">
        <v>0.57340000000000002</v>
      </c>
      <c r="J160">
        <v>0.75419999999999998</v>
      </c>
      <c r="K160">
        <v>0.19439999999999999</v>
      </c>
      <c r="L160">
        <v>1.0013000000000001</v>
      </c>
      <c r="M160">
        <v>1.2234</v>
      </c>
      <c r="N160">
        <v>1172</v>
      </c>
      <c r="O160">
        <v>163</v>
      </c>
      <c r="P160" t="s">
        <v>533</v>
      </c>
      <c r="Q160">
        <v>2011</v>
      </c>
      <c r="R160" t="s">
        <v>435</v>
      </c>
      <c r="S160" t="s">
        <v>533</v>
      </c>
      <c r="T160">
        <v>201105</v>
      </c>
      <c r="U160">
        <v>3.1995</v>
      </c>
      <c r="V160">
        <v>1.9877</v>
      </c>
      <c r="W160">
        <v>2.6232000000000002</v>
      </c>
      <c r="X160">
        <v>0.99060000000000004</v>
      </c>
      <c r="Y160">
        <v>2.3797999999999999</v>
      </c>
      <c r="Z160">
        <v>1101</v>
      </c>
      <c r="AA160">
        <v>0.61</v>
      </c>
      <c r="AB160">
        <v>0.83299999999999996</v>
      </c>
      <c r="AC160">
        <v>0.21540000000000001</v>
      </c>
      <c r="AD160">
        <v>0.27489999999999998</v>
      </c>
      <c r="AE160">
        <v>1.06</v>
      </c>
      <c r="AF160">
        <v>1101</v>
      </c>
      <c r="AG160" s="8">
        <f t="shared" si="67"/>
        <v>71</v>
      </c>
      <c r="AH160" s="8">
        <f t="shared" si="47"/>
        <v>0.30040000000000022</v>
      </c>
      <c r="AI160" s="8">
        <f t="shared" si="48"/>
        <v>0.18910000000000005</v>
      </c>
      <c r="AJ160" s="8">
        <f t="shared" si="49"/>
        <v>7.8000000000000291E-3</v>
      </c>
      <c r="AK160" s="8">
        <f t="shared" si="50"/>
        <v>6.8400000000000016E-2</v>
      </c>
      <c r="AL160" s="8">
        <f t="shared" si="51"/>
        <v>0.17709999999999981</v>
      </c>
      <c r="AM160" s="8">
        <f t="shared" si="52"/>
        <v>3.6599999999999966E-2</v>
      </c>
      <c r="AN160" s="8">
        <f t="shared" si="53"/>
        <v>7.8799999999999981E-2</v>
      </c>
      <c r="AO160" s="8">
        <f t="shared" si="54"/>
        <v>2.1000000000000019E-2</v>
      </c>
      <c r="AP160" s="8">
        <f t="shared" si="55"/>
        <v>0.72640000000000016</v>
      </c>
      <c r="AQ160" s="8">
        <f t="shared" si="56"/>
        <v>0.16339999999999999</v>
      </c>
      <c r="AR160" s="1">
        <f t="shared" si="68"/>
        <v>6.4486830154405039E-2</v>
      </c>
      <c r="AS160" s="1">
        <f t="shared" si="57"/>
        <v>9.3889670260978386E-2</v>
      </c>
      <c r="AT160" s="1">
        <f t="shared" si="58"/>
        <v>9.5135080746591605E-2</v>
      </c>
      <c r="AU160" s="1">
        <f t="shared" si="59"/>
        <v>2.9734675205855821E-3</v>
      </c>
      <c r="AV160" s="1">
        <f t="shared" si="60"/>
        <v>6.904906117504539E-2</v>
      </c>
      <c r="AW160" s="1">
        <f t="shared" si="61"/>
        <v>7.4418018320867252E-2</v>
      </c>
      <c r="AX160" s="1">
        <f t="shared" si="62"/>
        <v>5.9999999999999942E-2</v>
      </c>
      <c r="AY160" s="1">
        <f t="shared" si="63"/>
        <v>9.4597839135654227E-2</v>
      </c>
      <c r="AZ160" s="1">
        <f t="shared" si="64"/>
        <v>9.7493036211699247E-2</v>
      </c>
      <c r="BA160" s="1">
        <f t="shared" si="65"/>
        <v>2.64241542379047</v>
      </c>
      <c r="BB160" s="1">
        <f t="shared" si="66"/>
        <v>0.15415094339622648</v>
      </c>
      <c r="BC160" s="1"/>
    </row>
    <row r="161" spans="1:55" x14ac:dyDescent="0.2">
      <c r="A161" t="s">
        <v>185</v>
      </c>
      <c r="B161" t="s">
        <v>436</v>
      </c>
      <c r="C161" t="s">
        <v>533</v>
      </c>
      <c r="D161">
        <v>2.8548</v>
      </c>
      <c r="E161">
        <v>3.2623000000000002</v>
      </c>
      <c r="F161">
        <v>3.0333000000000001</v>
      </c>
      <c r="G161">
        <v>4.3703000000000003</v>
      </c>
      <c r="H161">
        <v>3.1996000000000002</v>
      </c>
      <c r="I161">
        <v>1.1955</v>
      </c>
      <c r="J161">
        <v>1.4159999999999999</v>
      </c>
      <c r="K161">
        <v>1.1335999999999999</v>
      </c>
      <c r="L161">
        <v>2.2105000000000001</v>
      </c>
      <c r="M161">
        <v>1.9486000000000001</v>
      </c>
      <c r="N161">
        <v>1202</v>
      </c>
      <c r="O161">
        <v>164</v>
      </c>
      <c r="P161" t="s">
        <v>533</v>
      </c>
      <c r="Q161">
        <v>2012</v>
      </c>
      <c r="R161" t="s">
        <v>436</v>
      </c>
      <c r="S161" t="s">
        <v>533</v>
      </c>
      <c r="T161">
        <v>201205</v>
      </c>
      <c r="U161">
        <v>3.0912000000000002</v>
      </c>
      <c r="V161">
        <v>3.0329999999999999</v>
      </c>
      <c r="W161">
        <v>3.2833000000000001</v>
      </c>
      <c r="X161">
        <v>4.1759000000000004</v>
      </c>
      <c r="Y161">
        <v>3.2414000000000001</v>
      </c>
      <c r="Z161">
        <v>1129</v>
      </c>
      <c r="AA161">
        <v>1.3066</v>
      </c>
      <c r="AB161">
        <v>1.5399</v>
      </c>
      <c r="AC161">
        <v>1.2382</v>
      </c>
      <c r="AD161">
        <v>0.61829999999999996</v>
      </c>
      <c r="AE161">
        <v>2.1152000000000002</v>
      </c>
      <c r="AF161">
        <v>1129</v>
      </c>
      <c r="AG161" s="8">
        <f t="shared" si="67"/>
        <v>73</v>
      </c>
      <c r="AH161" s="8">
        <f t="shared" si="47"/>
        <v>0.23640000000000017</v>
      </c>
      <c r="AI161" s="8">
        <f t="shared" si="48"/>
        <v>0.22930000000000028</v>
      </c>
      <c r="AJ161" s="8">
        <f t="shared" si="49"/>
        <v>0.25</v>
      </c>
      <c r="AK161" s="8">
        <f t="shared" si="50"/>
        <v>0.19439999999999991</v>
      </c>
      <c r="AL161" s="8">
        <f t="shared" si="51"/>
        <v>4.1799999999999837E-2</v>
      </c>
      <c r="AM161" s="8">
        <f t="shared" si="52"/>
        <v>0.11109999999999998</v>
      </c>
      <c r="AN161" s="8">
        <f t="shared" si="53"/>
        <v>0.12390000000000012</v>
      </c>
      <c r="AO161" s="8">
        <f t="shared" si="54"/>
        <v>0.10460000000000003</v>
      </c>
      <c r="AP161" s="8">
        <f t="shared" si="55"/>
        <v>1.5922000000000001</v>
      </c>
      <c r="AQ161" s="8">
        <f t="shared" si="56"/>
        <v>0.16660000000000008</v>
      </c>
      <c r="AR161" s="1">
        <f t="shared" si="68"/>
        <v>6.465899025686439E-2</v>
      </c>
      <c r="AS161" s="1">
        <f t="shared" si="57"/>
        <v>7.6475155279503104E-2</v>
      </c>
      <c r="AT161" s="1">
        <f t="shared" si="58"/>
        <v>7.560171447411812E-2</v>
      </c>
      <c r="AU161" s="1">
        <f t="shared" si="59"/>
        <v>7.6142905004111694E-2</v>
      </c>
      <c r="AV161" s="1">
        <f t="shared" si="60"/>
        <v>4.6552838908977767E-2</v>
      </c>
      <c r="AW161" s="1">
        <f t="shared" si="61"/>
        <v>1.2895662368112459E-2</v>
      </c>
      <c r="AX161" s="1">
        <f t="shared" si="62"/>
        <v>8.5029848461656177E-2</v>
      </c>
      <c r="AY161" s="1">
        <f t="shared" si="63"/>
        <v>8.0459770114942653E-2</v>
      </c>
      <c r="AZ161" s="1">
        <f t="shared" si="64"/>
        <v>8.447746729122918E-2</v>
      </c>
      <c r="BA161" s="1">
        <f t="shared" si="65"/>
        <v>2.575125343684296</v>
      </c>
      <c r="BB161" s="1">
        <f t="shared" si="66"/>
        <v>7.8763237518910789E-2</v>
      </c>
      <c r="BC161" s="1"/>
    </row>
    <row r="162" spans="1:55" x14ac:dyDescent="0.2">
      <c r="A162" t="s">
        <v>186</v>
      </c>
      <c r="B162" t="s">
        <v>437</v>
      </c>
      <c r="C162" t="s">
        <v>533</v>
      </c>
      <c r="D162">
        <v>0.76600000000000001</v>
      </c>
      <c r="E162">
        <v>1.0248999999999999</v>
      </c>
      <c r="F162">
        <v>3.3066</v>
      </c>
      <c r="G162">
        <v>0.6169</v>
      </c>
      <c r="H162">
        <v>0.39639999999999997</v>
      </c>
      <c r="I162">
        <v>0.3659</v>
      </c>
      <c r="J162">
        <v>0.20619999999999999</v>
      </c>
      <c r="K162">
        <v>0.91090000000000004</v>
      </c>
      <c r="L162">
        <v>0.81040000000000001</v>
      </c>
      <c r="M162">
        <v>1.0056</v>
      </c>
      <c r="N162">
        <v>903</v>
      </c>
      <c r="O162">
        <v>165</v>
      </c>
      <c r="P162" t="s">
        <v>533</v>
      </c>
      <c r="Q162">
        <v>2011</v>
      </c>
      <c r="R162" t="s">
        <v>437</v>
      </c>
      <c r="S162" t="s">
        <v>533</v>
      </c>
      <c r="T162">
        <v>201111</v>
      </c>
      <c r="U162">
        <v>0.78510000000000002</v>
      </c>
      <c r="V162">
        <v>1.0062</v>
      </c>
      <c r="W162">
        <v>3.4601999999999999</v>
      </c>
      <c r="X162">
        <v>0.6552</v>
      </c>
      <c r="Y162">
        <v>0.4279</v>
      </c>
      <c r="Z162">
        <v>879</v>
      </c>
      <c r="AA162">
        <v>0.38009999999999999</v>
      </c>
      <c r="AB162">
        <v>0.22409999999999999</v>
      </c>
      <c r="AC162">
        <v>0.97319999999999995</v>
      </c>
      <c r="AD162">
        <v>0.4365</v>
      </c>
      <c r="AE162">
        <v>1.0349999999999999</v>
      </c>
      <c r="AF162">
        <v>879</v>
      </c>
      <c r="AG162" s="8">
        <f t="shared" si="67"/>
        <v>24</v>
      </c>
      <c r="AH162" s="8">
        <f t="shared" si="47"/>
        <v>1.9100000000000006E-2</v>
      </c>
      <c r="AI162" s="8">
        <f t="shared" si="48"/>
        <v>1.8699999999999939E-2</v>
      </c>
      <c r="AJ162" s="8">
        <f t="shared" si="49"/>
        <v>0.15359999999999996</v>
      </c>
      <c r="AK162" s="8">
        <f t="shared" si="50"/>
        <v>3.8300000000000001E-2</v>
      </c>
      <c r="AL162" s="8">
        <f t="shared" si="51"/>
        <v>3.1500000000000028E-2</v>
      </c>
      <c r="AM162" s="8">
        <f t="shared" si="52"/>
        <v>1.419999999999999E-2</v>
      </c>
      <c r="AN162" s="8">
        <f t="shared" si="53"/>
        <v>1.7899999999999999E-2</v>
      </c>
      <c r="AO162" s="8">
        <f t="shared" si="54"/>
        <v>6.2299999999999911E-2</v>
      </c>
      <c r="AP162" s="8">
        <f t="shared" si="55"/>
        <v>0.37390000000000001</v>
      </c>
      <c r="AQ162" s="8">
        <f t="shared" si="56"/>
        <v>2.9399999999999871E-2</v>
      </c>
      <c r="AR162" s="1">
        <f t="shared" si="68"/>
        <v>2.7303754266211566E-2</v>
      </c>
      <c r="AS162" s="1">
        <f t="shared" si="57"/>
        <v>2.4328111068653735E-2</v>
      </c>
      <c r="AT162" s="1">
        <f t="shared" si="58"/>
        <v>1.8584774398727744E-2</v>
      </c>
      <c r="AU162" s="1">
        <f t="shared" si="59"/>
        <v>4.4390497659094863E-2</v>
      </c>
      <c r="AV162" s="1">
        <f t="shared" si="60"/>
        <v>5.845543345543347E-2</v>
      </c>
      <c r="AW162" s="1">
        <f t="shared" si="61"/>
        <v>7.3615330684739466E-2</v>
      </c>
      <c r="AX162" s="1">
        <f t="shared" si="62"/>
        <v>3.735858984477769E-2</v>
      </c>
      <c r="AY162" s="1">
        <f t="shared" si="63"/>
        <v>7.9875055778670268E-2</v>
      </c>
      <c r="AZ162" s="1">
        <f t="shared" si="64"/>
        <v>6.401561857788729E-2</v>
      </c>
      <c r="BA162" s="1">
        <f t="shared" si="65"/>
        <v>0.85658648339060717</v>
      </c>
      <c r="BB162" s="1">
        <f t="shared" si="66"/>
        <v>2.8405797101449193E-2</v>
      </c>
      <c r="BC162" s="1"/>
    </row>
    <row r="163" spans="1:55" x14ac:dyDescent="0.2">
      <c r="A163" t="s">
        <v>187</v>
      </c>
      <c r="B163" t="s">
        <v>438</v>
      </c>
      <c r="C163" t="s">
        <v>533</v>
      </c>
      <c r="D163">
        <v>1.8505</v>
      </c>
      <c r="E163">
        <v>3.6194999999999999</v>
      </c>
      <c r="F163">
        <v>3.4948999999999999</v>
      </c>
      <c r="G163">
        <v>2.4483000000000001</v>
      </c>
      <c r="H163">
        <v>0.98619999999999997</v>
      </c>
      <c r="I163">
        <v>1.3090999999999999</v>
      </c>
      <c r="J163">
        <v>0.45939999999999998</v>
      </c>
      <c r="K163">
        <v>1.9749000000000001</v>
      </c>
      <c r="L163">
        <v>3.1065</v>
      </c>
      <c r="M163">
        <v>1.2592000000000001</v>
      </c>
      <c r="N163">
        <v>1218</v>
      </c>
      <c r="O163">
        <v>166</v>
      </c>
      <c r="P163" t="s">
        <v>533</v>
      </c>
      <c r="Q163">
        <v>2010</v>
      </c>
      <c r="R163" t="s">
        <v>438</v>
      </c>
      <c r="S163" t="s">
        <v>533</v>
      </c>
      <c r="T163">
        <v>201011</v>
      </c>
      <c r="U163">
        <v>2.0325000000000002</v>
      </c>
      <c r="V163">
        <v>3.7360000000000002</v>
      </c>
      <c r="W163">
        <v>3.8187000000000002</v>
      </c>
      <c r="X163">
        <v>2.5026999999999999</v>
      </c>
      <c r="Y163">
        <v>1.0243</v>
      </c>
      <c r="Z163">
        <v>1159</v>
      </c>
      <c r="AA163">
        <v>1.3553999999999999</v>
      </c>
      <c r="AB163">
        <v>0.4909</v>
      </c>
      <c r="AC163">
        <v>2.2124000000000001</v>
      </c>
      <c r="AD163">
        <v>1.3525</v>
      </c>
      <c r="AE163">
        <v>1.379</v>
      </c>
      <c r="AF163">
        <v>1159</v>
      </c>
      <c r="AG163" s="8">
        <f t="shared" si="67"/>
        <v>59</v>
      </c>
      <c r="AH163" s="8">
        <f t="shared" si="47"/>
        <v>0.18200000000000016</v>
      </c>
      <c r="AI163" s="8">
        <f t="shared" si="48"/>
        <v>0.11650000000000027</v>
      </c>
      <c r="AJ163" s="8">
        <f t="shared" si="49"/>
        <v>0.32380000000000031</v>
      </c>
      <c r="AK163" s="8">
        <f t="shared" si="50"/>
        <v>5.4399999999999782E-2</v>
      </c>
      <c r="AL163" s="8">
        <f t="shared" si="51"/>
        <v>3.8100000000000023E-2</v>
      </c>
      <c r="AM163" s="8">
        <f t="shared" si="52"/>
        <v>4.6300000000000008E-2</v>
      </c>
      <c r="AN163" s="8">
        <f t="shared" si="53"/>
        <v>3.1500000000000028E-2</v>
      </c>
      <c r="AO163" s="8">
        <f t="shared" si="54"/>
        <v>0.23750000000000004</v>
      </c>
      <c r="AP163" s="8">
        <f t="shared" si="55"/>
        <v>1.754</v>
      </c>
      <c r="AQ163" s="8">
        <f t="shared" si="56"/>
        <v>0.11979999999999991</v>
      </c>
      <c r="AR163" s="1">
        <f t="shared" si="68"/>
        <v>5.0905953408110438E-2</v>
      </c>
      <c r="AS163" s="1">
        <f t="shared" si="57"/>
        <v>8.9544895448954609E-2</v>
      </c>
      <c r="AT163" s="1">
        <f t="shared" si="58"/>
        <v>3.1183083511777343E-2</v>
      </c>
      <c r="AU163" s="1">
        <f t="shared" si="59"/>
        <v>8.479325424882822E-2</v>
      </c>
      <c r="AV163" s="1">
        <f t="shared" si="60"/>
        <v>2.1736524553482184E-2</v>
      </c>
      <c r="AW163" s="1">
        <f t="shared" si="61"/>
        <v>3.7196133945133325E-2</v>
      </c>
      <c r="AX163" s="1">
        <f t="shared" si="62"/>
        <v>3.415965766563378E-2</v>
      </c>
      <c r="AY163" s="1">
        <f t="shared" si="63"/>
        <v>6.4167854960277104E-2</v>
      </c>
      <c r="AZ163" s="1">
        <f t="shared" si="64"/>
        <v>0.1073494847224733</v>
      </c>
      <c r="BA163" s="1">
        <f t="shared" si="65"/>
        <v>1.2968576709796671</v>
      </c>
      <c r="BB163" s="1">
        <f t="shared" si="66"/>
        <v>8.6874546773023864E-2</v>
      </c>
      <c r="BC163" s="1"/>
    </row>
    <row r="164" spans="1:55" x14ac:dyDescent="0.2">
      <c r="A164" t="s">
        <v>188</v>
      </c>
      <c r="B164" t="s">
        <v>439</v>
      </c>
      <c r="C164" t="s">
        <v>534</v>
      </c>
      <c r="D164">
        <v>1.0835999999999999</v>
      </c>
      <c r="E164">
        <v>5.7930999999999999</v>
      </c>
      <c r="F164">
        <v>1.0920000000000001</v>
      </c>
      <c r="G164">
        <v>2.1156000000000001</v>
      </c>
      <c r="H164">
        <v>2.3597000000000001</v>
      </c>
      <c r="I164">
        <v>1.3934</v>
      </c>
      <c r="J164">
        <v>0.64249999999999996</v>
      </c>
      <c r="K164">
        <v>0.55640000000000001</v>
      </c>
      <c r="L164">
        <v>1.5257000000000001</v>
      </c>
      <c r="M164">
        <v>0</v>
      </c>
      <c r="N164">
        <v>1098</v>
      </c>
      <c r="O164">
        <v>167</v>
      </c>
      <c r="P164" t="s">
        <v>534</v>
      </c>
      <c r="Q164">
        <v>2011</v>
      </c>
      <c r="R164" t="s">
        <v>439</v>
      </c>
      <c r="S164" t="s">
        <v>534</v>
      </c>
      <c r="T164">
        <v>201105</v>
      </c>
      <c r="U164">
        <v>1.1102000000000001</v>
      </c>
      <c r="V164">
        <v>5.9846000000000004</v>
      </c>
      <c r="W164">
        <v>1.1499999999999999</v>
      </c>
      <c r="X164">
        <v>2.2507000000000001</v>
      </c>
      <c r="Y164">
        <v>2.4371</v>
      </c>
      <c r="Z164">
        <v>1071</v>
      </c>
      <c r="AA164">
        <v>1.4456</v>
      </c>
      <c r="AB164">
        <v>0.67789999999999995</v>
      </c>
      <c r="AC164">
        <v>0.5837</v>
      </c>
      <c r="AD164">
        <v>1.5584</v>
      </c>
      <c r="AE164">
        <v>0</v>
      </c>
      <c r="AF164">
        <v>1071</v>
      </c>
      <c r="AG164" s="8">
        <f t="shared" si="67"/>
        <v>27</v>
      </c>
      <c r="AH164" s="8">
        <f t="shared" si="47"/>
        <v>2.6600000000000179E-2</v>
      </c>
      <c r="AI164" s="8">
        <f t="shared" si="48"/>
        <v>0.19150000000000045</v>
      </c>
      <c r="AJ164" s="8">
        <f t="shared" si="49"/>
        <v>5.7999999999999829E-2</v>
      </c>
      <c r="AK164" s="8">
        <f t="shared" si="50"/>
        <v>0.1351</v>
      </c>
      <c r="AL164" s="8">
        <f t="shared" si="51"/>
        <v>7.7399999999999913E-2</v>
      </c>
      <c r="AM164" s="8">
        <f t="shared" si="52"/>
        <v>5.2200000000000024E-2</v>
      </c>
      <c r="AN164" s="8">
        <f t="shared" si="53"/>
        <v>3.5399999999999987E-2</v>
      </c>
      <c r="AO164" s="8">
        <f t="shared" si="54"/>
        <v>2.7299999999999991E-2</v>
      </c>
      <c r="AP164" s="8">
        <f t="shared" si="55"/>
        <v>3.2699999999999951E-2</v>
      </c>
      <c r="AQ164" s="8">
        <f t="shared" si="56"/>
        <v>0</v>
      </c>
      <c r="AR164" s="1">
        <f t="shared" si="68"/>
        <v>2.5210084033613356E-2</v>
      </c>
      <c r="AS164" s="1">
        <f t="shared" si="57"/>
        <v>2.3959646910466703E-2</v>
      </c>
      <c r="AT164" s="1">
        <f t="shared" si="58"/>
        <v>3.1998796912074412E-2</v>
      </c>
      <c r="AU164" s="1">
        <f t="shared" si="59"/>
        <v>5.0434782608695494E-2</v>
      </c>
      <c r="AV164" s="1">
        <f t="shared" si="60"/>
        <v>6.0025769760518988E-2</v>
      </c>
      <c r="AW164" s="1">
        <f t="shared" si="61"/>
        <v>3.1759057896680432E-2</v>
      </c>
      <c r="AX164" s="1">
        <f t="shared" si="62"/>
        <v>3.6109573879358092E-2</v>
      </c>
      <c r="AY164" s="1">
        <f t="shared" si="63"/>
        <v>5.2220091458917262E-2</v>
      </c>
      <c r="AZ164" s="1">
        <f t="shared" si="64"/>
        <v>4.6770601336302842E-2</v>
      </c>
      <c r="BA164" s="1">
        <f t="shared" si="65"/>
        <v>2.0983059548254634E-2</v>
      </c>
      <c r="BB164" s="1">
        <f t="shared" si="66"/>
        <v>0</v>
      </c>
      <c r="BC164" s="1"/>
    </row>
    <row r="165" spans="1:55" x14ac:dyDescent="0.2">
      <c r="A165" t="s">
        <v>189</v>
      </c>
      <c r="B165" t="s">
        <v>440</v>
      </c>
      <c r="C165" t="s">
        <v>534</v>
      </c>
      <c r="D165">
        <v>0.4587</v>
      </c>
      <c r="E165">
        <v>4.5039999999999996</v>
      </c>
      <c r="F165">
        <v>0.78849999999999998</v>
      </c>
      <c r="G165">
        <v>2.2770000000000001</v>
      </c>
      <c r="H165">
        <v>2.7046000000000001</v>
      </c>
      <c r="I165">
        <v>0.72260000000000002</v>
      </c>
      <c r="J165">
        <v>0.82730000000000004</v>
      </c>
      <c r="K165">
        <v>1.0487</v>
      </c>
      <c r="L165">
        <v>0.36149999999999999</v>
      </c>
      <c r="M165">
        <v>1.857</v>
      </c>
      <c r="N165">
        <v>819</v>
      </c>
      <c r="O165">
        <v>168</v>
      </c>
      <c r="P165" t="s">
        <v>534</v>
      </c>
      <c r="Q165">
        <v>2011</v>
      </c>
      <c r="R165" t="s">
        <v>440</v>
      </c>
      <c r="S165" t="s">
        <v>534</v>
      </c>
      <c r="T165">
        <v>201111</v>
      </c>
      <c r="U165">
        <v>0.49669999999999997</v>
      </c>
      <c r="V165">
        <v>4.8223000000000003</v>
      </c>
      <c r="W165">
        <v>0.83709999999999996</v>
      </c>
      <c r="X165">
        <v>1.6515</v>
      </c>
      <c r="Y165">
        <v>2.9184999999999999</v>
      </c>
      <c r="Z165">
        <v>762</v>
      </c>
      <c r="AA165">
        <v>0.74939999999999996</v>
      </c>
      <c r="AB165">
        <v>0.68799999999999994</v>
      </c>
      <c r="AC165">
        <v>1.1366000000000001</v>
      </c>
      <c r="AD165">
        <v>0.40260000000000001</v>
      </c>
      <c r="AE165">
        <v>1.7732000000000001</v>
      </c>
      <c r="AF165">
        <v>762</v>
      </c>
      <c r="AG165" s="8">
        <f t="shared" si="67"/>
        <v>57</v>
      </c>
      <c r="AH165" s="8">
        <f t="shared" si="47"/>
        <v>3.7999999999999978E-2</v>
      </c>
      <c r="AI165" s="8">
        <f t="shared" si="48"/>
        <v>0.31830000000000069</v>
      </c>
      <c r="AJ165" s="8">
        <f t="shared" si="49"/>
        <v>4.8599999999999977E-2</v>
      </c>
      <c r="AK165" s="8">
        <f t="shared" si="50"/>
        <v>0.62550000000000017</v>
      </c>
      <c r="AL165" s="8">
        <f t="shared" si="51"/>
        <v>0.21389999999999976</v>
      </c>
      <c r="AM165" s="8">
        <f t="shared" si="52"/>
        <v>2.6799999999999935E-2</v>
      </c>
      <c r="AN165" s="8">
        <f t="shared" si="53"/>
        <v>0.13930000000000009</v>
      </c>
      <c r="AO165" s="8">
        <f t="shared" si="54"/>
        <v>8.7900000000000089E-2</v>
      </c>
      <c r="AP165" s="8">
        <f t="shared" si="55"/>
        <v>4.1100000000000025E-2</v>
      </c>
      <c r="AQ165" s="8">
        <f t="shared" si="56"/>
        <v>8.3799999999999875E-2</v>
      </c>
      <c r="AR165" s="1">
        <f t="shared" si="68"/>
        <v>7.4803149606299302E-2</v>
      </c>
      <c r="AS165" s="1">
        <f t="shared" si="57"/>
        <v>7.6504932554862015E-2</v>
      </c>
      <c r="AT165" s="1">
        <f t="shared" si="58"/>
        <v>6.6005847831947517E-2</v>
      </c>
      <c r="AU165" s="1">
        <f t="shared" si="59"/>
        <v>5.8057579739577037E-2</v>
      </c>
      <c r="AV165" s="1">
        <f t="shared" si="60"/>
        <v>0.37874659400544974</v>
      </c>
      <c r="AW165" s="1">
        <f t="shared" si="61"/>
        <v>7.3291074181942695E-2</v>
      </c>
      <c r="AX165" s="1">
        <f t="shared" si="62"/>
        <v>3.5761942887643339E-2</v>
      </c>
      <c r="AY165" s="1">
        <f t="shared" si="63"/>
        <v>0.20247093023255824</v>
      </c>
      <c r="AZ165" s="1">
        <f t="shared" si="64"/>
        <v>7.7335914129861072E-2</v>
      </c>
      <c r="BA165" s="1">
        <f t="shared" si="65"/>
        <v>0.10208643815201202</v>
      </c>
      <c r="BB165" s="1">
        <f t="shared" si="66"/>
        <v>4.7259192420482599E-2</v>
      </c>
      <c r="BC165" s="1"/>
    </row>
    <row r="166" spans="1:55" x14ac:dyDescent="0.2">
      <c r="A166" t="s">
        <v>191</v>
      </c>
      <c r="B166" t="s">
        <v>442</v>
      </c>
      <c r="C166" t="s">
        <v>535</v>
      </c>
      <c r="D166">
        <v>1.5564</v>
      </c>
      <c r="E166">
        <v>1.1583000000000001</v>
      </c>
      <c r="F166">
        <v>5.4516</v>
      </c>
      <c r="G166">
        <v>1.3487</v>
      </c>
      <c r="H166">
        <v>1.7686999999999999</v>
      </c>
      <c r="I166">
        <v>1.2768999999999999</v>
      </c>
      <c r="J166">
        <v>0.12859999999999999</v>
      </c>
      <c r="K166">
        <v>0.47420000000000001</v>
      </c>
      <c r="L166">
        <v>1.6261000000000001</v>
      </c>
      <c r="M166">
        <v>0.15809999999999999</v>
      </c>
      <c r="N166">
        <v>1872</v>
      </c>
      <c r="O166">
        <v>170</v>
      </c>
      <c r="P166" t="s">
        <v>535</v>
      </c>
      <c r="Q166">
        <v>2010</v>
      </c>
      <c r="R166" t="s">
        <v>442</v>
      </c>
      <c r="S166" t="s">
        <v>535</v>
      </c>
      <c r="T166">
        <v>201010</v>
      </c>
      <c r="U166">
        <v>1.6034999999999999</v>
      </c>
      <c r="V166">
        <v>1.1887000000000001</v>
      </c>
      <c r="W166">
        <v>5.7362000000000002</v>
      </c>
      <c r="X166">
        <v>1.3819999999999999</v>
      </c>
      <c r="Y166">
        <v>1.8441000000000001</v>
      </c>
      <c r="Z166">
        <v>1833</v>
      </c>
      <c r="AA166">
        <v>1.32</v>
      </c>
      <c r="AB166">
        <v>0.13639999999999999</v>
      </c>
      <c r="AC166">
        <v>0.50139999999999996</v>
      </c>
      <c r="AD166">
        <v>1.6951000000000001</v>
      </c>
      <c r="AE166">
        <v>0.16739999999999999</v>
      </c>
      <c r="AF166">
        <v>1833</v>
      </c>
      <c r="AG166" s="8">
        <f t="shared" si="67"/>
        <v>39</v>
      </c>
      <c r="AH166" s="8">
        <f t="shared" si="47"/>
        <v>4.709999999999992E-2</v>
      </c>
      <c r="AI166" s="8">
        <f t="shared" si="48"/>
        <v>3.0399999999999983E-2</v>
      </c>
      <c r="AJ166" s="8">
        <f t="shared" si="49"/>
        <v>0.28460000000000019</v>
      </c>
      <c r="AK166" s="8">
        <f t="shared" si="50"/>
        <v>3.3299999999999885E-2</v>
      </c>
      <c r="AL166" s="8">
        <f t="shared" si="51"/>
        <v>7.5400000000000134E-2</v>
      </c>
      <c r="AM166" s="8">
        <f t="shared" si="52"/>
        <v>4.3100000000000138E-2</v>
      </c>
      <c r="AN166" s="8">
        <f t="shared" si="53"/>
        <v>7.8000000000000014E-3</v>
      </c>
      <c r="AO166" s="8">
        <f t="shared" si="54"/>
        <v>2.7199999999999946E-2</v>
      </c>
      <c r="AP166" s="8">
        <f t="shared" si="55"/>
        <v>6.899999999999995E-2</v>
      </c>
      <c r="AQ166" s="8">
        <f t="shared" si="56"/>
        <v>9.3000000000000027E-3</v>
      </c>
      <c r="AR166" s="1">
        <f t="shared" si="68"/>
        <v>2.1276595744680771E-2</v>
      </c>
      <c r="AS166" s="1">
        <f t="shared" si="57"/>
        <v>2.9373246024321786E-2</v>
      </c>
      <c r="AT166" s="1">
        <f t="shared" si="58"/>
        <v>2.5574156641709367E-2</v>
      </c>
      <c r="AU166" s="1">
        <f t="shared" si="59"/>
        <v>4.9614727519960988E-2</v>
      </c>
      <c r="AV166" s="1">
        <f t="shared" si="60"/>
        <v>2.4095513748190966E-2</v>
      </c>
      <c r="AW166" s="1">
        <f t="shared" si="61"/>
        <v>4.0887153625074668E-2</v>
      </c>
      <c r="AX166" s="1">
        <f t="shared" si="62"/>
        <v>3.2651515151515209E-2</v>
      </c>
      <c r="AY166" s="1">
        <f t="shared" si="63"/>
        <v>5.718475073313789E-2</v>
      </c>
      <c r="AZ166" s="1">
        <f t="shared" si="64"/>
        <v>5.4248105305145455E-2</v>
      </c>
      <c r="BA166" s="1">
        <f t="shared" si="65"/>
        <v>4.0705563093622721E-2</v>
      </c>
      <c r="BB166" s="1">
        <f t="shared" si="66"/>
        <v>5.555555555555558E-2</v>
      </c>
      <c r="BC166" s="1"/>
    </row>
    <row r="167" spans="1:55" x14ac:dyDescent="0.2">
      <c r="A167" t="s">
        <v>192</v>
      </c>
      <c r="B167" t="s">
        <v>443</v>
      </c>
      <c r="C167" t="s">
        <v>535</v>
      </c>
      <c r="D167">
        <v>2.9695</v>
      </c>
      <c r="E167">
        <v>3.6267</v>
      </c>
      <c r="F167">
        <v>2.4986999999999999</v>
      </c>
      <c r="G167">
        <v>1.2537</v>
      </c>
      <c r="H167">
        <v>2.4738000000000002</v>
      </c>
      <c r="I167">
        <v>1.4689000000000001</v>
      </c>
      <c r="J167">
        <v>0.19350000000000001</v>
      </c>
      <c r="K167">
        <v>1.796</v>
      </c>
      <c r="L167">
        <v>1.5835999999999999</v>
      </c>
      <c r="M167">
        <v>0.59699999999999998</v>
      </c>
      <c r="N167">
        <v>2079</v>
      </c>
      <c r="O167">
        <v>171</v>
      </c>
      <c r="P167" t="s">
        <v>535</v>
      </c>
      <c r="Q167">
        <v>2011</v>
      </c>
      <c r="R167" t="s">
        <v>443</v>
      </c>
      <c r="S167" t="s">
        <v>535</v>
      </c>
      <c r="T167">
        <v>201110</v>
      </c>
      <c r="U167">
        <v>3.2221000000000002</v>
      </c>
      <c r="V167">
        <v>3.7883</v>
      </c>
      <c r="W167">
        <v>2.6307</v>
      </c>
      <c r="X167">
        <v>1.3912</v>
      </c>
      <c r="Y167">
        <v>2.6547000000000001</v>
      </c>
      <c r="Z167">
        <v>1954</v>
      </c>
      <c r="AA167">
        <v>1.6120000000000001</v>
      </c>
      <c r="AB167">
        <v>0.2142</v>
      </c>
      <c r="AC167">
        <v>1.8214999999999999</v>
      </c>
      <c r="AD167">
        <v>1.4452</v>
      </c>
      <c r="AE167">
        <v>0.6603</v>
      </c>
      <c r="AF167">
        <v>1954</v>
      </c>
      <c r="AG167" s="8">
        <f t="shared" si="67"/>
        <v>125</v>
      </c>
      <c r="AH167" s="8">
        <f t="shared" si="47"/>
        <v>0.25260000000000016</v>
      </c>
      <c r="AI167" s="8">
        <f t="shared" si="48"/>
        <v>0.16159999999999997</v>
      </c>
      <c r="AJ167" s="8">
        <f t="shared" si="49"/>
        <v>0.13200000000000012</v>
      </c>
      <c r="AK167" s="8">
        <f t="shared" si="50"/>
        <v>0.13749999999999996</v>
      </c>
      <c r="AL167" s="8">
        <f t="shared" si="51"/>
        <v>0.18089999999999984</v>
      </c>
      <c r="AM167" s="8">
        <f t="shared" si="52"/>
        <v>0.1431</v>
      </c>
      <c r="AN167" s="8">
        <f t="shared" si="53"/>
        <v>2.0699999999999996E-2</v>
      </c>
      <c r="AO167" s="8">
        <f t="shared" si="54"/>
        <v>2.5499999999999856E-2</v>
      </c>
      <c r="AP167" s="8">
        <f t="shared" si="55"/>
        <v>0.13839999999999986</v>
      </c>
      <c r="AQ167" s="8">
        <f t="shared" si="56"/>
        <v>6.3300000000000023E-2</v>
      </c>
      <c r="AR167" s="1">
        <f t="shared" si="68"/>
        <v>6.3971340839303892E-2</v>
      </c>
      <c r="AS167" s="1">
        <f t="shared" si="57"/>
        <v>7.8396077092579453E-2</v>
      </c>
      <c r="AT167" s="1">
        <f t="shared" si="58"/>
        <v>4.2657656468600647E-2</v>
      </c>
      <c r="AU167" s="1">
        <f t="shared" si="59"/>
        <v>5.0176759037518615E-2</v>
      </c>
      <c r="AV167" s="1">
        <f t="shared" si="60"/>
        <v>9.8835537665324824E-2</v>
      </c>
      <c r="AW167" s="1">
        <f t="shared" si="61"/>
        <v>6.8143293027460694E-2</v>
      </c>
      <c r="AX167" s="1">
        <f t="shared" si="62"/>
        <v>8.8771712158808969E-2</v>
      </c>
      <c r="AY167" s="1">
        <f t="shared" si="63"/>
        <v>9.6638655462184864E-2</v>
      </c>
      <c r="AZ167" s="1">
        <f t="shared" si="64"/>
        <v>1.3999451001921459E-2</v>
      </c>
      <c r="BA167" s="1">
        <f t="shared" si="65"/>
        <v>9.576529200110695E-2</v>
      </c>
      <c r="BB167" s="1">
        <f t="shared" si="66"/>
        <v>9.5865515674693369E-2</v>
      </c>
      <c r="BC167" s="1"/>
    </row>
    <row r="168" spans="1:55" x14ac:dyDescent="0.2">
      <c r="A168" t="s">
        <v>193</v>
      </c>
      <c r="B168" t="s">
        <v>444</v>
      </c>
      <c r="C168" t="s">
        <v>535</v>
      </c>
      <c r="D168">
        <v>1.5523</v>
      </c>
      <c r="E168">
        <v>2.0697999999999999</v>
      </c>
      <c r="F168">
        <v>1.1277999999999999</v>
      </c>
      <c r="G168">
        <v>0.47720000000000001</v>
      </c>
      <c r="H168">
        <v>2.1286</v>
      </c>
      <c r="I168">
        <v>0.87939999999999996</v>
      </c>
      <c r="J168">
        <v>1.038</v>
      </c>
      <c r="K168">
        <v>0.55940000000000001</v>
      </c>
      <c r="L168">
        <v>0.1106</v>
      </c>
      <c r="M168">
        <v>0.22689999999999999</v>
      </c>
      <c r="N168">
        <v>2325</v>
      </c>
      <c r="O168">
        <v>172</v>
      </c>
      <c r="P168" t="s">
        <v>535</v>
      </c>
      <c r="Q168">
        <v>2012</v>
      </c>
      <c r="R168" t="s">
        <v>444</v>
      </c>
      <c r="S168" t="s">
        <v>535</v>
      </c>
      <c r="T168">
        <v>201210</v>
      </c>
      <c r="U168">
        <v>1.5062</v>
      </c>
      <c r="V168">
        <v>2.1678000000000002</v>
      </c>
      <c r="W168">
        <v>1.1938</v>
      </c>
      <c r="X168">
        <v>0.50219999999999998</v>
      </c>
      <c r="Y168">
        <v>2.2502</v>
      </c>
      <c r="Z168">
        <v>2247</v>
      </c>
      <c r="AA168">
        <v>0.94920000000000004</v>
      </c>
      <c r="AB168">
        <v>1.0938000000000001</v>
      </c>
      <c r="AC168">
        <v>0.59909999999999997</v>
      </c>
      <c r="AD168">
        <v>0.11650000000000001</v>
      </c>
      <c r="AE168">
        <v>0.2482</v>
      </c>
      <c r="AF168">
        <v>2247</v>
      </c>
      <c r="AG168" s="8">
        <f t="shared" si="67"/>
        <v>78</v>
      </c>
      <c r="AH168" s="8">
        <f t="shared" si="47"/>
        <v>4.610000000000003E-2</v>
      </c>
      <c r="AI168" s="8">
        <f t="shared" si="48"/>
        <v>9.8000000000000309E-2</v>
      </c>
      <c r="AJ168" s="8">
        <f t="shared" si="49"/>
        <v>6.6000000000000059E-2</v>
      </c>
      <c r="AK168" s="8">
        <f t="shared" si="50"/>
        <v>2.4999999999999967E-2</v>
      </c>
      <c r="AL168" s="8">
        <f t="shared" si="51"/>
        <v>0.12159999999999993</v>
      </c>
      <c r="AM168" s="8">
        <f t="shared" si="52"/>
        <v>6.9800000000000084E-2</v>
      </c>
      <c r="AN168" s="8">
        <f t="shared" si="53"/>
        <v>5.5800000000000072E-2</v>
      </c>
      <c r="AO168" s="8">
        <f t="shared" si="54"/>
        <v>3.9699999999999958E-2</v>
      </c>
      <c r="AP168" s="8">
        <f t="shared" si="55"/>
        <v>5.9000000000000025E-3</v>
      </c>
      <c r="AQ168" s="8">
        <f t="shared" si="56"/>
        <v>2.1300000000000013E-2</v>
      </c>
      <c r="AR168" s="1">
        <f t="shared" si="68"/>
        <v>3.471295060080104E-2</v>
      </c>
      <c r="AS168" s="1">
        <f t="shared" si="57"/>
        <v>3.0606825122825754E-2</v>
      </c>
      <c r="AT168" s="1">
        <f t="shared" si="58"/>
        <v>4.5207122428268409E-2</v>
      </c>
      <c r="AU168" s="1">
        <f t="shared" si="59"/>
        <v>5.5285642486178621E-2</v>
      </c>
      <c r="AV168" s="1">
        <f t="shared" si="60"/>
        <v>4.9780963759458285E-2</v>
      </c>
      <c r="AW168" s="1">
        <f t="shared" si="61"/>
        <v>5.4039640920807042E-2</v>
      </c>
      <c r="AX168" s="1">
        <f t="shared" si="62"/>
        <v>7.3535608933839147E-2</v>
      </c>
      <c r="AY168" s="1">
        <f t="shared" si="63"/>
        <v>5.1014810751508599E-2</v>
      </c>
      <c r="AZ168" s="1">
        <f t="shared" si="64"/>
        <v>6.6266065765314575E-2</v>
      </c>
      <c r="BA168" s="1">
        <f t="shared" si="65"/>
        <v>5.0643776824034314E-2</v>
      </c>
      <c r="BB168" s="1">
        <f t="shared" si="66"/>
        <v>8.5817888799355369E-2</v>
      </c>
      <c r="BC168" s="1"/>
    </row>
    <row r="169" spans="1:55" x14ac:dyDescent="0.2">
      <c r="A169" t="s">
        <v>194</v>
      </c>
      <c r="B169" t="s">
        <v>445</v>
      </c>
      <c r="C169" t="s">
        <v>535</v>
      </c>
      <c r="D169">
        <v>0.89270000000000005</v>
      </c>
      <c r="E169">
        <v>2.0592000000000001</v>
      </c>
      <c r="F169">
        <v>2.4066999999999998</v>
      </c>
      <c r="G169">
        <v>0.1338</v>
      </c>
      <c r="H169">
        <v>0.91310000000000002</v>
      </c>
      <c r="I169">
        <v>0.66820000000000002</v>
      </c>
      <c r="J169">
        <v>0.64700000000000002</v>
      </c>
      <c r="K169">
        <v>0.94240000000000002</v>
      </c>
      <c r="L169">
        <v>0.23619999999999999</v>
      </c>
      <c r="M169">
        <v>0.505</v>
      </c>
      <c r="N169">
        <v>2408</v>
      </c>
      <c r="O169">
        <v>173</v>
      </c>
      <c r="P169" t="s">
        <v>535</v>
      </c>
      <c r="Q169">
        <v>2013</v>
      </c>
      <c r="R169" t="s">
        <v>445</v>
      </c>
      <c r="S169" t="s">
        <v>535</v>
      </c>
      <c r="T169">
        <v>201310</v>
      </c>
      <c r="U169">
        <v>0.94389999999999996</v>
      </c>
      <c r="V169">
        <v>2.1772</v>
      </c>
      <c r="W169">
        <v>2.5358000000000001</v>
      </c>
      <c r="X169">
        <v>0.1356</v>
      </c>
      <c r="Y169">
        <v>0.96060000000000001</v>
      </c>
      <c r="Z169">
        <v>2326</v>
      </c>
      <c r="AA169">
        <v>0.70809999999999995</v>
      </c>
      <c r="AB169">
        <v>0.7177</v>
      </c>
      <c r="AC169">
        <v>1.0106999999999999</v>
      </c>
      <c r="AD169">
        <v>0.2482</v>
      </c>
      <c r="AE169">
        <v>0.54269999999999996</v>
      </c>
      <c r="AF169">
        <v>2326</v>
      </c>
      <c r="AG169" s="8">
        <f t="shared" si="67"/>
        <v>82</v>
      </c>
      <c r="AH169" s="8">
        <f t="shared" si="47"/>
        <v>5.1199999999999912E-2</v>
      </c>
      <c r="AI169" s="8">
        <f t="shared" si="48"/>
        <v>0.11799999999999988</v>
      </c>
      <c r="AJ169" s="8">
        <f t="shared" si="49"/>
        <v>0.12910000000000021</v>
      </c>
      <c r="AK169" s="8">
        <f t="shared" si="50"/>
        <v>1.799999999999996E-3</v>
      </c>
      <c r="AL169" s="8">
        <f t="shared" si="51"/>
        <v>4.7499999999999987E-2</v>
      </c>
      <c r="AM169" s="8">
        <f t="shared" si="52"/>
        <v>3.9899999999999936E-2</v>
      </c>
      <c r="AN169" s="8">
        <f t="shared" si="53"/>
        <v>7.0699999999999985E-2</v>
      </c>
      <c r="AO169" s="8">
        <f t="shared" si="54"/>
        <v>6.8299999999999916E-2</v>
      </c>
      <c r="AP169" s="8">
        <f t="shared" si="55"/>
        <v>1.2000000000000011E-2</v>
      </c>
      <c r="AQ169" s="8">
        <f t="shared" si="56"/>
        <v>3.7699999999999956E-2</v>
      </c>
      <c r="AR169" s="1">
        <f t="shared" si="68"/>
        <v>3.5253654342218388E-2</v>
      </c>
      <c r="AS169" s="1">
        <f t="shared" si="57"/>
        <v>5.4243034219726538E-2</v>
      </c>
      <c r="AT169" s="1">
        <f t="shared" si="58"/>
        <v>5.4198052544552566E-2</v>
      </c>
      <c r="AU169" s="1">
        <f t="shared" si="59"/>
        <v>5.0910955122643875E-2</v>
      </c>
      <c r="AV169" s="1">
        <f t="shared" si="60"/>
        <v>1.3274336283185861E-2</v>
      </c>
      <c r="AW169" s="1">
        <f t="shared" si="61"/>
        <v>4.944826150322712E-2</v>
      </c>
      <c r="AX169" s="1">
        <f t="shared" si="62"/>
        <v>5.6347973450077582E-2</v>
      </c>
      <c r="AY169" s="1">
        <f t="shared" si="63"/>
        <v>9.8509126375923017E-2</v>
      </c>
      <c r="AZ169" s="1">
        <f t="shared" si="64"/>
        <v>6.7576926882358723E-2</v>
      </c>
      <c r="BA169" s="1">
        <f t="shared" si="65"/>
        <v>4.8348106365834087E-2</v>
      </c>
      <c r="BB169" s="1">
        <f t="shared" si="66"/>
        <v>6.9467477427676338E-2</v>
      </c>
      <c r="BC169" s="1"/>
    </row>
    <row r="170" spans="1:55" x14ac:dyDescent="0.2">
      <c r="A170" t="s">
        <v>195</v>
      </c>
      <c r="B170" t="s">
        <v>446</v>
      </c>
      <c r="C170" t="s">
        <v>535</v>
      </c>
      <c r="D170">
        <v>2.2387000000000001</v>
      </c>
      <c r="E170">
        <v>3.5177</v>
      </c>
      <c r="F170">
        <v>2.0564</v>
      </c>
      <c r="G170">
        <v>1.0011000000000001</v>
      </c>
      <c r="H170">
        <v>1.0245</v>
      </c>
      <c r="I170">
        <v>1.5878000000000001</v>
      </c>
      <c r="J170">
        <v>1.6439999999999999</v>
      </c>
      <c r="K170">
        <v>1.3334999999999999</v>
      </c>
      <c r="L170">
        <v>1.0880000000000001</v>
      </c>
      <c r="M170">
        <v>0.83960000000000001</v>
      </c>
      <c r="N170">
        <v>3559</v>
      </c>
      <c r="O170">
        <v>174</v>
      </c>
      <c r="P170" t="s">
        <v>535</v>
      </c>
      <c r="Q170">
        <v>2014</v>
      </c>
      <c r="R170" t="s">
        <v>446</v>
      </c>
      <c r="S170" t="s">
        <v>535</v>
      </c>
      <c r="T170">
        <v>201410</v>
      </c>
      <c r="U170">
        <v>2.4110999999999998</v>
      </c>
      <c r="V170">
        <v>3.5585</v>
      </c>
      <c r="W170">
        <v>2.2162000000000002</v>
      </c>
      <c r="X170">
        <v>1.0961000000000001</v>
      </c>
      <c r="Y170">
        <v>1.1093999999999999</v>
      </c>
      <c r="Z170">
        <v>3387</v>
      </c>
      <c r="AA170">
        <v>1.6478999999999999</v>
      </c>
      <c r="AB170">
        <v>1.7696000000000001</v>
      </c>
      <c r="AC170">
        <v>1.4603999999999999</v>
      </c>
      <c r="AD170">
        <v>0.88570000000000004</v>
      </c>
      <c r="AE170">
        <v>0.89910000000000001</v>
      </c>
      <c r="AF170">
        <v>3387</v>
      </c>
      <c r="AG170" s="8">
        <f t="shared" si="67"/>
        <v>172</v>
      </c>
      <c r="AH170" s="8">
        <f t="shared" si="47"/>
        <v>0.17239999999999966</v>
      </c>
      <c r="AI170" s="8">
        <f t="shared" si="48"/>
        <v>4.0799999999999947E-2</v>
      </c>
      <c r="AJ170" s="8">
        <f t="shared" si="49"/>
        <v>0.15980000000000016</v>
      </c>
      <c r="AK170" s="8">
        <f t="shared" si="50"/>
        <v>9.4999999999999973E-2</v>
      </c>
      <c r="AL170" s="8">
        <f t="shared" si="51"/>
        <v>8.4899999999999975E-2</v>
      </c>
      <c r="AM170" s="8">
        <f t="shared" si="52"/>
        <v>6.009999999999982E-2</v>
      </c>
      <c r="AN170" s="8">
        <f t="shared" si="53"/>
        <v>0.12560000000000016</v>
      </c>
      <c r="AO170" s="8">
        <f t="shared" si="54"/>
        <v>0.12690000000000001</v>
      </c>
      <c r="AP170" s="8">
        <f t="shared" si="55"/>
        <v>0.20230000000000004</v>
      </c>
      <c r="AQ170" s="8">
        <f t="shared" si="56"/>
        <v>5.9499999999999997E-2</v>
      </c>
      <c r="AR170" s="1">
        <f t="shared" si="68"/>
        <v>5.0782403306761204E-2</v>
      </c>
      <c r="AS170" s="1">
        <f t="shared" si="57"/>
        <v>7.1502633652689496E-2</v>
      </c>
      <c r="AT170" s="1">
        <f t="shared" si="58"/>
        <v>1.1465505128565368E-2</v>
      </c>
      <c r="AU170" s="1">
        <f t="shared" si="59"/>
        <v>7.2105405649309673E-2</v>
      </c>
      <c r="AV170" s="1">
        <f t="shared" si="60"/>
        <v>8.6670924185749398E-2</v>
      </c>
      <c r="AW170" s="1">
        <f t="shared" si="61"/>
        <v>7.6527852893455872E-2</v>
      </c>
      <c r="AX170" s="1">
        <f t="shared" si="62"/>
        <v>3.6470659627404478E-2</v>
      </c>
      <c r="AY170" s="1">
        <f t="shared" si="63"/>
        <v>7.0976491862567936E-2</v>
      </c>
      <c r="AZ170" s="1">
        <f t="shared" si="64"/>
        <v>8.6894001643385343E-2</v>
      </c>
      <c r="BA170" s="1">
        <f t="shared" si="65"/>
        <v>0.22840690978886768</v>
      </c>
      <c r="BB170" s="1">
        <f t="shared" si="66"/>
        <v>6.6177288399510648E-2</v>
      </c>
      <c r="BC170" s="1"/>
    </row>
    <row r="171" spans="1:55" x14ac:dyDescent="0.2">
      <c r="A171" t="s">
        <v>196</v>
      </c>
      <c r="B171" t="s">
        <v>447</v>
      </c>
      <c r="C171" t="s">
        <v>535</v>
      </c>
      <c r="D171">
        <v>1.4957</v>
      </c>
      <c r="E171">
        <v>2.6164000000000001</v>
      </c>
      <c r="F171">
        <v>2.8260999999999998</v>
      </c>
      <c r="G171">
        <v>1.2588999999999999</v>
      </c>
      <c r="H171">
        <v>1.9825999999999999</v>
      </c>
      <c r="I171">
        <v>1.0456000000000001</v>
      </c>
      <c r="J171">
        <v>0.36199999999999999</v>
      </c>
      <c r="K171">
        <v>0.82379999999999998</v>
      </c>
      <c r="L171">
        <v>0.96509999999999996</v>
      </c>
      <c r="M171">
        <v>0.99870000000000003</v>
      </c>
      <c r="N171">
        <v>2359</v>
      </c>
      <c r="O171">
        <v>175</v>
      </c>
      <c r="P171" t="s">
        <v>535</v>
      </c>
      <c r="Q171">
        <v>2015</v>
      </c>
      <c r="R171" t="s">
        <v>447</v>
      </c>
      <c r="S171" t="s">
        <v>535</v>
      </c>
      <c r="T171">
        <v>201510</v>
      </c>
      <c r="U171">
        <v>1.6185</v>
      </c>
      <c r="V171">
        <v>2.7446000000000002</v>
      </c>
      <c r="W171">
        <v>3.0611999999999999</v>
      </c>
      <c r="X171">
        <v>1.4060999999999999</v>
      </c>
      <c r="Y171">
        <v>1.9763999999999999</v>
      </c>
      <c r="Z171">
        <v>2216</v>
      </c>
      <c r="AA171">
        <v>1.1411</v>
      </c>
      <c r="AB171">
        <v>0.30919999999999997</v>
      </c>
      <c r="AC171">
        <v>0.90090000000000003</v>
      </c>
      <c r="AD171">
        <v>1.0606</v>
      </c>
      <c r="AE171">
        <v>1.0824</v>
      </c>
      <c r="AF171">
        <v>2216</v>
      </c>
      <c r="AG171" s="8">
        <f t="shared" si="67"/>
        <v>143</v>
      </c>
      <c r="AH171" s="8">
        <f t="shared" si="47"/>
        <v>0.12280000000000002</v>
      </c>
      <c r="AI171" s="8">
        <f t="shared" si="48"/>
        <v>0.12820000000000009</v>
      </c>
      <c r="AJ171" s="8">
        <f t="shared" si="49"/>
        <v>0.23510000000000009</v>
      </c>
      <c r="AK171" s="8">
        <f t="shared" si="50"/>
        <v>0.1472</v>
      </c>
      <c r="AL171" s="8">
        <f t="shared" si="51"/>
        <v>6.1999999999999833E-3</v>
      </c>
      <c r="AM171" s="8">
        <f t="shared" si="52"/>
        <v>9.5499999999999918E-2</v>
      </c>
      <c r="AN171" s="8">
        <f t="shared" si="53"/>
        <v>5.2800000000000014E-2</v>
      </c>
      <c r="AO171" s="8">
        <f t="shared" si="54"/>
        <v>7.7100000000000057E-2</v>
      </c>
      <c r="AP171" s="8">
        <f t="shared" si="55"/>
        <v>9.5500000000000029E-2</v>
      </c>
      <c r="AQ171" s="8">
        <f t="shared" si="56"/>
        <v>8.3699999999999997E-2</v>
      </c>
      <c r="AR171" s="1">
        <f t="shared" si="68"/>
        <v>6.4530685920577646E-2</v>
      </c>
      <c r="AS171" s="1">
        <f t="shared" si="57"/>
        <v>7.5872721655854236E-2</v>
      </c>
      <c r="AT171" s="1">
        <f t="shared" si="58"/>
        <v>4.6709903082416404E-2</v>
      </c>
      <c r="AU171" s="1">
        <f t="shared" si="59"/>
        <v>7.6799947732915208E-2</v>
      </c>
      <c r="AV171" s="1">
        <f t="shared" si="60"/>
        <v>0.10468672213925045</v>
      </c>
      <c r="AW171" s="1">
        <f t="shared" si="61"/>
        <v>3.1370167982189834E-3</v>
      </c>
      <c r="AX171" s="1">
        <f t="shared" si="62"/>
        <v>8.3691175181841992E-2</v>
      </c>
      <c r="AY171" s="1">
        <f t="shared" si="63"/>
        <v>0.17076326002587328</v>
      </c>
      <c r="AZ171" s="1">
        <f t="shared" si="64"/>
        <v>8.5581085581085681E-2</v>
      </c>
      <c r="BA171" s="1">
        <f t="shared" si="65"/>
        <v>9.0043371676409634E-2</v>
      </c>
      <c r="BB171" s="1">
        <f t="shared" si="66"/>
        <v>7.7328159645232764E-2</v>
      </c>
      <c r="BC171" s="1"/>
    </row>
    <row r="172" spans="1:55" x14ac:dyDescent="0.2">
      <c r="A172" t="s">
        <v>197</v>
      </c>
      <c r="B172" t="s">
        <v>448</v>
      </c>
      <c r="C172" t="s">
        <v>535</v>
      </c>
      <c r="D172">
        <v>1.6324000000000001</v>
      </c>
      <c r="E172">
        <v>1.0842000000000001</v>
      </c>
      <c r="F172">
        <v>2.3515999999999999</v>
      </c>
      <c r="G172">
        <v>0.62070000000000003</v>
      </c>
      <c r="H172">
        <v>1.6766000000000001</v>
      </c>
      <c r="I172">
        <v>2.2564000000000002</v>
      </c>
      <c r="J172">
        <v>0.59640000000000004</v>
      </c>
      <c r="K172">
        <v>1.2191000000000001</v>
      </c>
      <c r="L172">
        <v>0.30399999999999999</v>
      </c>
      <c r="M172">
        <v>0.86539999999999995</v>
      </c>
      <c r="N172">
        <v>2531</v>
      </c>
      <c r="O172">
        <v>176</v>
      </c>
      <c r="P172" t="s">
        <v>535</v>
      </c>
      <c r="Q172">
        <v>2016</v>
      </c>
      <c r="R172" t="s">
        <v>448</v>
      </c>
      <c r="S172" t="s">
        <v>535</v>
      </c>
      <c r="T172">
        <v>201610</v>
      </c>
      <c r="U172">
        <v>1.7262999999999999</v>
      </c>
      <c r="V172">
        <v>1.1489</v>
      </c>
      <c r="W172">
        <v>2.4866999999999999</v>
      </c>
      <c r="X172">
        <v>0.65869999999999995</v>
      </c>
      <c r="Y172">
        <v>1.5838000000000001</v>
      </c>
      <c r="Z172">
        <v>2470</v>
      </c>
      <c r="AA172">
        <v>2.4411</v>
      </c>
      <c r="AB172">
        <v>0.64939999999999998</v>
      </c>
      <c r="AC172">
        <v>1.3055000000000001</v>
      </c>
      <c r="AD172">
        <v>0.31409999999999999</v>
      </c>
      <c r="AE172">
        <v>0.92879999999999996</v>
      </c>
      <c r="AF172">
        <v>2470</v>
      </c>
      <c r="AG172" s="8">
        <f t="shared" si="67"/>
        <v>61</v>
      </c>
      <c r="AH172" s="8">
        <f t="shared" si="47"/>
        <v>9.3899999999999872E-2</v>
      </c>
      <c r="AI172" s="8">
        <f t="shared" si="48"/>
        <v>6.469999999999998E-2</v>
      </c>
      <c r="AJ172" s="8">
        <f t="shared" si="49"/>
        <v>0.1351</v>
      </c>
      <c r="AK172" s="8">
        <f t="shared" si="50"/>
        <v>3.7999999999999923E-2</v>
      </c>
      <c r="AL172" s="8">
        <f t="shared" si="51"/>
        <v>9.2799999999999994E-2</v>
      </c>
      <c r="AM172" s="8">
        <f t="shared" si="52"/>
        <v>0.18469999999999986</v>
      </c>
      <c r="AN172" s="8">
        <f t="shared" si="53"/>
        <v>5.2999999999999936E-2</v>
      </c>
      <c r="AO172" s="8">
        <f t="shared" si="54"/>
        <v>8.6400000000000032E-2</v>
      </c>
      <c r="AP172" s="8">
        <f t="shared" si="55"/>
        <v>1.0099999999999998E-2</v>
      </c>
      <c r="AQ172" s="8">
        <f t="shared" si="56"/>
        <v>6.3400000000000012E-2</v>
      </c>
      <c r="AR172" s="1">
        <f t="shared" si="68"/>
        <v>2.4696356275303755E-2</v>
      </c>
      <c r="AS172" s="1">
        <f t="shared" si="57"/>
        <v>5.4393790187105329E-2</v>
      </c>
      <c r="AT172" s="1">
        <f t="shared" si="58"/>
        <v>5.6314735834276264E-2</v>
      </c>
      <c r="AU172" s="1">
        <f t="shared" si="59"/>
        <v>5.4329030441951143E-2</v>
      </c>
      <c r="AV172" s="1">
        <f t="shared" si="60"/>
        <v>5.7689388188856716E-2</v>
      </c>
      <c r="AW172" s="1">
        <f t="shared" si="61"/>
        <v>5.8593256724333909E-2</v>
      </c>
      <c r="AX172" s="1">
        <f t="shared" si="62"/>
        <v>7.5662611117938594E-2</v>
      </c>
      <c r="AY172" s="1">
        <f t="shared" si="63"/>
        <v>8.1613797351401174E-2</v>
      </c>
      <c r="AZ172" s="1">
        <f t="shared" si="64"/>
        <v>6.6181539639984743E-2</v>
      </c>
      <c r="BA172" s="1">
        <f t="shared" si="65"/>
        <v>3.2155364533588027E-2</v>
      </c>
      <c r="BB172" s="1">
        <f t="shared" si="66"/>
        <v>6.8260120585701967E-2</v>
      </c>
      <c r="BC172" s="1"/>
    </row>
    <row r="173" spans="1:55" x14ac:dyDescent="0.2">
      <c r="A173" t="s">
        <v>198</v>
      </c>
      <c r="B173" t="s">
        <v>449</v>
      </c>
      <c r="C173" t="s">
        <v>535</v>
      </c>
      <c r="D173">
        <v>2.8117000000000001</v>
      </c>
      <c r="E173">
        <v>1.3637999999999999</v>
      </c>
      <c r="F173">
        <v>1.9983</v>
      </c>
      <c r="G173">
        <v>0.55900000000000005</v>
      </c>
      <c r="H173">
        <v>2.2711999999999999</v>
      </c>
      <c r="I173">
        <v>2.4861</v>
      </c>
      <c r="J173">
        <v>0.65839999999999999</v>
      </c>
      <c r="K173">
        <v>0.63300000000000001</v>
      </c>
      <c r="L173">
        <v>0.82640000000000002</v>
      </c>
      <c r="M173">
        <v>7.9299999999999995E-2</v>
      </c>
      <c r="N173">
        <v>3438</v>
      </c>
      <c r="O173">
        <v>177</v>
      </c>
      <c r="P173" t="s">
        <v>535</v>
      </c>
      <c r="Q173">
        <v>2017</v>
      </c>
      <c r="R173" t="s">
        <v>449</v>
      </c>
      <c r="S173" t="s">
        <v>535</v>
      </c>
      <c r="T173">
        <v>201711</v>
      </c>
      <c r="U173">
        <v>2.9860000000000002</v>
      </c>
      <c r="V173">
        <v>1.4427000000000001</v>
      </c>
      <c r="W173">
        <v>2.12</v>
      </c>
      <c r="X173">
        <v>0.70309999999999995</v>
      </c>
      <c r="Y173">
        <v>2.4064000000000001</v>
      </c>
      <c r="Z173">
        <v>3307</v>
      </c>
      <c r="AA173">
        <v>2.5691000000000002</v>
      </c>
      <c r="AB173">
        <v>0.69730000000000003</v>
      </c>
      <c r="AC173">
        <v>0.64900000000000002</v>
      </c>
      <c r="AD173">
        <v>0.85529999999999995</v>
      </c>
      <c r="AE173">
        <v>8.5400000000000004E-2</v>
      </c>
      <c r="AF173">
        <v>3307</v>
      </c>
      <c r="AG173" s="8">
        <f t="shared" si="67"/>
        <v>131</v>
      </c>
      <c r="AH173" s="8">
        <f t="shared" si="47"/>
        <v>0.17430000000000012</v>
      </c>
      <c r="AI173" s="8">
        <f t="shared" si="48"/>
        <v>7.8900000000000192E-2</v>
      </c>
      <c r="AJ173" s="8">
        <f t="shared" si="49"/>
        <v>0.12170000000000014</v>
      </c>
      <c r="AK173" s="8">
        <f t="shared" si="50"/>
        <v>0.14409999999999989</v>
      </c>
      <c r="AL173" s="8">
        <f t="shared" si="51"/>
        <v>0.13520000000000021</v>
      </c>
      <c r="AM173" s="8">
        <f t="shared" si="52"/>
        <v>8.3000000000000185E-2</v>
      </c>
      <c r="AN173" s="8">
        <f t="shared" si="53"/>
        <v>3.8900000000000046E-2</v>
      </c>
      <c r="AO173" s="8">
        <f t="shared" si="54"/>
        <v>1.6000000000000014E-2</v>
      </c>
      <c r="AP173" s="8">
        <f t="shared" si="55"/>
        <v>2.8899999999999926E-2</v>
      </c>
      <c r="AQ173" s="8">
        <f t="shared" si="56"/>
        <v>6.1000000000000082E-3</v>
      </c>
      <c r="AR173" s="1">
        <f t="shared" si="68"/>
        <v>3.9612942243725469E-2</v>
      </c>
      <c r="AS173" s="1">
        <f t="shared" si="57"/>
        <v>5.8372404554588142E-2</v>
      </c>
      <c r="AT173" s="1">
        <f t="shared" si="58"/>
        <v>5.4689124558120361E-2</v>
      </c>
      <c r="AU173" s="1">
        <f t="shared" si="59"/>
        <v>5.7405660377358503E-2</v>
      </c>
      <c r="AV173" s="1">
        <f t="shared" si="60"/>
        <v>0.20494950931588662</v>
      </c>
      <c r="AW173" s="1">
        <f t="shared" si="61"/>
        <v>5.6183510638297962E-2</v>
      </c>
      <c r="AX173" s="1">
        <f t="shared" si="62"/>
        <v>3.2307033591530199E-2</v>
      </c>
      <c r="AY173" s="1">
        <f t="shared" si="63"/>
        <v>5.578660547827341E-2</v>
      </c>
      <c r="AZ173" s="1">
        <f t="shared" si="64"/>
        <v>2.4653312788906034E-2</v>
      </c>
      <c r="BA173" s="1">
        <f t="shared" si="65"/>
        <v>3.3789313691102496E-2</v>
      </c>
      <c r="BB173" s="1">
        <f t="shared" si="66"/>
        <v>7.1428571428571508E-2</v>
      </c>
      <c r="BC173" s="1"/>
    </row>
    <row r="174" spans="1:55" x14ac:dyDescent="0.2">
      <c r="A174" t="s">
        <v>199</v>
      </c>
      <c r="B174" t="s">
        <v>450</v>
      </c>
      <c r="C174" t="s">
        <v>535</v>
      </c>
      <c r="D174">
        <v>1.8875999999999999</v>
      </c>
      <c r="E174">
        <v>2.5613000000000001</v>
      </c>
      <c r="F174">
        <v>4.4969999999999999</v>
      </c>
      <c r="G174">
        <v>1.1529</v>
      </c>
      <c r="H174">
        <v>1.7507999999999999</v>
      </c>
      <c r="I174">
        <v>2.0352999999999999</v>
      </c>
      <c r="J174">
        <v>0.9597</v>
      </c>
      <c r="K174">
        <v>1.3439000000000001</v>
      </c>
      <c r="L174">
        <v>0.68669999999999998</v>
      </c>
      <c r="M174">
        <v>0.2059</v>
      </c>
      <c r="N174">
        <v>3525</v>
      </c>
      <c r="O174">
        <v>178</v>
      </c>
      <c r="P174" t="s">
        <v>535</v>
      </c>
      <c r="Q174">
        <v>2018</v>
      </c>
      <c r="R174" t="s">
        <v>450</v>
      </c>
      <c r="S174" t="s">
        <v>535</v>
      </c>
      <c r="T174">
        <v>201810</v>
      </c>
      <c r="U174">
        <v>1.9775</v>
      </c>
      <c r="V174">
        <v>2.7631999999999999</v>
      </c>
      <c r="W174">
        <v>4.7945000000000002</v>
      </c>
      <c r="X174">
        <v>1.2059</v>
      </c>
      <c r="Y174">
        <v>1.8312999999999999</v>
      </c>
      <c r="Z174">
        <v>3409</v>
      </c>
      <c r="AA174">
        <v>2.2597</v>
      </c>
      <c r="AB174">
        <v>1.0196000000000001</v>
      </c>
      <c r="AC174">
        <v>1.4510000000000001</v>
      </c>
      <c r="AD174">
        <v>0.7329</v>
      </c>
      <c r="AE174">
        <v>0.21929999999999999</v>
      </c>
      <c r="AF174">
        <v>3409</v>
      </c>
      <c r="AG174" s="8">
        <f t="shared" si="67"/>
        <v>116</v>
      </c>
      <c r="AH174" s="8">
        <f t="shared" si="47"/>
        <v>8.9900000000000091E-2</v>
      </c>
      <c r="AI174" s="8">
        <f t="shared" si="48"/>
        <v>0.20189999999999975</v>
      </c>
      <c r="AJ174" s="8">
        <f t="shared" si="49"/>
        <v>0.29750000000000032</v>
      </c>
      <c r="AK174" s="8">
        <f t="shared" si="50"/>
        <v>5.2999999999999936E-2</v>
      </c>
      <c r="AL174" s="8">
        <f t="shared" si="51"/>
        <v>8.0500000000000016E-2</v>
      </c>
      <c r="AM174" s="8">
        <f t="shared" si="52"/>
        <v>0.22440000000000015</v>
      </c>
      <c r="AN174" s="8">
        <f t="shared" si="53"/>
        <v>5.9900000000000064E-2</v>
      </c>
      <c r="AO174" s="8">
        <f t="shared" si="54"/>
        <v>0.10709999999999997</v>
      </c>
      <c r="AP174" s="8">
        <f t="shared" si="55"/>
        <v>4.6200000000000019E-2</v>
      </c>
      <c r="AQ174" s="8">
        <f t="shared" si="56"/>
        <v>1.3399999999999995E-2</v>
      </c>
      <c r="AR174" s="1">
        <f t="shared" si="68"/>
        <v>3.4027574068641764E-2</v>
      </c>
      <c r="AS174" s="1">
        <f t="shared" si="57"/>
        <v>4.5461441213653697E-2</v>
      </c>
      <c r="AT174" s="1">
        <f t="shared" si="58"/>
        <v>7.3067458019687281E-2</v>
      </c>
      <c r="AU174" s="1">
        <f t="shared" si="59"/>
        <v>6.205026592971119E-2</v>
      </c>
      <c r="AV174" s="1">
        <f t="shared" si="60"/>
        <v>4.3950576333029234E-2</v>
      </c>
      <c r="AW174" s="1">
        <f t="shared" si="61"/>
        <v>4.3957844154425829E-2</v>
      </c>
      <c r="AX174" s="1">
        <f t="shared" si="62"/>
        <v>9.93052175067487E-2</v>
      </c>
      <c r="AY174" s="1">
        <f t="shared" si="63"/>
        <v>5.8748528834837277E-2</v>
      </c>
      <c r="AZ174" s="1">
        <f t="shared" si="64"/>
        <v>7.3811164713990296E-2</v>
      </c>
      <c r="BA174" s="1">
        <f t="shared" si="65"/>
        <v>6.3037249283667607E-2</v>
      </c>
      <c r="BB174" s="1">
        <f t="shared" si="66"/>
        <v>6.1103511171910596E-2</v>
      </c>
      <c r="BC174" s="1"/>
    </row>
    <row r="175" spans="1:55" x14ac:dyDescent="0.2">
      <c r="A175" t="s">
        <v>200</v>
      </c>
      <c r="B175" t="s">
        <v>451</v>
      </c>
      <c r="C175" t="s">
        <v>535</v>
      </c>
      <c r="D175">
        <v>0.93689999999999996</v>
      </c>
      <c r="E175">
        <v>3.0743</v>
      </c>
      <c r="F175">
        <v>2.1600999999999999</v>
      </c>
      <c r="G175">
        <v>1.4996</v>
      </c>
      <c r="H175">
        <v>2.0764999999999998</v>
      </c>
      <c r="I175">
        <v>0.96799999999999997</v>
      </c>
      <c r="J175">
        <v>0.75980000000000003</v>
      </c>
      <c r="K175">
        <v>0.44669999999999999</v>
      </c>
      <c r="L175">
        <v>0.62</v>
      </c>
      <c r="M175">
        <v>0.8639</v>
      </c>
      <c r="N175">
        <v>2732</v>
      </c>
      <c r="O175">
        <v>179</v>
      </c>
      <c r="P175" t="s">
        <v>535</v>
      </c>
      <c r="Q175">
        <v>2019</v>
      </c>
      <c r="R175" t="s">
        <v>451</v>
      </c>
      <c r="S175" t="s">
        <v>535</v>
      </c>
      <c r="T175">
        <v>201911</v>
      </c>
      <c r="U175">
        <v>0.98219999999999996</v>
      </c>
      <c r="V175">
        <v>3.1132</v>
      </c>
      <c r="W175">
        <v>2.2604000000000002</v>
      </c>
      <c r="X175">
        <v>1.5826</v>
      </c>
      <c r="Y175">
        <v>2.1535000000000002</v>
      </c>
      <c r="Z175">
        <v>2673</v>
      </c>
      <c r="AA175">
        <v>1.0264</v>
      </c>
      <c r="AB175">
        <v>0.81740000000000002</v>
      </c>
      <c r="AC175">
        <v>0.47949999999999998</v>
      </c>
      <c r="AD175">
        <v>0.55659999999999998</v>
      </c>
      <c r="AE175">
        <v>0.89259999999999995</v>
      </c>
      <c r="AF175">
        <v>2673</v>
      </c>
      <c r="AG175" s="8">
        <f t="shared" si="67"/>
        <v>59</v>
      </c>
      <c r="AH175" s="8">
        <f t="shared" si="47"/>
        <v>4.5300000000000007E-2</v>
      </c>
      <c r="AI175" s="8">
        <f t="shared" si="48"/>
        <v>3.8899999999999935E-2</v>
      </c>
      <c r="AJ175" s="8">
        <f t="shared" si="49"/>
        <v>0.10030000000000028</v>
      </c>
      <c r="AK175" s="8">
        <f t="shared" si="50"/>
        <v>8.2999999999999963E-2</v>
      </c>
      <c r="AL175" s="8">
        <f t="shared" si="51"/>
        <v>7.7000000000000401E-2</v>
      </c>
      <c r="AM175" s="8">
        <f t="shared" si="52"/>
        <v>5.8400000000000007E-2</v>
      </c>
      <c r="AN175" s="8">
        <f t="shared" si="53"/>
        <v>5.7599999999999985E-2</v>
      </c>
      <c r="AO175" s="8">
        <f t="shared" si="54"/>
        <v>3.2799999999999996E-2</v>
      </c>
      <c r="AP175" s="8">
        <f t="shared" si="55"/>
        <v>6.3400000000000012E-2</v>
      </c>
      <c r="AQ175" s="8">
        <f t="shared" si="56"/>
        <v>2.8699999999999948E-2</v>
      </c>
      <c r="AR175" s="1">
        <f t="shared" si="68"/>
        <v>2.2072577628133194E-2</v>
      </c>
      <c r="AS175" s="1">
        <f t="shared" si="57"/>
        <v>4.6120952962736772E-2</v>
      </c>
      <c r="AT175" s="1">
        <f t="shared" si="58"/>
        <v>1.2495181806501332E-2</v>
      </c>
      <c r="AU175" s="1">
        <f t="shared" si="59"/>
        <v>4.4372677402229832E-2</v>
      </c>
      <c r="AV175" s="1">
        <f t="shared" si="60"/>
        <v>5.2445343106280795E-2</v>
      </c>
      <c r="AW175" s="1">
        <f t="shared" si="61"/>
        <v>3.5755746459252613E-2</v>
      </c>
      <c r="AX175" s="1">
        <f t="shared" si="62"/>
        <v>5.6897895557287637E-2</v>
      </c>
      <c r="AY175" s="1">
        <f t="shared" si="63"/>
        <v>7.0467335453878177E-2</v>
      </c>
      <c r="AZ175" s="1">
        <f t="shared" si="64"/>
        <v>6.8404588112617293E-2</v>
      </c>
      <c r="BA175" s="1">
        <f t="shared" si="65"/>
        <v>0.11390585698886091</v>
      </c>
      <c r="BB175" s="1">
        <f t="shared" si="66"/>
        <v>3.2153260138919948E-2</v>
      </c>
      <c r="BC175" s="1"/>
    </row>
    <row r="176" spans="1:55" x14ac:dyDescent="0.2">
      <c r="A176" t="s">
        <v>201</v>
      </c>
      <c r="B176" t="s">
        <v>452</v>
      </c>
      <c r="C176" t="s">
        <v>535</v>
      </c>
      <c r="D176">
        <v>1.7150000000000001</v>
      </c>
      <c r="E176">
        <v>1.9378</v>
      </c>
      <c r="F176">
        <v>3.2732000000000001</v>
      </c>
      <c r="G176">
        <v>1.1208</v>
      </c>
      <c r="H176">
        <v>2.2534999999999998</v>
      </c>
      <c r="I176">
        <v>1.6535</v>
      </c>
      <c r="J176">
        <v>0.5252</v>
      </c>
      <c r="K176">
        <v>0.8054</v>
      </c>
      <c r="L176">
        <v>0.79749999999999999</v>
      </c>
      <c r="M176">
        <v>0.2848</v>
      </c>
      <c r="N176">
        <v>4351</v>
      </c>
      <c r="O176">
        <v>180</v>
      </c>
      <c r="P176" t="s">
        <v>535</v>
      </c>
      <c r="Q176">
        <v>2020</v>
      </c>
      <c r="R176" t="s">
        <v>452</v>
      </c>
      <c r="S176" t="s">
        <v>535</v>
      </c>
      <c r="T176">
        <v>202011</v>
      </c>
      <c r="U176">
        <v>1.8746</v>
      </c>
      <c r="V176">
        <v>2.0167000000000002</v>
      </c>
      <c r="W176">
        <v>3.4718</v>
      </c>
      <c r="X176">
        <v>1.1808000000000001</v>
      </c>
      <c r="Y176">
        <v>2.5303</v>
      </c>
      <c r="Z176">
        <v>4230</v>
      </c>
      <c r="AA176">
        <v>1.7605999999999999</v>
      </c>
      <c r="AB176">
        <v>0.55020000000000002</v>
      </c>
      <c r="AC176">
        <v>0.84689999999999999</v>
      </c>
      <c r="AD176">
        <v>0.86219999999999997</v>
      </c>
      <c r="AE176">
        <v>0.29570000000000002</v>
      </c>
      <c r="AF176">
        <v>4230</v>
      </c>
      <c r="AG176" s="8">
        <f t="shared" si="67"/>
        <v>121</v>
      </c>
      <c r="AH176" s="8">
        <f t="shared" si="47"/>
        <v>0.15959999999999996</v>
      </c>
      <c r="AI176" s="8">
        <f t="shared" si="48"/>
        <v>7.8900000000000192E-2</v>
      </c>
      <c r="AJ176" s="8">
        <f t="shared" si="49"/>
        <v>0.19859999999999989</v>
      </c>
      <c r="AK176" s="8">
        <f t="shared" si="50"/>
        <v>6.0000000000000053E-2</v>
      </c>
      <c r="AL176" s="8">
        <f t="shared" si="51"/>
        <v>0.27680000000000016</v>
      </c>
      <c r="AM176" s="8">
        <f t="shared" si="52"/>
        <v>0.10709999999999997</v>
      </c>
      <c r="AN176" s="8">
        <f t="shared" si="53"/>
        <v>2.5000000000000022E-2</v>
      </c>
      <c r="AO176" s="8">
        <f t="shared" si="54"/>
        <v>4.1499999999999981E-2</v>
      </c>
      <c r="AP176" s="8">
        <f t="shared" si="55"/>
        <v>6.469999999999998E-2</v>
      </c>
      <c r="AQ176" s="8">
        <f t="shared" si="56"/>
        <v>1.0900000000000021E-2</v>
      </c>
      <c r="AR176" s="1">
        <f t="shared" si="68"/>
        <v>2.8605200945626574E-2</v>
      </c>
      <c r="AS176" s="1">
        <f t="shared" si="57"/>
        <v>8.5138162808065743E-2</v>
      </c>
      <c r="AT176" s="1">
        <f t="shared" si="58"/>
        <v>3.9123320275697981E-2</v>
      </c>
      <c r="AU176" s="1">
        <f t="shared" si="59"/>
        <v>5.7203755976726778E-2</v>
      </c>
      <c r="AV176" s="1">
        <f t="shared" si="60"/>
        <v>5.0813008130081383E-2</v>
      </c>
      <c r="AW176" s="1">
        <f t="shared" si="61"/>
        <v>0.10939414298699768</v>
      </c>
      <c r="AX176" s="1">
        <f t="shared" si="62"/>
        <v>6.0831534704078094E-2</v>
      </c>
      <c r="AY176" s="1">
        <f t="shared" si="63"/>
        <v>4.5438022537259259E-2</v>
      </c>
      <c r="AZ176" s="1">
        <f t="shared" si="64"/>
        <v>4.9002243476207297E-2</v>
      </c>
      <c r="BA176" s="1">
        <f t="shared" si="65"/>
        <v>7.5040593829737823E-2</v>
      </c>
      <c r="BB176" s="1">
        <f t="shared" si="66"/>
        <v>3.6861684139330442E-2</v>
      </c>
      <c r="BC176" s="1"/>
    </row>
    <row r="177" spans="1:55" x14ac:dyDescent="0.2">
      <c r="A177" t="s">
        <v>202</v>
      </c>
      <c r="B177" t="s">
        <v>453</v>
      </c>
      <c r="C177" t="s">
        <v>535</v>
      </c>
      <c r="D177">
        <v>0.32890000000000003</v>
      </c>
      <c r="E177">
        <v>1.5057</v>
      </c>
      <c r="F177">
        <v>2.0065</v>
      </c>
      <c r="G177">
        <v>1.1420999999999999</v>
      </c>
      <c r="H177">
        <v>2.1328</v>
      </c>
      <c r="I177">
        <v>0.2427</v>
      </c>
      <c r="J177">
        <v>0.23680000000000001</v>
      </c>
      <c r="K177">
        <v>0.29659999999999997</v>
      </c>
      <c r="L177">
        <v>1.282</v>
      </c>
      <c r="M177">
        <v>0.18240000000000001</v>
      </c>
      <c r="N177">
        <v>2042</v>
      </c>
      <c r="O177">
        <v>181</v>
      </c>
      <c r="P177" t="s">
        <v>535</v>
      </c>
      <c r="Q177">
        <v>2011</v>
      </c>
      <c r="R177" t="s">
        <v>453</v>
      </c>
      <c r="S177" t="s">
        <v>535</v>
      </c>
      <c r="T177">
        <v>201105</v>
      </c>
      <c r="U177">
        <v>0.34260000000000002</v>
      </c>
      <c r="V177">
        <v>1.5906</v>
      </c>
      <c r="W177">
        <v>2.1183000000000001</v>
      </c>
      <c r="X177">
        <v>1.1749000000000001</v>
      </c>
      <c r="Y177">
        <v>2.2078000000000002</v>
      </c>
      <c r="Z177">
        <v>1988</v>
      </c>
      <c r="AA177">
        <v>0.25769999999999998</v>
      </c>
      <c r="AB177">
        <v>0.25840000000000002</v>
      </c>
      <c r="AC177">
        <v>0.31969999999999998</v>
      </c>
      <c r="AD177">
        <v>1.34</v>
      </c>
      <c r="AE177">
        <v>0.19009999999999999</v>
      </c>
      <c r="AF177">
        <v>1988</v>
      </c>
      <c r="AG177" s="8">
        <f t="shared" si="67"/>
        <v>54</v>
      </c>
      <c r="AH177" s="8">
        <f t="shared" si="47"/>
        <v>1.369999999999999E-2</v>
      </c>
      <c r="AI177" s="8">
        <f t="shared" si="48"/>
        <v>8.4899999999999975E-2</v>
      </c>
      <c r="AJ177" s="8">
        <f t="shared" si="49"/>
        <v>0.11180000000000012</v>
      </c>
      <c r="AK177" s="8">
        <f t="shared" si="50"/>
        <v>3.2800000000000162E-2</v>
      </c>
      <c r="AL177" s="8">
        <f t="shared" si="51"/>
        <v>7.5000000000000178E-2</v>
      </c>
      <c r="AM177" s="8">
        <f t="shared" si="52"/>
        <v>1.4999999999999986E-2</v>
      </c>
      <c r="AN177" s="8">
        <f t="shared" si="53"/>
        <v>2.1600000000000008E-2</v>
      </c>
      <c r="AO177" s="8">
        <f t="shared" si="54"/>
        <v>2.3100000000000009E-2</v>
      </c>
      <c r="AP177" s="8">
        <f t="shared" si="55"/>
        <v>5.8000000000000052E-2</v>
      </c>
      <c r="AQ177" s="8">
        <f t="shared" si="56"/>
        <v>7.6999999999999846E-3</v>
      </c>
      <c r="AR177" s="1">
        <f t="shared" si="68"/>
        <v>2.716297786720312E-2</v>
      </c>
      <c r="AS177" s="1">
        <f t="shared" si="57"/>
        <v>3.9988324576765821E-2</v>
      </c>
      <c r="AT177" s="1">
        <f t="shared" si="58"/>
        <v>5.3376084496416398E-2</v>
      </c>
      <c r="AU177" s="1">
        <f t="shared" si="59"/>
        <v>5.2778171174998834E-2</v>
      </c>
      <c r="AV177" s="1">
        <f t="shared" si="60"/>
        <v>2.791726955485585E-2</v>
      </c>
      <c r="AW177" s="1">
        <f t="shared" si="61"/>
        <v>3.3970468339523552E-2</v>
      </c>
      <c r="AX177" s="1">
        <f t="shared" si="62"/>
        <v>5.8207217694994151E-2</v>
      </c>
      <c r="AY177" s="1">
        <f t="shared" si="63"/>
        <v>8.3591331269349922E-2</v>
      </c>
      <c r="AZ177" s="1">
        <f t="shared" si="64"/>
        <v>7.2255239286831419E-2</v>
      </c>
      <c r="BA177" s="1">
        <f t="shared" si="65"/>
        <v>4.3283582089552297E-2</v>
      </c>
      <c r="BB177" s="1">
        <f t="shared" si="66"/>
        <v>4.0504997369805285E-2</v>
      </c>
      <c r="BC177" s="1"/>
    </row>
    <row r="178" spans="1:55" x14ac:dyDescent="0.2">
      <c r="A178" t="s">
        <v>203</v>
      </c>
      <c r="B178" t="s">
        <v>454</v>
      </c>
      <c r="C178" t="s">
        <v>535</v>
      </c>
      <c r="D178">
        <v>1.9764999999999999</v>
      </c>
      <c r="E178">
        <v>3.6133999999999999</v>
      </c>
      <c r="F178">
        <v>3.23</v>
      </c>
      <c r="G178">
        <v>1.8637999999999999</v>
      </c>
      <c r="H178">
        <v>1.8154999999999999</v>
      </c>
      <c r="I178">
        <v>1.5046999999999999</v>
      </c>
      <c r="J178">
        <v>0.75319999999999998</v>
      </c>
      <c r="K178">
        <v>0.96819999999999995</v>
      </c>
      <c r="L178">
        <v>0.1832</v>
      </c>
      <c r="M178">
        <v>0.1633</v>
      </c>
      <c r="N178">
        <v>2038</v>
      </c>
      <c r="O178">
        <v>182</v>
      </c>
      <c r="P178" t="s">
        <v>535</v>
      </c>
      <c r="Q178">
        <v>2012</v>
      </c>
      <c r="R178" t="s">
        <v>454</v>
      </c>
      <c r="S178" t="s">
        <v>535</v>
      </c>
      <c r="T178">
        <v>201205</v>
      </c>
      <c r="U178">
        <v>2.0470999999999999</v>
      </c>
      <c r="V178">
        <v>3.7734999999999999</v>
      </c>
      <c r="W178">
        <v>3.2765</v>
      </c>
      <c r="X178">
        <v>1.9144000000000001</v>
      </c>
      <c r="Y178">
        <v>2.0068000000000001</v>
      </c>
      <c r="Z178">
        <v>1985</v>
      </c>
      <c r="AA178">
        <v>1.4462999999999999</v>
      </c>
      <c r="AB178">
        <v>0.7722</v>
      </c>
      <c r="AC178">
        <v>1.0076000000000001</v>
      </c>
      <c r="AD178">
        <v>0.19869999999999999</v>
      </c>
      <c r="AE178">
        <v>0.1691</v>
      </c>
      <c r="AF178">
        <v>1985</v>
      </c>
      <c r="AG178" s="8">
        <f t="shared" si="67"/>
        <v>53</v>
      </c>
      <c r="AH178" s="8">
        <f t="shared" si="47"/>
        <v>7.0599999999999996E-2</v>
      </c>
      <c r="AI178" s="8">
        <f t="shared" si="48"/>
        <v>0.16009999999999991</v>
      </c>
      <c r="AJ178" s="8">
        <f t="shared" si="49"/>
        <v>4.6499999999999986E-2</v>
      </c>
      <c r="AK178" s="8">
        <f t="shared" si="50"/>
        <v>5.06000000000002E-2</v>
      </c>
      <c r="AL178" s="8">
        <f t="shared" si="51"/>
        <v>0.19130000000000025</v>
      </c>
      <c r="AM178" s="8">
        <f t="shared" si="52"/>
        <v>5.8400000000000007E-2</v>
      </c>
      <c r="AN178" s="8">
        <f t="shared" si="53"/>
        <v>1.9000000000000017E-2</v>
      </c>
      <c r="AO178" s="8">
        <f t="shared" si="54"/>
        <v>3.9400000000000102E-2</v>
      </c>
      <c r="AP178" s="8">
        <f t="shared" si="55"/>
        <v>1.5499999999999986E-2</v>
      </c>
      <c r="AQ178" s="8">
        <f t="shared" si="56"/>
        <v>5.7999999999999996E-3</v>
      </c>
      <c r="AR178" s="1">
        <f t="shared" si="68"/>
        <v>2.6700251889168802E-2</v>
      </c>
      <c r="AS178" s="1">
        <f t="shared" si="57"/>
        <v>3.4487812026769538E-2</v>
      </c>
      <c r="AT178" s="1">
        <f t="shared" si="58"/>
        <v>4.2427454617728899E-2</v>
      </c>
      <c r="AU178" s="1">
        <f t="shared" si="59"/>
        <v>1.4191973142072323E-2</v>
      </c>
      <c r="AV178" s="1">
        <f t="shared" si="60"/>
        <v>2.6431257835353161E-2</v>
      </c>
      <c r="AW178" s="1">
        <f t="shared" si="61"/>
        <v>9.5325891967311227E-2</v>
      </c>
      <c r="AX178" s="1">
        <f t="shared" si="62"/>
        <v>4.0378897877342279E-2</v>
      </c>
      <c r="AY178" s="1">
        <f t="shared" si="63"/>
        <v>2.4605024605024672E-2</v>
      </c>
      <c r="AZ178" s="1">
        <f t="shared" si="64"/>
        <v>3.9102818578801157E-2</v>
      </c>
      <c r="BA178" s="1">
        <f t="shared" si="65"/>
        <v>7.8007045797684915E-2</v>
      </c>
      <c r="BB178" s="1">
        <f t="shared" si="66"/>
        <v>3.4299231224127702E-2</v>
      </c>
      <c r="BC178" s="1"/>
    </row>
    <row r="179" spans="1:55" x14ac:dyDescent="0.2">
      <c r="A179" t="s">
        <v>204</v>
      </c>
      <c r="B179" t="s">
        <v>455</v>
      </c>
      <c r="C179" t="s">
        <v>535</v>
      </c>
      <c r="D179">
        <v>0.30930000000000002</v>
      </c>
      <c r="E179">
        <v>1.095</v>
      </c>
      <c r="F179">
        <v>2.5876999999999999</v>
      </c>
      <c r="G179">
        <v>0.27429999999999999</v>
      </c>
      <c r="H179">
        <v>2.1124999999999998</v>
      </c>
      <c r="I179">
        <v>0.49059999999999998</v>
      </c>
      <c r="J179">
        <v>0.22889999999999999</v>
      </c>
      <c r="K179">
        <v>0.34620000000000001</v>
      </c>
      <c r="L179">
        <v>0.4325</v>
      </c>
      <c r="M179">
        <v>0.22939999999999999</v>
      </c>
      <c r="N179">
        <v>2217</v>
      </c>
      <c r="O179">
        <v>183</v>
      </c>
      <c r="P179" t="s">
        <v>535</v>
      </c>
      <c r="Q179">
        <v>2013</v>
      </c>
      <c r="R179" t="s">
        <v>455</v>
      </c>
      <c r="S179" t="s">
        <v>535</v>
      </c>
      <c r="T179">
        <v>201305</v>
      </c>
      <c r="U179">
        <v>0.3206</v>
      </c>
      <c r="V179">
        <v>1.1617</v>
      </c>
      <c r="W179">
        <v>2.7351000000000001</v>
      </c>
      <c r="X179">
        <v>0.2828</v>
      </c>
      <c r="Y179">
        <v>2.2061999999999999</v>
      </c>
      <c r="Z179">
        <v>2151</v>
      </c>
      <c r="AA179">
        <v>0.51329999999999998</v>
      </c>
      <c r="AB179">
        <v>0.24809999999999999</v>
      </c>
      <c r="AC179">
        <v>0.36459999999999998</v>
      </c>
      <c r="AD179">
        <v>0.45839999999999997</v>
      </c>
      <c r="AE179">
        <v>0.2374</v>
      </c>
      <c r="AF179">
        <v>2151</v>
      </c>
      <c r="AG179" s="8">
        <f t="shared" si="67"/>
        <v>66</v>
      </c>
      <c r="AH179" s="8">
        <f t="shared" si="47"/>
        <v>1.1299999999999977E-2</v>
      </c>
      <c r="AI179" s="8">
        <f t="shared" si="48"/>
        <v>6.6699999999999982E-2</v>
      </c>
      <c r="AJ179" s="8">
        <f t="shared" si="49"/>
        <v>0.1474000000000002</v>
      </c>
      <c r="AK179" s="8">
        <f t="shared" si="50"/>
        <v>8.5000000000000075E-3</v>
      </c>
      <c r="AL179" s="8">
        <f t="shared" si="51"/>
        <v>9.3700000000000117E-2</v>
      </c>
      <c r="AM179" s="8">
        <f t="shared" si="52"/>
        <v>2.2699999999999998E-2</v>
      </c>
      <c r="AN179" s="8">
        <f t="shared" si="53"/>
        <v>1.9199999999999995E-2</v>
      </c>
      <c r="AO179" s="8">
        <f t="shared" si="54"/>
        <v>1.8399999999999972E-2</v>
      </c>
      <c r="AP179" s="8">
        <f t="shared" si="55"/>
        <v>2.5899999999999979E-2</v>
      </c>
      <c r="AQ179" s="8">
        <f t="shared" si="56"/>
        <v>8.0000000000000071E-3</v>
      </c>
      <c r="AR179" s="1">
        <f t="shared" si="68"/>
        <v>3.0683403068340276E-2</v>
      </c>
      <c r="AS179" s="1">
        <f t="shared" si="57"/>
        <v>3.5246412975670549E-2</v>
      </c>
      <c r="AT179" s="1">
        <f t="shared" si="58"/>
        <v>5.7415856072996485E-2</v>
      </c>
      <c r="AU179" s="1">
        <f t="shared" si="59"/>
        <v>5.3891996636320494E-2</v>
      </c>
      <c r="AV179" s="1">
        <f t="shared" si="60"/>
        <v>3.0056577086280067E-2</v>
      </c>
      <c r="AW179" s="1">
        <f t="shared" si="61"/>
        <v>4.2471217478016521E-2</v>
      </c>
      <c r="AX179" s="1">
        <f t="shared" si="62"/>
        <v>4.4223650886421217E-2</v>
      </c>
      <c r="AY179" s="1">
        <f t="shared" si="63"/>
        <v>7.7388149939540463E-2</v>
      </c>
      <c r="AZ179" s="1">
        <f t="shared" si="64"/>
        <v>5.0466264399341654E-2</v>
      </c>
      <c r="BA179" s="1">
        <f t="shared" si="65"/>
        <v>5.6500872600348973E-2</v>
      </c>
      <c r="BB179" s="1">
        <f t="shared" si="66"/>
        <v>3.3698399326032025E-2</v>
      </c>
      <c r="BC179" s="1"/>
    </row>
    <row r="180" spans="1:55" x14ac:dyDescent="0.2">
      <c r="A180" t="s">
        <v>205</v>
      </c>
      <c r="B180" t="s">
        <v>456</v>
      </c>
      <c r="C180" t="s">
        <v>535</v>
      </c>
      <c r="D180">
        <v>0.65</v>
      </c>
      <c r="E180">
        <v>2.8323</v>
      </c>
      <c r="F180">
        <v>3.6</v>
      </c>
      <c r="G180">
        <v>0.60580000000000001</v>
      </c>
      <c r="H180">
        <v>1.7178</v>
      </c>
      <c r="I180">
        <v>1.0535000000000001</v>
      </c>
      <c r="J180">
        <v>1.1761999999999999</v>
      </c>
      <c r="K180">
        <v>0.77070000000000005</v>
      </c>
      <c r="L180">
        <v>0.88759999999999994</v>
      </c>
      <c r="M180">
        <v>0.95799999999999996</v>
      </c>
      <c r="N180">
        <v>2680</v>
      </c>
      <c r="O180">
        <v>184</v>
      </c>
      <c r="P180" t="s">
        <v>535</v>
      </c>
      <c r="Q180">
        <v>2014</v>
      </c>
      <c r="R180" t="s">
        <v>456</v>
      </c>
      <c r="S180" t="s">
        <v>535</v>
      </c>
      <c r="T180">
        <v>201405</v>
      </c>
      <c r="U180">
        <v>0.68179999999999996</v>
      </c>
      <c r="V180">
        <v>2.9342000000000001</v>
      </c>
      <c r="W180">
        <v>3.6509999999999998</v>
      </c>
      <c r="X180">
        <v>0.63519999999999999</v>
      </c>
      <c r="Y180">
        <v>1.8266</v>
      </c>
      <c r="Z180">
        <v>2579</v>
      </c>
      <c r="AA180">
        <v>1.1509</v>
      </c>
      <c r="AB180">
        <v>1.1987000000000001</v>
      </c>
      <c r="AC180">
        <v>0.81369999999999998</v>
      </c>
      <c r="AD180">
        <v>0.88839999999999997</v>
      </c>
      <c r="AE180">
        <v>1.0096000000000001</v>
      </c>
      <c r="AF180">
        <v>2579</v>
      </c>
      <c r="AG180" s="8">
        <f t="shared" si="67"/>
        <v>101</v>
      </c>
      <c r="AH180" s="8">
        <f t="shared" si="47"/>
        <v>3.1799999999999939E-2</v>
      </c>
      <c r="AI180" s="8">
        <f t="shared" si="48"/>
        <v>0.1019000000000001</v>
      </c>
      <c r="AJ180" s="8">
        <f t="shared" si="49"/>
        <v>5.0999999999999712E-2</v>
      </c>
      <c r="AK180" s="8">
        <f t="shared" si="50"/>
        <v>2.9399999999999982E-2</v>
      </c>
      <c r="AL180" s="8">
        <f t="shared" si="51"/>
        <v>0.10880000000000001</v>
      </c>
      <c r="AM180" s="8">
        <f t="shared" si="52"/>
        <v>9.7399999999999931E-2</v>
      </c>
      <c r="AN180" s="8">
        <f t="shared" si="53"/>
        <v>2.2500000000000187E-2</v>
      </c>
      <c r="AO180" s="8">
        <f t="shared" si="54"/>
        <v>4.2999999999999927E-2</v>
      </c>
      <c r="AP180" s="8">
        <f t="shared" si="55"/>
        <v>8.0000000000002292E-4</v>
      </c>
      <c r="AQ180" s="8">
        <f t="shared" si="56"/>
        <v>5.160000000000009E-2</v>
      </c>
      <c r="AR180" s="1">
        <f t="shared" si="68"/>
        <v>3.9162466072121038E-2</v>
      </c>
      <c r="AS180" s="1">
        <f t="shared" si="57"/>
        <v>4.6641243766500362E-2</v>
      </c>
      <c r="AT180" s="1">
        <f t="shared" si="58"/>
        <v>3.4728375707177461E-2</v>
      </c>
      <c r="AU180" s="1">
        <f t="shared" si="59"/>
        <v>1.3968775677896339E-2</v>
      </c>
      <c r="AV180" s="1">
        <f t="shared" si="60"/>
        <v>4.6284634760705212E-2</v>
      </c>
      <c r="AW180" s="1">
        <f t="shared" si="61"/>
        <v>5.9564217672177788E-2</v>
      </c>
      <c r="AX180" s="1">
        <f t="shared" si="62"/>
        <v>8.4629420453558035E-2</v>
      </c>
      <c r="AY180" s="1">
        <f t="shared" si="63"/>
        <v>1.8770334529073285E-2</v>
      </c>
      <c r="AZ180" s="1">
        <f t="shared" si="64"/>
        <v>5.284502888042264E-2</v>
      </c>
      <c r="BA180" s="1">
        <f t="shared" si="65"/>
        <v>9.0049527239988159E-4</v>
      </c>
      <c r="BB180" s="1">
        <f t="shared" si="66"/>
        <v>5.110935023771801E-2</v>
      </c>
      <c r="BC180" s="1"/>
    </row>
    <row r="181" spans="1:55" x14ac:dyDescent="0.2">
      <c r="A181" t="s">
        <v>206</v>
      </c>
      <c r="B181" t="s">
        <v>457</v>
      </c>
      <c r="C181" t="s">
        <v>535</v>
      </c>
      <c r="D181">
        <v>2.2953999999999999</v>
      </c>
      <c r="E181">
        <v>2.5388000000000002</v>
      </c>
      <c r="F181">
        <v>3.5659999999999998</v>
      </c>
      <c r="G181">
        <v>1.1093</v>
      </c>
      <c r="H181">
        <v>0.87329999999999997</v>
      </c>
      <c r="I181">
        <v>1.6934</v>
      </c>
      <c r="J181">
        <v>0.6411</v>
      </c>
      <c r="K181">
        <v>1.2137</v>
      </c>
      <c r="L181">
        <v>2.0257000000000001</v>
      </c>
      <c r="M181">
        <v>0.39860000000000001</v>
      </c>
      <c r="N181">
        <v>2738</v>
      </c>
      <c r="O181">
        <v>185</v>
      </c>
      <c r="P181" t="s">
        <v>535</v>
      </c>
      <c r="Q181">
        <v>2015</v>
      </c>
      <c r="R181" t="s">
        <v>457</v>
      </c>
      <c r="S181" t="s">
        <v>535</v>
      </c>
      <c r="T181">
        <v>201505</v>
      </c>
      <c r="U181">
        <v>2.4472</v>
      </c>
      <c r="V181">
        <v>2.7235</v>
      </c>
      <c r="W181">
        <v>3.9586999999999999</v>
      </c>
      <c r="X181">
        <v>1.1980999999999999</v>
      </c>
      <c r="Y181">
        <v>0.9496</v>
      </c>
      <c r="Z181">
        <v>2600</v>
      </c>
      <c r="AA181">
        <v>1.7668999999999999</v>
      </c>
      <c r="AB181">
        <v>0.70499999999999996</v>
      </c>
      <c r="AC181">
        <v>1.355</v>
      </c>
      <c r="AD181">
        <v>2.2130000000000001</v>
      </c>
      <c r="AE181">
        <v>0.42899999999999999</v>
      </c>
      <c r="AF181">
        <v>2600</v>
      </c>
      <c r="AG181" s="8">
        <f t="shared" si="67"/>
        <v>138</v>
      </c>
      <c r="AH181" s="8">
        <f t="shared" si="47"/>
        <v>0.15180000000000016</v>
      </c>
      <c r="AI181" s="8">
        <f t="shared" si="48"/>
        <v>0.18469999999999986</v>
      </c>
      <c r="AJ181" s="8">
        <f t="shared" si="49"/>
        <v>0.39270000000000005</v>
      </c>
      <c r="AK181" s="8">
        <f t="shared" si="50"/>
        <v>8.879999999999999E-2</v>
      </c>
      <c r="AL181" s="8">
        <f t="shared" si="51"/>
        <v>7.6300000000000034E-2</v>
      </c>
      <c r="AM181" s="8">
        <f t="shared" si="52"/>
        <v>7.3499999999999899E-2</v>
      </c>
      <c r="AN181" s="8">
        <f t="shared" si="53"/>
        <v>6.3899999999999957E-2</v>
      </c>
      <c r="AO181" s="8">
        <f t="shared" si="54"/>
        <v>0.14129999999999998</v>
      </c>
      <c r="AP181" s="8">
        <f t="shared" si="55"/>
        <v>0.18730000000000002</v>
      </c>
      <c r="AQ181" s="8">
        <f t="shared" si="56"/>
        <v>3.0399999999999983E-2</v>
      </c>
      <c r="AR181" s="1">
        <f t="shared" si="68"/>
        <v>5.3076923076923022E-2</v>
      </c>
      <c r="AS181" s="1">
        <f t="shared" si="57"/>
        <v>6.2030075187969991E-2</v>
      </c>
      <c r="AT181" s="1">
        <f t="shared" si="58"/>
        <v>6.7817147053423898E-2</v>
      </c>
      <c r="AU181" s="1">
        <f t="shared" si="59"/>
        <v>9.9199232071134458E-2</v>
      </c>
      <c r="AV181" s="1">
        <f t="shared" si="60"/>
        <v>7.4117352474751708E-2</v>
      </c>
      <c r="AW181" s="1">
        <f t="shared" si="61"/>
        <v>8.0349620893007567E-2</v>
      </c>
      <c r="AX181" s="1">
        <f t="shared" si="62"/>
        <v>4.1598279472522481E-2</v>
      </c>
      <c r="AY181" s="1">
        <f t="shared" si="63"/>
        <v>9.0638297872340345E-2</v>
      </c>
      <c r="AZ181" s="1">
        <f t="shared" si="64"/>
        <v>0.10428044280442805</v>
      </c>
      <c r="BA181" s="1">
        <f t="shared" si="65"/>
        <v>8.4636240397650275E-2</v>
      </c>
      <c r="BB181" s="1">
        <f t="shared" si="66"/>
        <v>7.0862470862470772E-2</v>
      </c>
      <c r="BC181" s="1"/>
    </row>
    <row r="182" spans="1:55" x14ac:dyDescent="0.2">
      <c r="A182" t="s">
        <v>207</v>
      </c>
      <c r="B182" t="s">
        <v>458</v>
      </c>
      <c r="C182" t="s">
        <v>535</v>
      </c>
      <c r="D182">
        <v>1.4646999999999999</v>
      </c>
      <c r="E182">
        <v>1.2618</v>
      </c>
      <c r="F182">
        <v>1.2422</v>
      </c>
      <c r="G182">
        <v>0.63090000000000002</v>
      </c>
      <c r="H182">
        <v>1.4531000000000001</v>
      </c>
      <c r="I182">
        <v>1.1240000000000001</v>
      </c>
      <c r="J182">
        <v>0.73929999999999996</v>
      </c>
      <c r="K182">
        <v>0.87390000000000001</v>
      </c>
      <c r="L182">
        <v>0.83889999999999998</v>
      </c>
      <c r="M182">
        <v>0.52039999999999997</v>
      </c>
      <c r="N182">
        <v>3015</v>
      </c>
      <c r="O182">
        <v>186</v>
      </c>
      <c r="P182" t="s">
        <v>535</v>
      </c>
      <c r="Q182">
        <v>2016</v>
      </c>
      <c r="R182" t="s">
        <v>458</v>
      </c>
      <c r="S182" t="s">
        <v>535</v>
      </c>
      <c r="T182">
        <v>201605</v>
      </c>
      <c r="U182">
        <v>1.5621</v>
      </c>
      <c r="V182">
        <v>1.3405</v>
      </c>
      <c r="W182">
        <v>1.3374999999999999</v>
      </c>
      <c r="X182">
        <v>0.67500000000000004</v>
      </c>
      <c r="Y182">
        <v>1.5342</v>
      </c>
      <c r="Z182">
        <v>2874</v>
      </c>
      <c r="AA182">
        <v>1.2131000000000001</v>
      </c>
      <c r="AB182">
        <v>0.79920000000000002</v>
      </c>
      <c r="AC182">
        <v>0.94620000000000004</v>
      </c>
      <c r="AD182">
        <v>0.89359999999999995</v>
      </c>
      <c r="AE182">
        <v>0.56369999999999998</v>
      </c>
      <c r="AF182">
        <v>2874</v>
      </c>
      <c r="AG182" s="8">
        <f t="shared" si="67"/>
        <v>141</v>
      </c>
      <c r="AH182" s="8">
        <f t="shared" si="47"/>
        <v>9.7400000000000153E-2</v>
      </c>
      <c r="AI182" s="8">
        <f t="shared" si="48"/>
        <v>7.8699999999999992E-2</v>
      </c>
      <c r="AJ182" s="8">
        <f t="shared" si="49"/>
        <v>9.529999999999994E-2</v>
      </c>
      <c r="AK182" s="8">
        <f t="shared" si="50"/>
        <v>4.4100000000000028E-2</v>
      </c>
      <c r="AL182" s="8">
        <f t="shared" si="51"/>
        <v>8.109999999999995E-2</v>
      </c>
      <c r="AM182" s="8">
        <f t="shared" si="52"/>
        <v>8.9099999999999957E-2</v>
      </c>
      <c r="AN182" s="8">
        <f t="shared" si="53"/>
        <v>5.9900000000000064E-2</v>
      </c>
      <c r="AO182" s="8">
        <f t="shared" si="54"/>
        <v>7.2300000000000031E-2</v>
      </c>
      <c r="AP182" s="8">
        <f t="shared" si="55"/>
        <v>5.4699999999999971E-2</v>
      </c>
      <c r="AQ182" s="8">
        <f t="shared" si="56"/>
        <v>4.3300000000000005E-2</v>
      </c>
      <c r="AR182" s="1">
        <f t="shared" si="68"/>
        <v>4.9060542797494833E-2</v>
      </c>
      <c r="AS182" s="1">
        <f t="shared" si="57"/>
        <v>6.2351962102298319E-2</v>
      </c>
      <c r="AT182" s="1">
        <f t="shared" si="58"/>
        <v>5.8709436777321877E-2</v>
      </c>
      <c r="AU182" s="1">
        <f t="shared" si="59"/>
        <v>7.1252336448598075E-2</v>
      </c>
      <c r="AV182" s="1">
        <f t="shared" si="60"/>
        <v>6.5333333333333354E-2</v>
      </c>
      <c r="AW182" s="1">
        <f t="shared" si="61"/>
        <v>5.2861426150436652E-2</v>
      </c>
      <c r="AX182" s="1">
        <f t="shared" si="62"/>
        <v>7.3448190586101636E-2</v>
      </c>
      <c r="AY182" s="1">
        <f t="shared" si="63"/>
        <v>7.4949949949950079E-2</v>
      </c>
      <c r="AZ182" s="1">
        <f t="shared" si="64"/>
        <v>7.6410906785034927E-2</v>
      </c>
      <c r="BA182" s="1">
        <f t="shared" si="65"/>
        <v>6.1213070725156693E-2</v>
      </c>
      <c r="BB182" s="1">
        <f t="shared" si="66"/>
        <v>7.6813908107149165E-2</v>
      </c>
      <c r="BC182" s="1"/>
    </row>
    <row r="183" spans="1:55" x14ac:dyDescent="0.2">
      <c r="A183" t="s">
        <v>208</v>
      </c>
      <c r="B183" t="s">
        <v>459</v>
      </c>
      <c r="C183" t="s">
        <v>535</v>
      </c>
      <c r="D183">
        <v>1.8693</v>
      </c>
      <c r="E183">
        <v>0.68459999999999999</v>
      </c>
      <c r="F183">
        <v>3.8014999999999999</v>
      </c>
      <c r="G183">
        <v>0.98960000000000004</v>
      </c>
      <c r="H183">
        <v>1.8765000000000001</v>
      </c>
      <c r="I183">
        <v>1.2245999999999999</v>
      </c>
      <c r="J183">
        <v>0.39889999999999998</v>
      </c>
      <c r="K183">
        <v>2.1320000000000001</v>
      </c>
      <c r="L183">
        <v>1.6412</v>
      </c>
      <c r="M183">
        <v>7.4800000000000005E-2</v>
      </c>
      <c r="N183">
        <v>3734</v>
      </c>
      <c r="O183">
        <v>187</v>
      </c>
      <c r="P183" t="s">
        <v>535</v>
      </c>
      <c r="Q183">
        <v>2017</v>
      </c>
      <c r="R183" t="s">
        <v>459</v>
      </c>
      <c r="S183" t="s">
        <v>535</v>
      </c>
      <c r="T183">
        <v>201705</v>
      </c>
      <c r="U183">
        <v>1.9990000000000001</v>
      </c>
      <c r="V183">
        <v>0.73029999999999995</v>
      </c>
      <c r="W183">
        <v>4.0534999999999997</v>
      </c>
      <c r="X183">
        <v>1.0495000000000001</v>
      </c>
      <c r="Y183">
        <v>1.9964999999999999</v>
      </c>
      <c r="Z183">
        <v>3584</v>
      </c>
      <c r="AA183">
        <v>1.2791999999999999</v>
      </c>
      <c r="AB183">
        <v>0.42680000000000001</v>
      </c>
      <c r="AC183">
        <v>2.2563</v>
      </c>
      <c r="AD183">
        <v>1.7363999999999999</v>
      </c>
      <c r="AE183">
        <v>8.1699999999999995E-2</v>
      </c>
      <c r="AF183">
        <v>3584</v>
      </c>
      <c r="AG183" s="8">
        <f t="shared" si="67"/>
        <v>150</v>
      </c>
      <c r="AH183" s="8">
        <f t="shared" si="47"/>
        <v>0.12970000000000015</v>
      </c>
      <c r="AI183" s="8">
        <f t="shared" si="48"/>
        <v>4.5699999999999963E-2</v>
      </c>
      <c r="AJ183" s="8">
        <f t="shared" si="49"/>
        <v>0.25199999999999978</v>
      </c>
      <c r="AK183" s="8">
        <f t="shared" si="50"/>
        <v>5.9900000000000064E-2</v>
      </c>
      <c r="AL183" s="8">
        <f t="shared" si="51"/>
        <v>0.11999999999999988</v>
      </c>
      <c r="AM183" s="8">
        <f t="shared" si="52"/>
        <v>5.4599999999999982E-2</v>
      </c>
      <c r="AN183" s="8">
        <f t="shared" si="53"/>
        <v>2.7900000000000036E-2</v>
      </c>
      <c r="AO183" s="8">
        <f t="shared" si="54"/>
        <v>0.12429999999999986</v>
      </c>
      <c r="AP183" s="8">
        <f t="shared" si="55"/>
        <v>9.5199999999999951E-2</v>
      </c>
      <c r="AQ183" s="8">
        <f t="shared" si="56"/>
        <v>6.8999999999999895E-3</v>
      </c>
      <c r="AR183" s="1">
        <f t="shared" si="68"/>
        <v>4.1852678571428603E-2</v>
      </c>
      <c r="AS183" s="1">
        <f t="shared" si="57"/>
        <v>6.4882441220610376E-2</v>
      </c>
      <c r="AT183" s="1">
        <f t="shared" si="58"/>
        <v>6.2577023141174859E-2</v>
      </c>
      <c r="AU183" s="1">
        <f t="shared" si="59"/>
        <v>6.2168496361169279E-2</v>
      </c>
      <c r="AV183" s="1">
        <f t="shared" si="60"/>
        <v>5.7074797522629894E-2</v>
      </c>
      <c r="AW183" s="1">
        <f t="shared" si="61"/>
        <v>6.0105184072126172E-2</v>
      </c>
      <c r="AX183" s="1">
        <f t="shared" si="62"/>
        <v>4.2682926829268331E-2</v>
      </c>
      <c r="AY183" s="1">
        <f t="shared" si="63"/>
        <v>6.5370196813495873E-2</v>
      </c>
      <c r="AZ183" s="1">
        <f t="shared" si="64"/>
        <v>5.5090191907104513E-2</v>
      </c>
      <c r="BA183" s="1">
        <f t="shared" si="65"/>
        <v>5.4826076940796997E-2</v>
      </c>
      <c r="BB183" s="1">
        <f t="shared" si="66"/>
        <v>8.4455324357404993E-2</v>
      </c>
      <c r="BC183" s="1"/>
    </row>
    <row r="184" spans="1:55" x14ac:dyDescent="0.2">
      <c r="A184" t="s">
        <v>209</v>
      </c>
      <c r="B184" t="s">
        <v>460</v>
      </c>
      <c r="C184" t="s">
        <v>535</v>
      </c>
      <c r="D184">
        <v>2.5506000000000002</v>
      </c>
      <c r="E184">
        <v>2.3039999999999998</v>
      </c>
      <c r="F184">
        <v>2.8934000000000002</v>
      </c>
      <c r="G184">
        <v>0.80200000000000005</v>
      </c>
      <c r="H184">
        <v>1.5972999999999999</v>
      </c>
      <c r="I184">
        <v>1.4982</v>
      </c>
      <c r="J184">
        <v>0.77629999999999999</v>
      </c>
      <c r="K184">
        <v>1.2492000000000001</v>
      </c>
      <c r="L184">
        <v>1.6252</v>
      </c>
      <c r="M184">
        <v>0.58640000000000003</v>
      </c>
      <c r="N184">
        <v>2493</v>
      </c>
      <c r="O184">
        <v>188</v>
      </c>
      <c r="P184" t="s">
        <v>535</v>
      </c>
      <c r="Q184">
        <v>2018</v>
      </c>
      <c r="R184" t="s">
        <v>460</v>
      </c>
      <c r="S184" t="s">
        <v>535</v>
      </c>
      <c r="T184">
        <v>201805</v>
      </c>
      <c r="U184">
        <v>2.7989999999999999</v>
      </c>
      <c r="V184">
        <v>2.4628999999999999</v>
      </c>
      <c r="W184">
        <v>2.9996</v>
      </c>
      <c r="X184">
        <v>0.83660000000000001</v>
      </c>
      <c r="Y184">
        <v>1.6774</v>
      </c>
      <c r="Z184">
        <v>2430</v>
      </c>
      <c r="AA184">
        <v>1.5995999999999999</v>
      </c>
      <c r="AB184">
        <v>0.81810000000000005</v>
      </c>
      <c r="AC184">
        <v>1.2942</v>
      </c>
      <c r="AD184">
        <v>1.6865000000000001</v>
      </c>
      <c r="AE184">
        <v>0.61629999999999996</v>
      </c>
      <c r="AF184">
        <v>2430</v>
      </c>
      <c r="AG184" s="8">
        <f t="shared" si="67"/>
        <v>63</v>
      </c>
      <c r="AH184" s="8">
        <f t="shared" si="47"/>
        <v>0.24839999999999973</v>
      </c>
      <c r="AI184" s="8">
        <f t="shared" si="48"/>
        <v>0.15890000000000004</v>
      </c>
      <c r="AJ184" s="8">
        <f t="shared" si="49"/>
        <v>0.10619999999999985</v>
      </c>
      <c r="AK184" s="8">
        <f t="shared" si="50"/>
        <v>3.4599999999999964E-2</v>
      </c>
      <c r="AL184" s="8">
        <f t="shared" si="51"/>
        <v>8.010000000000006E-2</v>
      </c>
      <c r="AM184" s="8">
        <f t="shared" si="52"/>
        <v>0.10139999999999993</v>
      </c>
      <c r="AN184" s="8">
        <f t="shared" si="53"/>
        <v>4.1800000000000059E-2</v>
      </c>
      <c r="AO184" s="8">
        <f t="shared" si="54"/>
        <v>4.4999999999999929E-2</v>
      </c>
      <c r="AP184" s="8">
        <f t="shared" si="55"/>
        <v>6.1300000000000132E-2</v>
      </c>
      <c r="AQ184" s="8">
        <f t="shared" si="56"/>
        <v>2.9899999999999927E-2</v>
      </c>
      <c r="AR184" s="1">
        <f t="shared" si="68"/>
        <v>2.5925925925925908E-2</v>
      </c>
      <c r="AS184" s="1">
        <f t="shared" si="57"/>
        <v>8.8745980707395367E-2</v>
      </c>
      <c r="AT184" s="1">
        <f t="shared" si="58"/>
        <v>6.451743879166838E-2</v>
      </c>
      <c r="AU184" s="1">
        <f t="shared" si="59"/>
        <v>3.5404720629417241E-2</v>
      </c>
      <c r="AV184" s="1">
        <f t="shared" si="60"/>
        <v>4.1357877121682929E-2</v>
      </c>
      <c r="AW184" s="1">
        <f t="shared" si="61"/>
        <v>4.7752474067008555E-2</v>
      </c>
      <c r="AX184" s="1">
        <f t="shared" si="62"/>
        <v>6.3390847711927933E-2</v>
      </c>
      <c r="AY184" s="1">
        <f t="shared" si="63"/>
        <v>5.1093998288717857E-2</v>
      </c>
      <c r="AZ184" s="1">
        <f t="shared" si="64"/>
        <v>3.4770514603616132E-2</v>
      </c>
      <c r="BA184" s="1">
        <f t="shared" si="65"/>
        <v>3.6347465164542014E-2</v>
      </c>
      <c r="BB184" s="1">
        <f t="shared" si="66"/>
        <v>4.8515333441505604E-2</v>
      </c>
      <c r="BC184" s="1"/>
    </row>
    <row r="185" spans="1:55" x14ac:dyDescent="0.2">
      <c r="A185" t="s">
        <v>210</v>
      </c>
      <c r="B185" t="s">
        <v>461</v>
      </c>
      <c r="C185" t="s">
        <v>535</v>
      </c>
      <c r="D185">
        <v>2.6621999999999999</v>
      </c>
      <c r="E185">
        <v>3.0693000000000001</v>
      </c>
      <c r="F185">
        <v>3.1941999999999999</v>
      </c>
      <c r="G185">
        <v>1.3331999999999999</v>
      </c>
      <c r="H185">
        <v>3.4081999999999999</v>
      </c>
      <c r="I185">
        <v>1.9588000000000001</v>
      </c>
      <c r="J185">
        <v>1.718</v>
      </c>
      <c r="K185">
        <v>1.1739999999999999</v>
      </c>
      <c r="L185">
        <v>2.9874000000000001</v>
      </c>
      <c r="M185">
        <v>1.2435</v>
      </c>
      <c r="N185">
        <v>2662</v>
      </c>
      <c r="O185">
        <v>189</v>
      </c>
      <c r="P185" t="s">
        <v>535</v>
      </c>
      <c r="Q185">
        <v>2019</v>
      </c>
      <c r="R185" t="s">
        <v>461</v>
      </c>
      <c r="S185" t="s">
        <v>535</v>
      </c>
      <c r="T185">
        <v>201905</v>
      </c>
      <c r="U185">
        <v>2.8365</v>
      </c>
      <c r="V185">
        <v>2.4449000000000001</v>
      </c>
      <c r="W185">
        <v>3.4186999999999999</v>
      </c>
      <c r="X185">
        <v>1.4356</v>
      </c>
      <c r="Y185">
        <v>3.7195999999999998</v>
      </c>
      <c r="Z185">
        <v>2553</v>
      </c>
      <c r="AA185">
        <v>2.1238999999999999</v>
      </c>
      <c r="AB185">
        <v>1.6930000000000001</v>
      </c>
      <c r="AC185">
        <v>1.2476</v>
      </c>
      <c r="AD185">
        <v>2.0165000000000002</v>
      </c>
      <c r="AE185">
        <v>1.1840999999999999</v>
      </c>
      <c r="AF185">
        <v>2553</v>
      </c>
      <c r="AG185" s="8">
        <f t="shared" si="67"/>
        <v>109</v>
      </c>
      <c r="AH185" s="8">
        <f t="shared" si="47"/>
        <v>0.17430000000000012</v>
      </c>
      <c r="AI185" s="8">
        <f t="shared" si="48"/>
        <v>0.62440000000000007</v>
      </c>
      <c r="AJ185" s="8">
        <f t="shared" si="49"/>
        <v>0.22449999999999992</v>
      </c>
      <c r="AK185" s="8">
        <f t="shared" si="50"/>
        <v>0.10240000000000005</v>
      </c>
      <c r="AL185" s="8">
        <f t="shared" si="51"/>
        <v>0.3113999999999999</v>
      </c>
      <c r="AM185" s="8">
        <f t="shared" si="52"/>
        <v>0.1650999999999998</v>
      </c>
      <c r="AN185" s="8">
        <f t="shared" si="53"/>
        <v>2.4999999999999911E-2</v>
      </c>
      <c r="AO185" s="8">
        <f t="shared" si="54"/>
        <v>7.360000000000011E-2</v>
      </c>
      <c r="AP185" s="8">
        <f t="shared" si="55"/>
        <v>0.97089999999999987</v>
      </c>
      <c r="AQ185" s="8">
        <f t="shared" si="56"/>
        <v>5.9400000000000119E-2</v>
      </c>
      <c r="AR185" s="1">
        <f t="shared" si="68"/>
        <v>4.2694868781825379E-2</v>
      </c>
      <c r="AS185" s="1">
        <f t="shared" si="57"/>
        <v>6.1448968799576953E-2</v>
      </c>
      <c r="AT185" s="1">
        <f t="shared" si="58"/>
        <v>0.25538876845678771</v>
      </c>
      <c r="AU185" s="1">
        <f t="shared" si="59"/>
        <v>6.5668236464152985E-2</v>
      </c>
      <c r="AV185" s="1">
        <f t="shared" si="60"/>
        <v>7.1329061019782647E-2</v>
      </c>
      <c r="AW185" s="1">
        <f t="shared" si="61"/>
        <v>8.3718679427895459E-2</v>
      </c>
      <c r="AX185" s="1">
        <f t="shared" si="62"/>
        <v>7.7734356608126443E-2</v>
      </c>
      <c r="AY185" s="1">
        <f t="shared" si="63"/>
        <v>1.476668635558176E-2</v>
      </c>
      <c r="AZ185" s="1">
        <f t="shared" si="64"/>
        <v>5.8993267072779854E-2</v>
      </c>
      <c r="BA185" s="1">
        <f t="shared" si="65"/>
        <v>0.48147780808331264</v>
      </c>
      <c r="BB185" s="1">
        <f t="shared" si="66"/>
        <v>5.0164682036990316E-2</v>
      </c>
      <c r="BC185" s="1"/>
    </row>
    <row r="186" spans="1:55" x14ac:dyDescent="0.2">
      <c r="A186" t="s">
        <v>211</v>
      </c>
      <c r="B186" t="s">
        <v>462</v>
      </c>
      <c r="C186" t="s">
        <v>535</v>
      </c>
      <c r="D186">
        <v>0.47910000000000003</v>
      </c>
      <c r="E186">
        <v>1.4433</v>
      </c>
      <c r="F186">
        <v>1.7514000000000001</v>
      </c>
      <c r="G186">
        <v>1.3391</v>
      </c>
      <c r="H186">
        <v>1.5543</v>
      </c>
      <c r="I186">
        <v>0.39040000000000002</v>
      </c>
      <c r="J186">
        <v>0.3977</v>
      </c>
      <c r="K186">
        <v>0.34110000000000001</v>
      </c>
      <c r="L186">
        <v>0.65759999999999996</v>
      </c>
      <c r="M186">
        <v>0.3931</v>
      </c>
      <c r="N186">
        <v>3190</v>
      </c>
      <c r="O186">
        <v>190</v>
      </c>
      <c r="P186" t="s">
        <v>535</v>
      </c>
      <c r="Q186">
        <v>2020</v>
      </c>
      <c r="R186" t="s">
        <v>462</v>
      </c>
      <c r="S186" t="s">
        <v>535</v>
      </c>
      <c r="T186">
        <v>202004</v>
      </c>
      <c r="U186">
        <v>0.496</v>
      </c>
      <c r="V186">
        <v>1.4709000000000001</v>
      </c>
      <c r="W186">
        <v>1.8304</v>
      </c>
      <c r="X186">
        <v>1.379</v>
      </c>
      <c r="Y186">
        <v>1.6262000000000001</v>
      </c>
      <c r="Z186">
        <v>3133</v>
      </c>
      <c r="AA186">
        <v>0.39429999999999998</v>
      </c>
      <c r="AB186">
        <v>0.41220000000000001</v>
      </c>
      <c r="AC186">
        <v>0.3599</v>
      </c>
      <c r="AD186">
        <v>0.69240000000000002</v>
      </c>
      <c r="AE186">
        <v>0.41249999999999998</v>
      </c>
      <c r="AF186">
        <v>3133</v>
      </c>
      <c r="AG186" s="8">
        <f t="shared" si="67"/>
        <v>57</v>
      </c>
      <c r="AH186" s="8">
        <f t="shared" si="47"/>
        <v>1.6899999999999971E-2</v>
      </c>
      <c r="AI186" s="8">
        <f t="shared" si="48"/>
        <v>2.7600000000000069E-2</v>
      </c>
      <c r="AJ186" s="8">
        <f t="shared" si="49"/>
        <v>7.8999999999999959E-2</v>
      </c>
      <c r="AK186" s="8">
        <f t="shared" si="50"/>
        <v>3.9900000000000047E-2</v>
      </c>
      <c r="AL186" s="8">
        <f t="shared" si="51"/>
        <v>7.1900000000000075E-2</v>
      </c>
      <c r="AM186" s="8">
        <f t="shared" si="52"/>
        <v>3.8999999999999591E-3</v>
      </c>
      <c r="AN186" s="8">
        <f t="shared" si="53"/>
        <v>1.4500000000000013E-2</v>
      </c>
      <c r="AO186" s="8">
        <f t="shared" si="54"/>
        <v>1.8799999999999983E-2</v>
      </c>
      <c r="AP186" s="8">
        <f t="shared" si="55"/>
        <v>3.4800000000000053E-2</v>
      </c>
      <c r="AQ186" s="8">
        <f t="shared" si="56"/>
        <v>1.9399999999999973E-2</v>
      </c>
      <c r="AR186" s="1">
        <f t="shared" si="68"/>
        <v>1.8193424832428917E-2</v>
      </c>
      <c r="AS186" s="1">
        <f t="shared" si="57"/>
        <v>3.4072580645161277E-2</v>
      </c>
      <c r="AT186" s="1">
        <f t="shared" si="58"/>
        <v>1.8764022027330296E-2</v>
      </c>
      <c r="AU186" s="1">
        <f t="shared" si="59"/>
        <v>4.3159965034964998E-2</v>
      </c>
      <c r="AV186" s="1">
        <f t="shared" si="60"/>
        <v>2.8934010152284251E-2</v>
      </c>
      <c r="AW186" s="1">
        <f t="shared" si="61"/>
        <v>4.421350387406231E-2</v>
      </c>
      <c r="AX186" s="1">
        <f t="shared" si="62"/>
        <v>9.8909459802180022E-3</v>
      </c>
      <c r="AY186" s="1">
        <f t="shared" si="63"/>
        <v>3.5177098495875803E-2</v>
      </c>
      <c r="AZ186" s="1">
        <f t="shared" si="64"/>
        <v>5.2236732425673726E-2</v>
      </c>
      <c r="BA186" s="1">
        <f t="shared" si="65"/>
        <v>5.025996533795507E-2</v>
      </c>
      <c r="BB186" s="1">
        <f t="shared" si="66"/>
        <v>4.7030303030302978E-2</v>
      </c>
      <c r="BC186" s="1"/>
    </row>
    <row r="187" spans="1:55" x14ac:dyDescent="0.2">
      <c r="A187" t="s">
        <v>212</v>
      </c>
      <c r="B187" t="s">
        <v>463</v>
      </c>
      <c r="C187" t="s">
        <v>535</v>
      </c>
      <c r="D187">
        <v>1.3373999999999999</v>
      </c>
      <c r="E187">
        <v>1.5066999999999999</v>
      </c>
      <c r="F187">
        <v>2.766</v>
      </c>
      <c r="G187">
        <v>1.6720999999999999</v>
      </c>
      <c r="H187">
        <v>2.0659000000000001</v>
      </c>
      <c r="I187">
        <v>0.66479999999999995</v>
      </c>
      <c r="J187">
        <v>1.1761999999999999</v>
      </c>
      <c r="K187">
        <v>1.4663999999999999</v>
      </c>
      <c r="L187">
        <v>0.87629999999999997</v>
      </c>
      <c r="M187">
        <v>0.26469999999999999</v>
      </c>
      <c r="N187">
        <v>2860</v>
      </c>
      <c r="O187">
        <v>191</v>
      </c>
      <c r="P187" t="s">
        <v>535</v>
      </c>
      <c r="Q187">
        <v>2021</v>
      </c>
      <c r="R187" t="s">
        <v>463</v>
      </c>
      <c r="S187" t="s">
        <v>535</v>
      </c>
      <c r="T187">
        <v>202105</v>
      </c>
      <c r="U187">
        <v>1.4974000000000001</v>
      </c>
      <c r="V187">
        <v>1.5740000000000001</v>
      </c>
      <c r="W187">
        <v>2.8723999999999998</v>
      </c>
      <c r="X187">
        <v>1.7390000000000001</v>
      </c>
      <c r="Y187">
        <v>2.1242000000000001</v>
      </c>
      <c r="Z187">
        <v>2801</v>
      </c>
      <c r="AA187">
        <v>0.70860000000000001</v>
      </c>
      <c r="AB187">
        <v>1.2169000000000001</v>
      </c>
      <c r="AC187">
        <v>1.4661999999999999</v>
      </c>
      <c r="AD187">
        <v>0.9244</v>
      </c>
      <c r="AE187">
        <v>0.26669999999999999</v>
      </c>
      <c r="AF187">
        <v>2801</v>
      </c>
      <c r="AG187" s="8">
        <f t="shared" si="67"/>
        <v>59</v>
      </c>
      <c r="AH187" s="8">
        <f t="shared" si="47"/>
        <v>0.16000000000000014</v>
      </c>
      <c r="AI187" s="8">
        <f t="shared" si="48"/>
        <v>6.7300000000000137E-2</v>
      </c>
      <c r="AJ187" s="8">
        <f t="shared" si="49"/>
        <v>0.10639999999999983</v>
      </c>
      <c r="AK187" s="8">
        <f t="shared" si="50"/>
        <v>6.6900000000000182E-2</v>
      </c>
      <c r="AL187" s="8">
        <f t="shared" si="51"/>
        <v>5.8300000000000018E-2</v>
      </c>
      <c r="AM187" s="8">
        <f t="shared" si="52"/>
        <v>4.3800000000000061E-2</v>
      </c>
      <c r="AN187" s="8">
        <f t="shared" si="53"/>
        <v>4.070000000000018E-2</v>
      </c>
      <c r="AO187" s="8">
        <f t="shared" si="54"/>
        <v>1.9999999999997797E-4</v>
      </c>
      <c r="AP187" s="8">
        <f t="shared" si="55"/>
        <v>4.8100000000000032E-2</v>
      </c>
      <c r="AQ187" s="8">
        <f t="shared" si="56"/>
        <v>2.0000000000000018E-3</v>
      </c>
      <c r="AR187" s="1">
        <f t="shared" si="68"/>
        <v>2.1063905747947143E-2</v>
      </c>
      <c r="AS187" s="1">
        <f t="shared" si="57"/>
        <v>0.10685187658608264</v>
      </c>
      <c r="AT187" s="1">
        <f t="shared" si="58"/>
        <v>4.2757306226175462E-2</v>
      </c>
      <c r="AU187" s="1">
        <f t="shared" si="59"/>
        <v>3.7042194680406593E-2</v>
      </c>
      <c r="AV187" s="1">
        <f t="shared" si="60"/>
        <v>3.8470385278896013E-2</v>
      </c>
      <c r="AW187" s="1">
        <f t="shared" si="61"/>
        <v>2.7445626588833427E-2</v>
      </c>
      <c r="AX187" s="1">
        <f t="shared" si="62"/>
        <v>6.181202370872152E-2</v>
      </c>
      <c r="AY187" s="1">
        <f t="shared" si="63"/>
        <v>3.34456405620841E-2</v>
      </c>
      <c r="AZ187" s="1">
        <f t="shared" si="64"/>
        <v>1.3640703860318126E-4</v>
      </c>
      <c r="BA187" s="1">
        <f t="shared" si="65"/>
        <v>5.2033751622674207E-2</v>
      </c>
      <c r="BB187" s="1">
        <f t="shared" si="66"/>
        <v>7.4990626171728136E-3</v>
      </c>
      <c r="BC187" s="1"/>
    </row>
    <row r="188" spans="1:55" x14ac:dyDescent="0.2">
      <c r="A188" t="s">
        <v>213</v>
      </c>
      <c r="B188" t="s">
        <v>464</v>
      </c>
      <c r="C188" t="s">
        <v>535</v>
      </c>
      <c r="D188">
        <v>0.87770000000000004</v>
      </c>
      <c r="E188">
        <v>0.62490000000000001</v>
      </c>
      <c r="F188">
        <v>3.2292000000000001</v>
      </c>
      <c r="G188">
        <v>1.2116</v>
      </c>
      <c r="H188">
        <v>2.1890000000000001</v>
      </c>
      <c r="I188">
        <v>0.63129999999999997</v>
      </c>
      <c r="J188">
        <v>0</v>
      </c>
      <c r="K188">
        <v>0.498</v>
      </c>
      <c r="L188">
        <v>0.39319999999999999</v>
      </c>
      <c r="M188">
        <v>6.6500000000000004E-2</v>
      </c>
      <c r="N188">
        <v>1629</v>
      </c>
      <c r="O188">
        <v>192</v>
      </c>
      <c r="P188" t="s">
        <v>535</v>
      </c>
      <c r="Q188">
        <v>2011</v>
      </c>
      <c r="R188" t="s">
        <v>464</v>
      </c>
      <c r="S188" t="s">
        <v>535</v>
      </c>
      <c r="T188">
        <v>201102</v>
      </c>
      <c r="U188">
        <v>0.94679999999999997</v>
      </c>
      <c r="V188">
        <v>0.64349999999999996</v>
      </c>
      <c r="W188">
        <v>3.1189</v>
      </c>
      <c r="X188">
        <v>1.2867999999999999</v>
      </c>
      <c r="Y188">
        <v>2.1006</v>
      </c>
      <c r="Z188">
        <v>1560</v>
      </c>
      <c r="AA188">
        <v>0.67179999999999995</v>
      </c>
      <c r="AB188">
        <v>0</v>
      </c>
      <c r="AC188">
        <v>0.54269999999999996</v>
      </c>
      <c r="AD188">
        <v>0.46350000000000002</v>
      </c>
      <c r="AE188">
        <v>7.3499999999999996E-2</v>
      </c>
      <c r="AF188">
        <v>1560</v>
      </c>
      <c r="AG188" s="8">
        <f t="shared" si="67"/>
        <v>69</v>
      </c>
      <c r="AH188" s="8">
        <f t="shared" si="47"/>
        <v>6.9099999999999939E-2</v>
      </c>
      <c r="AI188" s="8">
        <f t="shared" si="48"/>
        <v>1.859999999999995E-2</v>
      </c>
      <c r="AJ188" s="8">
        <f t="shared" si="49"/>
        <v>0.11030000000000006</v>
      </c>
      <c r="AK188" s="8">
        <f t="shared" si="50"/>
        <v>7.5199999999999934E-2</v>
      </c>
      <c r="AL188" s="8">
        <f t="shared" si="51"/>
        <v>8.8400000000000034E-2</v>
      </c>
      <c r="AM188" s="8">
        <f t="shared" si="52"/>
        <v>4.049999999999998E-2</v>
      </c>
      <c r="AN188" s="8">
        <f t="shared" si="53"/>
        <v>0</v>
      </c>
      <c r="AO188" s="8">
        <f t="shared" si="54"/>
        <v>4.4699999999999962E-2</v>
      </c>
      <c r="AP188" s="8">
        <f t="shared" si="55"/>
        <v>7.0300000000000029E-2</v>
      </c>
      <c r="AQ188" s="8">
        <f t="shared" si="56"/>
        <v>6.9999999999999923E-3</v>
      </c>
      <c r="AR188" s="1">
        <f t="shared" si="68"/>
        <v>4.4230769230769296E-2</v>
      </c>
      <c r="AS188" s="1">
        <f t="shared" si="57"/>
        <v>7.2982678495986386E-2</v>
      </c>
      <c r="AT188" s="1">
        <f t="shared" si="58"/>
        <v>2.8904428904428792E-2</v>
      </c>
      <c r="AU188" s="1">
        <f t="shared" si="59"/>
        <v>3.5365032543525077E-2</v>
      </c>
      <c r="AV188" s="1">
        <f t="shared" si="60"/>
        <v>5.8439539944047159E-2</v>
      </c>
      <c r="AW188" s="1">
        <f t="shared" si="61"/>
        <v>4.2083214319718287E-2</v>
      </c>
      <c r="AX188" s="1">
        <f t="shared" si="62"/>
        <v>6.0285799345043189E-2</v>
      </c>
      <c r="AY188" s="1">
        <f t="shared" si="63"/>
        <v>0</v>
      </c>
      <c r="AZ188" s="1">
        <f t="shared" si="64"/>
        <v>8.2365948037589787E-2</v>
      </c>
      <c r="BA188" s="1">
        <f t="shared" si="65"/>
        <v>0.15167206040992454</v>
      </c>
      <c r="BB188" s="1">
        <f t="shared" si="66"/>
        <v>9.5238095238095122E-2</v>
      </c>
      <c r="BC188" s="1"/>
    </row>
    <row r="189" spans="1:55" x14ac:dyDescent="0.2">
      <c r="A189" t="s">
        <v>214</v>
      </c>
      <c r="B189" t="s">
        <v>465</v>
      </c>
      <c r="C189" t="s">
        <v>535</v>
      </c>
      <c r="D189">
        <v>0.1085</v>
      </c>
      <c r="E189">
        <v>1.3461000000000001</v>
      </c>
      <c r="F189">
        <v>0.87919999999999998</v>
      </c>
      <c r="G189">
        <v>0.871</v>
      </c>
      <c r="H189">
        <v>1.9396</v>
      </c>
      <c r="I189">
        <v>0.29220000000000002</v>
      </c>
      <c r="J189">
        <v>0.64059999999999995</v>
      </c>
      <c r="K189">
        <v>0.26529999999999998</v>
      </c>
      <c r="L189">
        <v>9.4999999999999998E-3</v>
      </c>
      <c r="M189">
        <v>0</v>
      </c>
      <c r="N189">
        <v>1670</v>
      </c>
      <c r="O189">
        <v>193</v>
      </c>
      <c r="P189" t="s">
        <v>535</v>
      </c>
      <c r="Q189">
        <v>2012</v>
      </c>
      <c r="R189" t="s">
        <v>465</v>
      </c>
      <c r="S189" t="s">
        <v>535</v>
      </c>
      <c r="T189">
        <v>201202</v>
      </c>
      <c r="U189">
        <v>0.11550000000000001</v>
      </c>
      <c r="V189">
        <v>1.6518999999999999</v>
      </c>
      <c r="W189">
        <v>0.95530000000000004</v>
      </c>
      <c r="X189">
        <v>0.94359999999999999</v>
      </c>
      <c r="Y189">
        <v>2.3540999999999999</v>
      </c>
      <c r="Z189">
        <v>1571</v>
      </c>
      <c r="AA189">
        <v>0.32469999999999999</v>
      </c>
      <c r="AB189">
        <v>0.91500000000000004</v>
      </c>
      <c r="AC189">
        <v>0.29620000000000002</v>
      </c>
      <c r="AD189">
        <v>1.0999999999999999E-2</v>
      </c>
      <c r="AE189">
        <v>0</v>
      </c>
      <c r="AF189">
        <v>1571</v>
      </c>
      <c r="AG189" s="8">
        <f t="shared" si="67"/>
        <v>99</v>
      </c>
      <c r="AH189" s="8">
        <f t="shared" si="47"/>
        <v>7.0000000000000062E-3</v>
      </c>
      <c r="AI189" s="8">
        <f t="shared" si="48"/>
        <v>0.30579999999999985</v>
      </c>
      <c r="AJ189" s="8">
        <f t="shared" si="49"/>
        <v>7.6100000000000056E-2</v>
      </c>
      <c r="AK189" s="8">
        <f t="shared" si="50"/>
        <v>7.2599999999999998E-2</v>
      </c>
      <c r="AL189" s="8">
        <f t="shared" si="51"/>
        <v>0.41449999999999987</v>
      </c>
      <c r="AM189" s="8">
        <f t="shared" si="52"/>
        <v>3.2499999999999973E-2</v>
      </c>
      <c r="AN189" s="8">
        <f t="shared" si="53"/>
        <v>0.27440000000000009</v>
      </c>
      <c r="AO189" s="8">
        <f t="shared" si="54"/>
        <v>3.0900000000000039E-2</v>
      </c>
      <c r="AP189" s="8">
        <f t="shared" si="55"/>
        <v>1.4999999999999996E-3</v>
      </c>
      <c r="AQ189" s="8">
        <f t="shared" si="56"/>
        <v>0</v>
      </c>
      <c r="AR189" s="1">
        <f t="shared" si="68"/>
        <v>6.301718650541055E-2</v>
      </c>
      <c r="AS189" s="1">
        <f t="shared" si="57"/>
        <v>6.0606060606060663E-2</v>
      </c>
      <c r="AT189" s="1">
        <f t="shared" si="58"/>
        <v>0.1851201646588776</v>
      </c>
      <c r="AU189" s="1">
        <f t="shared" si="59"/>
        <v>7.9660839526850213E-2</v>
      </c>
      <c r="AV189" s="1">
        <f t="shared" si="60"/>
        <v>7.6939381093683812E-2</v>
      </c>
      <c r="AW189" s="1">
        <f t="shared" si="61"/>
        <v>0.1760757826770315</v>
      </c>
      <c r="AX189" s="1">
        <f t="shared" si="62"/>
        <v>0.10009239297813355</v>
      </c>
      <c r="AY189" s="1">
        <f t="shared" si="63"/>
        <v>0.29989071038251369</v>
      </c>
      <c r="AZ189" s="1">
        <f t="shared" si="64"/>
        <v>0.10432140445644844</v>
      </c>
      <c r="BA189" s="1">
        <f t="shared" si="65"/>
        <v>0.13636363636363635</v>
      </c>
      <c r="BB189" s="1">
        <f t="shared" si="66"/>
        <v>0</v>
      </c>
      <c r="BC189" s="1"/>
    </row>
    <row r="190" spans="1:55" x14ac:dyDescent="0.2">
      <c r="A190" t="s">
        <v>215</v>
      </c>
      <c r="B190" t="s">
        <v>466</v>
      </c>
      <c r="C190" t="s">
        <v>535</v>
      </c>
      <c r="D190">
        <v>1.7601</v>
      </c>
      <c r="E190">
        <v>2.6429</v>
      </c>
      <c r="F190">
        <v>3.1608000000000001</v>
      </c>
      <c r="G190">
        <v>0.60550000000000004</v>
      </c>
      <c r="H190">
        <v>1.5543</v>
      </c>
      <c r="I190">
        <v>1.2978000000000001</v>
      </c>
      <c r="J190">
        <v>0.22020000000000001</v>
      </c>
      <c r="K190">
        <v>0.87819999999999998</v>
      </c>
      <c r="L190">
        <v>0.77200000000000002</v>
      </c>
      <c r="M190">
        <v>0.99160000000000004</v>
      </c>
      <c r="N190">
        <v>2282</v>
      </c>
      <c r="O190">
        <v>194</v>
      </c>
      <c r="P190" t="s">
        <v>535</v>
      </c>
      <c r="Q190">
        <v>2010</v>
      </c>
      <c r="R190" t="s">
        <v>466</v>
      </c>
      <c r="S190" t="s">
        <v>535</v>
      </c>
      <c r="T190">
        <v>201005</v>
      </c>
      <c r="U190">
        <v>1.865</v>
      </c>
      <c r="V190">
        <v>2.7553999999999998</v>
      </c>
      <c r="W190">
        <v>3.1877</v>
      </c>
      <c r="X190">
        <v>0.65839999999999999</v>
      </c>
      <c r="Y190">
        <v>1.6138999999999999</v>
      </c>
      <c r="Z190">
        <v>2218</v>
      </c>
      <c r="AA190">
        <v>1.3766</v>
      </c>
      <c r="AB190">
        <v>0.23930000000000001</v>
      </c>
      <c r="AC190">
        <v>0.93779999999999997</v>
      </c>
      <c r="AD190">
        <v>0.82030000000000003</v>
      </c>
      <c r="AE190">
        <v>1.0408999999999999</v>
      </c>
      <c r="AF190">
        <v>2218</v>
      </c>
      <c r="AG190" s="8">
        <f t="shared" si="67"/>
        <v>64</v>
      </c>
      <c r="AH190" s="8">
        <f t="shared" si="47"/>
        <v>0.10489999999999999</v>
      </c>
      <c r="AI190" s="8">
        <f t="shared" si="48"/>
        <v>0.11249999999999982</v>
      </c>
      <c r="AJ190" s="8">
        <f t="shared" si="49"/>
        <v>2.6899999999999924E-2</v>
      </c>
      <c r="AK190" s="8">
        <f t="shared" si="50"/>
        <v>5.2899999999999947E-2</v>
      </c>
      <c r="AL190" s="8">
        <f t="shared" si="51"/>
        <v>5.9599999999999875E-2</v>
      </c>
      <c r="AM190" s="8">
        <f t="shared" si="52"/>
        <v>7.8799999999999981E-2</v>
      </c>
      <c r="AN190" s="8">
        <f t="shared" si="53"/>
        <v>1.9100000000000006E-2</v>
      </c>
      <c r="AO190" s="8">
        <f t="shared" si="54"/>
        <v>5.9599999999999986E-2</v>
      </c>
      <c r="AP190" s="8">
        <f t="shared" si="55"/>
        <v>4.830000000000001E-2</v>
      </c>
      <c r="AQ190" s="8">
        <f t="shared" si="56"/>
        <v>4.9299999999999899E-2</v>
      </c>
      <c r="AR190" s="1">
        <f t="shared" si="68"/>
        <v>2.8854824165915227E-2</v>
      </c>
      <c r="AS190" s="1">
        <f t="shared" si="57"/>
        <v>5.6246648793565668E-2</v>
      </c>
      <c r="AT190" s="1">
        <f t="shared" si="58"/>
        <v>4.082891776148645E-2</v>
      </c>
      <c r="AU190" s="1">
        <f t="shared" si="59"/>
        <v>8.438686200081591E-3</v>
      </c>
      <c r="AV190" s="1">
        <f t="shared" si="60"/>
        <v>8.034629404617244E-2</v>
      </c>
      <c r="AW190" s="1">
        <f t="shared" si="61"/>
        <v>3.6929177768139199E-2</v>
      </c>
      <c r="AX190" s="1">
        <f t="shared" si="62"/>
        <v>5.724248147610056E-2</v>
      </c>
      <c r="AY190" s="1">
        <f t="shared" si="63"/>
        <v>7.9816130380275796E-2</v>
      </c>
      <c r="AZ190" s="1">
        <f t="shared" si="64"/>
        <v>6.355299637449352E-2</v>
      </c>
      <c r="BA190" s="1">
        <f t="shared" si="65"/>
        <v>5.888089723271972E-2</v>
      </c>
      <c r="BB190" s="1">
        <f t="shared" si="66"/>
        <v>4.7362859064271179E-2</v>
      </c>
      <c r="BC190" s="1"/>
    </row>
    <row r="191" spans="1:55" x14ac:dyDescent="0.2">
      <c r="A191" t="s">
        <v>216</v>
      </c>
      <c r="B191" t="s">
        <v>467</v>
      </c>
      <c r="C191" t="s">
        <v>535</v>
      </c>
      <c r="D191">
        <v>0.49009999999999998</v>
      </c>
      <c r="E191">
        <v>1.6826000000000001</v>
      </c>
      <c r="F191">
        <v>2.3883000000000001</v>
      </c>
      <c r="G191">
        <v>0.46239999999999998</v>
      </c>
      <c r="H191">
        <v>2.9923999999999999</v>
      </c>
      <c r="I191">
        <v>0.25269999999999998</v>
      </c>
      <c r="J191">
        <v>0.71519999999999995</v>
      </c>
      <c r="K191">
        <v>0.33210000000000001</v>
      </c>
      <c r="L191">
        <v>0.3569</v>
      </c>
      <c r="M191">
        <v>0.38729999999999998</v>
      </c>
      <c r="N191">
        <v>1958</v>
      </c>
      <c r="O191">
        <v>195</v>
      </c>
      <c r="P191" t="s">
        <v>535</v>
      </c>
      <c r="Q191">
        <v>2011</v>
      </c>
      <c r="R191" t="s">
        <v>467</v>
      </c>
      <c r="S191" t="s">
        <v>535</v>
      </c>
      <c r="T191">
        <v>201108</v>
      </c>
      <c r="U191">
        <v>0.53380000000000005</v>
      </c>
      <c r="V191">
        <v>1.8494999999999999</v>
      </c>
      <c r="W191">
        <v>2.3812000000000002</v>
      </c>
      <c r="X191">
        <v>0.50790000000000002</v>
      </c>
      <c r="Y191">
        <v>3.2557999999999998</v>
      </c>
      <c r="Z191">
        <v>1840</v>
      </c>
      <c r="AA191">
        <v>0.28179999999999999</v>
      </c>
      <c r="AB191">
        <v>0.78580000000000005</v>
      </c>
      <c r="AC191">
        <v>0.35949999999999999</v>
      </c>
      <c r="AD191">
        <v>0.3901</v>
      </c>
      <c r="AE191">
        <v>0.4365</v>
      </c>
      <c r="AF191">
        <v>1840</v>
      </c>
      <c r="AG191" s="8">
        <f t="shared" si="67"/>
        <v>118</v>
      </c>
      <c r="AH191" s="8">
        <f t="shared" si="47"/>
        <v>4.3700000000000072E-2</v>
      </c>
      <c r="AI191" s="8">
        <f t="shared" si="48"/>
        <v>0.16689999999999983</v>
      </c>
      <c r="AJ191" s="8">
        <f t="shared" si="49"/>
        <v>7.0999999999998842E-3</v>
      </c>
      <c r="AK191" s="8">
        <f t="shared" si="50"/>
        <v>4.550000000000004E-2</v>
      </c>
      <c r="AL191" s="8">
        <f t="shared" si="51"/>
        <v>0.26339999999999986</v>
      </c>
      <c r="AM191" s="8">
        <f t="shared" si="52"/>
        <v>2.9100000000000015E-2</v>
      </c>
      <c r="AN191" s="8">
        <f t="shared" si="53"/>
        <v>7.0600000000000107E-2</v>
      </c>
      <c r="AO191" s="8">
        <f t="shared" si="54"/>
        <v>2.739999999999998E-2</v>
      </c>
      <c r="AP191" s="8">
        <f t="shared" si="55"/>
        <v>3.3200000000000007E-2</v>
      </c>
      <c r="AQ191" s="8">
        <f t="shared" si="56"/>
        <v>4.9200000000000021E-2</v>
      </c>
      <c r="AR191" s="1">
        <f t="shared" si="68"/>
        <v>6.4130434782608603E-2</v>
      </c>
      <c r="AS191" s="1">
        <f t="shared" si="57"/>
        <v>8.1865867366054834E-2</v>
      </c>
      <c r="AT191" s="1">
        <f t="shared" si="58"/>
        <v>9.0240605569072652E-2</v>
      </c>
      <c r="AU191" s="1">
        <f t="shared" si="59"/>
        <v>2.9816899042498513E-3</v>
      </c>
      <c r="AV191" s="1">
        <f t="shared" si="60"/>
        <v>8.9584563890529711E-2</v>
      </c>
      <c r="AW191" s="1">
        <f t="shared" si="61"/>
        <v>8.0901775293322653E-2</v>
      </c>
      <c r="AX191" s="1">
        <f t="shared" si="62"/>
        <v>0.10326472675656495</v>
      </c>
      <c r="AY191" s="1">
        <f t="shared" si="63"/>
        <v>8.984474420972266E-2</v>
      </c>
      <c r="AZ191" s="1">
        <f t="shared" si="64"/>
        <v>7.621696801112654E-2</v>
      </c>
      <c r="BA191" s="1">
        <f t="shared" si="65"/>
        <v>8.5106382978723416E-2</v>
      </c>
      <c r="BB191" s="1">
        <f t="shared" si="66"/>
        <v>0.11271477663230245</v>
      </c>
      <c r="BC191" s="1"/>
    </row>
    <row r="192" spans="1:55" x14ac:dyDescent="0.2">
      <c r="A192" t="s">
        <v>217</v>
      </c>
      <c r="B192" t="s">
        <v>468</v>
      </c>
      <c r="C192" t="s">
        <v>535</v>
      </c>
      <c r="D192">
        <v>0.92969999999999997</v>
      </c>
      <c r="E192">
        <v>0.9486</v>
      </c>
      <c r="F192">
        <v>1.3565</v>
      </c>
      <c r="G192">
        <v>0.81</v>
      </c>
      <c r="H192">
        <v>1.7618</v>
      </c>
      <c r="I192">
        <v>0.66820000000000002</v>
      </c>
      <c r="J192">
        <v>0.79310000000000003</v>
      </c>
      <c r="K192">
        <v>0.9254</v>
      </c>
      <c r="L192">
        <v>0.83320000000000005</v>
      </c>
      <c r="M192">
        <v>0.28710000000000002</v>
      </c>
      <c r="N192">
        <v>1923</v>
      </c>
      <c r="O192">
        <v>196</v>
      </c>
      <c r="P192" t="s">
        <v>535</v>
      </c>
      <c r="Q192">
        <v>2012</v>
      </c>
      <c r="R192" t="s">
        <v>468</v>
      </c>
      <c r="S192" t="s">
        <v>535</v>
      </c>
      <c r="T192">
        <v>201208</v>
      </c>
      <c r="U192">
        <v>0.98240000000000005</v>
      </c>
      <c r="V192">
        <v>1.0026999999999999</v>
      </c>
      <c r="W192">
        <v>1.2816000000000001</v>
      </c>
      <c r="X192">
        <v>1.0062</v>
      </c>
      <c r="Y192">
        <v>2.0392999999999999</v>
      </c>
      <c r="Z192">
        <v>1869</v>
      </c>
      <c r="AA192">
        <v>0.70760000000000001</v>
      </c>
      <c r="AB192">
        <v>0.83840000000000003</v>
      </c>
      <c r="AC192">
        <v>0.82779999999999998</v>
      </c>
      <c r="AD192">
        <v>1.0363</v>
      </c>
      <c r="AE192">
        <v>0.2883</v>
      </c>
      <c r="AF192">
        <v>1869</v>
      </c>
      <c r="AG192" s="8">
        <f t="shared" si="67"/>
        <v>54</v>
      </c>
      <c r="AH192" s="8">
        <f t="shared" si="47"/>
        <v>5.270000000000008E-2</v>
      </c>
      <c r="AI192" s="8">
        <f t="shared" si="48"/>
        <v>5.4099999999999926E-2</v>
      </c>
      <c r="AJ192" s="8">
        <f t="shared" si="49"/>
        <v>7.4899999999999967E-2</v>
      </c>
      <c r="AK192" s="8">
        <f t="shared" si="50"/>
        <v>0.19619999999999993</v>
      </c>
      <c r="AL192" s="8">
        <f t="shared" si="51"/>
        <v>0.27749999999999986</v>
      </c>
      <c r="AM192" s="8">
        <f t="shared" si="52"/>
        <v>3.9399999999999991E-2</v>
      </c>
      <c r="AN192" s="8">
        <f t="shared" si="53"/>
        <v>4.5300000000000007E-2</v>
      </c>
      <c r="AO192" s="8">
        <f t="shared" si="54"/>
        <v>9.760000000000002E-2</v>
      </c>
      <c r="AP192" s="8">
        <f t="shared" si="55"/>
        <v>0.20309999999999995</v>
      </c>
      <c r="AQ192" s="8">
        <f t="shared" si="56"/>
        <v>1.1999999999999789E-3</v>
      </c>
      <c r="AR192" s="1">
        <f t="shared" si="68"/>
        <v>2.8892455858748001E-2</v>
      </c>
      <c r="AS192" s="1">
        <f t="shared" si="57"/>
        <v>5.3644136807817655E-2</v>
      </c>
      <c r="AT192" s="1">
        <f t="shared" si="58"/>
        <v>5.3954323327016995E-2</v>
      </c>
      <c r="AU192" s="1">
        <f t="shared" si="59"/>
        <v>5.8442571785268349E-2</v>
      </c>
      <c r="AV192" s="1">
        <f t="shared" si="60"/>
        <v>0.19499105545617168</v>
      </c>
      <c r="AW192" s="1">
        <f t="shared" si="61"/>
        <v>0.13607610454567742</v>
      </c>
      <c r="AX192" s="1">
        <f t="shared" si="62"/>
        <v>5.5681175805539884E-2</v>
      </c>
      <c r="AY192" s="1">
        <f t="shared" si="63"/>
        <v>5.4031488549618367E-2</v>
      </c>
      <c r="AZ192" s="1">
        <f t="shared" si="64"/>
        <v>0.11790287509060171</v>
      </c>
      <c r="BA192" s="1">
        <f t="shared" si="65"/>
        <v>0.19598571842130652</v>
      </c>
      <c r="BB192" s="1">
        <f t="shared" si="66"/>
        <v>4.1623309053069324E-3</v>
      </c>
      <c r="BC192" s="1"/>
    </row>
    <row r="193" spans="1:55" x14ac:dyDescent="0.2">
      <c r="A193" t="s">
        <v>218</v>
      </c>
      <c r="B193" t="s">
        <v>469</v>
      </c>
      <c r="C193" t="s">
        <v>535</v>
      </c>
      <c r="D193">
        <v>1.149</v>
      </c>
      <c r="E193">
        <v>1.3651</v>
      </c>
      <c r="F193">
        <v>2.1086999999999998</v>
      </c>
      <c r="G193">
        <v>1.6576</v>
      </c>
      <c r="H193">
        <v>2.6017000000000001</v>
      </c>
      <c r="I193">
        <v>0.80049999999999999</v>
      </c>
      <c r="J193">
        <v>0.14799999999999999</v>
      </c>
      <c r="K193">
        <v>1.0266999999999999</v>
      </c>
      <c r="L193">
        <v>0.3725</v>
      </c>
      <c r="M193">
        <v>0.60250000000000004</v>
      </c>
      <c r="N193">
        <v>2719</v>
      </c>
      <c r="O193">
        <v>197</v>
      </c>
      <c r="P193" t="s">
        <v>535</v>
      </c>
      <c r="Q193">
        <v>2020</v>
      </c>
      <c r="R193" t="s">
        <v>469</v>
      </c>
      <c r="S193" t="s">
        <v>535</v>
      </c>
      <c r="T193">
        <v>202008</v>
      </c>
      <c r="U193">
        <v>1.2149000000000001</v>
      </c>
      <c r="V193">
        <v>1.4796</v>
      </c>
      <c r="W193">
        <v>2.2382</v>
      </c>
      <c r="X193">
        <v>1.6394</v>
      </c>
      <c r="Y193">
        <v>2.7279</v>
      </c>
      <c r="Z193">
        <v>2608</v>
      </c>
      <c r="AA193">
        <v>0.85619999999999996</v>
      </c>
      <c r="AB193">
        <v>0.1605</v>
      </c>
      <c r="AC193">
        <v>1.1105</v>
      </c>
      <c r="AD193">
        <v>0.41060000000000002</v>
      </c>
      <c r="AE193">
        <v>0.64339999999999997</v>
      </c>
      <c r="AF193">
        <v>2608</v>
      </c>
      <c r="AG193" s="8">
        <f t="shared" si="67"/>
        <v>111</v>
      </c>
      <c r="AH193" s="8">
        <f t="shared" si="47"/>
        <v>6.590000000000007E-2</v>
      </c>
      <c r="AI193" s="8">
        <f t="shared" si="48"/>
        <v>0.11450000000000005</v>
      </c>
      <c r="AJ193" s="8">
        <f t="shared" si="49"/>
        <v>0.12950000000000017</v>
      </c>
      <c r="AK193" s="8">
        <f t="shared" si="50"/>
        <v>1.8199999999999994E-2</v>
      </c>
      <c r="AL193" s="8">
        <f t="shared" si="51"/>
        <v>0.12619999999999987</v>
      </c>
      <c r="AM193" s="8">
        <f t="shared" si="52"/>
        <v>5.5699999999999972E-2</v>
      </c>
      <c r="AN193" s="8">
        <f t="shared" si="53"/>
        <v>1.2500000000000011E-2</v>
      </c>
      <c r="AO193" s="8">
        <f t="shared" si="54"/>
        <v>8.3800000000000097E-2</v>
      </c>
      <c r="AP193" s="8">
        <f t="shared" si="55"/>
        <v>3.8100000000000023E-2</v>
      </c>
      <c r="AQ193" s="8">
        <f t="shared" si="56"/>
        <v>4.0899999999999936E-2</v>
      </c>
      <c r="AR193" s="1">
        <f t="shared" si="68"/>
        <v>4.2561349693251538E-2</v>
      </c>
      <c r="AS193" s="1">
        <f t="shared" si="57"/>
        <v>5.4243147584163376E-2</v>
      </c>
      <c r="AT193" s="1">
        <f t="shared" si="58"/>
        <v>7.7385779940524535E-2</v>
      </c>
      <c r="AU193" s="1">
        <f t="shared" si="59"/>
        <v>5.785899383433124E-2</v>
      </c>
      <c r="AV193" s="1">
        <f t="shared" si="60"/>
        <v>1.1101622544833489E-2</v>
      </c>
      <c r="AW193" s="1">
        <f t="shared" si="61"/>
        <v>4.6262692913963122E-2</v>
      </c>
      <c r="AX193" s="1">
        <f t="shared" si="62"/>
        <v>6.5054893716421369E-2</v>
      </c>
      <c r="AY193" s="1">
        <f t="shared" si="63"/>
        <v>7.7881619937694824E-2</v>
      </c>
      <c r="AZ193" s="1">
        <f t="shared" si="64"/>
        <v>7.5461503827105036E-2</v>
      </c>
      <c r="BA193" s="1">
        <f t="shared" si="65"/>
        <v>9.2791037506088747E-2</v>
      </c>
      <c r="BB193" s="1">
        <f t="shared" si="66"/>
        <v>6.3568542119987415E-2</v>
      </c>
      <c r="BC193" s="1"/>
    </row>
    <row r="194" spans="1:55" x14ac:dyDescent="0.2">
      <c r="A194" t="s">
        <v>219</v>
      </c>
      <c r="B194" t="s">
        <v>470</v>
      </c>
      <c r="C194" t="s">
        <v>536</v>
      </c>
      <c r="D194">
        <v>2.8752</v>
      </c>
      <c r="E194">
        <v>5.4774000000000003</v>
      </c>
      <c r="F194">
        <v>4.3384</v>
      </c>
      <c r="G194">
        <v>8.2264999999999997</v>
      </c>
      <c r="H194">
        <v>0.3916</v>
      </c>
      <c r="I194">
        <v>1.177</v>
      </c>
      <c r="J194">
        <v>0.64290000000000003</v>
      </c>
      <c r="K194">
        <v>1.6137999999999999</v>
      </c>
      <c r="L194">
        <v>4.8654000000000002</v>
      </c>
      <c r="M194">
        <v>2.1194999999999999</v>
      </c>
      <c r="N194">
        <v>850</v>
      </c>
      <c r="O194">
        <v>198</v>
      </c>
      <c r="P194" t="s">
        <v>536</v>
      </c>
      <c r="Q194">
        <v>2015</v>
      </c>
      <c r="R194" t="s">
        <v>470</v>
      </c>
      <c r="S194" t="s">
        <v>536</v>
      </c>
      <c r="T194">
        <v>201511</v>
      </c>
      <c r="U194">
        <v>2.9895999999999998</v>
      </c>
      <c r="V194">
        <v>5.6897000000000002</v>
      </c>
      <c r="W194">
        <v>4.6302000000000003</v>
      </c>
      <c r="X194">
        <v>8.6458999999999993</v>
      </c>
      <c r="Y194">
        <v>0.40770000000000001</v>
      </c>
      <c r="Z194">
        <v>823</v>
      </c>
      <c r="AA194">
        <v>1.2373000000000001</v>
      </c>
      <c r="AB194">
        <v>0.6633</v>
      </c>
      <c r="AC194">
        <v>1.7332000000000001</v>
      </c>
      <c r="AD194">
        <v>5.3285999999999998</v>
      </c>
      <c r="AE194">
        <v>2.2585000000000002</v>
      </c>
      <c r="AF194">
        <v>823</v>
      </c>
      <c r="AG194" s="8">
        <f t="shared" si="67"/>
        <v>27</v>
      </c>
      <c r="AH194" s="8">
        <f t="shared" ref="AH194:AH246" si="69">ABS(D194-U194)</f>
        <v>0.11439999999999984</v>
      </c>
      <c r="AI194" s="8">
        <f t="shared" ref="AI194:AI246" si="70">ABS(E194-V194)</f>
        <v>0.21229999999999993</v>
      </c>
      <c r="AJ194" s="8">
        <f t="shared" ref="AJ194:AJ246" si="71">ABS(F194-W194)</f>
        <v>0.29180000000000028</v>
      </c>
      <c r="AK194" s="8">
        <f t="shared" ref="AK194:AK246" si="72">ABS(G194-X194)</f>
        <v>0.41939999999999955</v>
      </c>
      <c r="AL194" s="8">
        <f t="shared" ref="AL194:AL246" si="73">ABS(H194-Y194)</f>
        <v>1.6100000000000003E-2</v>
      </c>
      <c r="AM194" s="8">
        <f t="shared" ref="AM194:AM246" si="74">ABS(I194-AA194)</f>
        <v>6.030000000000002E-2</v>
      </c>
      <c r="AN194" s="8">
        <f t="shared" ref="AN194:AN246" si="75">ABS(J194-AB194)</f>
        <v>2.0399999999999974E-2</v>
      </c>
      <c r="AO194" s="8">
        <f t="shared" ref="AO194:AO246" si="76">ABS(K194-AC194)</f>
        <v>0.11940000000000017</v>
      </c>
      <c r="AP194" s="8">
        <f t="shared" ref="AP194:AP246" si="77">ABS(L194-AD194)</f>
        <v>0.46319999999999961</v>
      </c>
      <c r="AQ194" s="8">
        <f t="shared" ref="AQ194:AQ246" si="78">ABS(M194-AE194)</f>
        <v>0.13900000000000023</v>
      </c>
      <c r="AR194" s="1">
        <f t="shared" si="68"/>
        <v>3.2806804374240661E-2</v>
      </c>
      <c r="AS194" s="1">
        <f t="shared" ref="AS194:AS246" si="79">IFERROR(ABS((D194/U194)-1),0)</f>
        <v>3.8265988761038261E-2</v>
      </c>
      <c r="AT194" s="1">
        <f t="shared" ref="AT194:AT246" si="80">IFERROR(ABS((E194/V194)-1),0)</f>
        <v>3.7313039351811184E-2</v>
      </c>
      <c r="AU194" s="1">
        <f t="shared" ref="AU194:AU246" si="81">IFERROR(ABS((F194/W194)-1),0)</f>
        <v>6.302103580838847E-2</v>
      </c>
      <c r="AV194" s="1">
        <f t="shared" ref="AV194:AV246" si="82">IFERROR(ABS((G194/X194)-1),0)</f>
        <v>4.8508541620883805E-2</v>
      </c>
      <c r="AW194" s="1">
        <f t="shared" ref="AW194:AW246" si="83">IFERROR(ABS((H194/Y194)-1),0)</f>
        <v>3.9489820946774556E-2</v>
      </c>
      <c r="AX194" s="1">
        <f t="shared" ref="AX194:AX246" si="84">IFERROR(ABS((I194/AA194)-1),0)</f>
        <v>4.8735149115008536E-2</v>
      </c>
      <c r="AY194" s="1">
        <f t="shared" ref="AY194:AY246" si="85">IFERROR(ABS((J194/AB194)-1),0)</f>
        <v>3.0755314337403861E-2</v>
      </c>
      <c r="AZ194" s="1">
        <f t="shared" ref="AZ194:AZ246" si="86">IFERROR(ABS((K194/AC194)-1),0)</f>
        <v>6.8889914608816105E-2</v>
      </c>
      <c r="BA194" s="1">
        <f t="shared" ref="BA194:BA246" si="87">IFERROR(ABS((L194/AD194)-1),0)</f>
        <v>8.692714784371125E-2</v>
      </c>
      <c r="BB194" s="1">
        <f t="shared" ref="BB194:BB246" si="88">IFERROR(ABS((M194/AE194)-1),0)</f>
        <v>6.1545273411556467E-2</v>
      </c>
      <c r="BC194" s="1"/>
    </row>
    <row r="195" spans="1:55" x14ac:dyDescent="0.2">
      <c r="A195" t="s">
        <v>220</v>
      </c>
      <c r="B195" t="s">
        <v>471</v>
      </c>
      <c r="C195" t="s">
        <v>536</v>
      </c>
      <c r="D195">
        <v>2.8148</v>
      </c>
      <c r="E195">
        <v>0.79020000000000001</v>
      </c>
      <c r="F195">
        <v>5.7816999999999998</v>
      </c>
      <c r="G195">
        <v>1.1672</v>
      </c>
      <c r="H195">
        <v>0.93179999999999996</v>
      </c>
      <c r="I195">
        <v>1.1088</v>
      </c>
      <c r="J195">
        <v>0.21060000000000001</v>
      </c>
      <c r="K195">
        <v>0.84709999999999996</v>
      </c>
      <c r="L195">
        <v>0.06</v>
      </c>
      <c r="M195">
        <v>0.29820000000000002</v>
      </c>
      <c r="N195">
        <v>1999</v>
      </c>
      <c r="O195">
        <v>199</v>
      </c>
      <c r="P195" t="s">
        <v>536</v>
      </c>
      <c r="Q195">
        <v>2015</v>
      </c>
      <c r="R195" t="s">
        <v>471</v>
      </c>
      <c r="S195" t="s">
        <v>536</v>
      </c>
      <c r="T195">
        <v>201508</v>
      </c>
      <c r="U195">
        <v>2.9704000000000002</v>
      </c>
      <c r="V195">
        <v>0.84660000000000002</v>
      </c>
      <c r="W195">
        <v>6.0811999999999999</v>
      </c>
      <c r="X195">
        <v>1.1757</v>
      </c>
      <c r="Y195">
        <v>0.96030000000000004</v>
      </c>
      <c r="Z195">
        <v>1919</v>
      </c>
      <c r="AA195">
        <v>1.115</v>
      </c>
      <c r="AB195">
        <v>0.22639999999999999</v>
      </c>
      <c r="AC195">
        <v>0.90900000000000003</v>
      </c>
      <c r="AD195">
        <v>6.6900000000000001E-2</v>
      </c>
      <c r="AE195">
        <v>0.31369999999999998</v>
      </c>
      <c r="AF195">
        <v>1919</v>
      </c>
      <c r="AG195" s="8">
        <f t="shared" ref="AG195:AG246" si="89">ABS(N195-Z195)</f>
        <v>80</v>
      </c>
      <c r="AH195" s="8">
        <f t="shared" si="69"/>
        <v>0.15560000000000018</v>
      </c>
      <c r="AI195" s="8">
        <f t="shared" si="70"/>
        <v>5.6400000000000006E-2</v>
      </c>
      <c r="AJ195" s="8">
        <f t="shared" si="71"/>
        <v>0.2995000000000001</v>
      </c>
      <c r="AK195" s="8">
        <f t="shared" si="72"/>
        <v>8.499999999999952E-3</v>
      </c>
      <c r="AL195" s="8">
        <f t="shared" si="73"/>
        <v>2.8500000000000081E-2</v>
      </c>
      <c r="AM195" s="8">
        <f t="shared" si="74"/>
        <v>6.1999999999999833E-3</v>
      </c>
      <c r="AN195" s="8">
        <f t="shared" si="75"/>
        <v>1.5799999999999981E-2</v>
      </c>
      <c r="AO195" s="8">
        <f t="shared" si="76"/>
        <v>6.1900000000000066E-2</v>
      </c>
      <c r="AP195" s="8">
        <f t="shared" si="77"/>
        <v>6.9000000000000034E-3</v>
      </c>
      <c r="AQ195" s="8">
        <f t="shared" si="78"/>
        <v>1.5499999999999958E-2</v>
      </c>
      <c r="AR195" s="1">
        <f t="shared" ref="AR195:AR246" si="90">IFERROR(ABS((N195/AF195)-1),0)</f>
        <v>4.1688379364252182E-2</v>
      </c>
      <c r="AS195" s="1">
        <f t="shared" si="79"/>
        <v>5.2383517371397903E-2</v>
      </c>
      <c r="AT195" s="1">
        <f t="shared" si="80"/>
        <v>6.6619418851878054E-2</v>
      </c>
      <c r="AU195" s="1">
        <f t="shared" si="81"/>
        <v>4.9250147997105809E-2</v>
      </c>
      <c r="AV195" s="1">
        <f t="shared" si="82"/>
        <v>7.2297354767372202E-3</v>
      </c>
      <c r="AW195" s="1">
        <f t="shared" si="83"/>
        <v>2.967822555451427E-2</v>
      </c>
      <c r="AX195" s="1">
        <f t="shared" si="84"/>
        <v>5.5605381165919621E-3</v>
      </c>
      <c r="AY195" s="1">
        <f t="shared" si="85"/>
        <v>6.9787985865724322E-2</v>
      </c>
      <c r="AZ195" s="1">
        <f t="shared" si="86"/>
        <v>6.8096809680968207E-2</v>
      </c>
      <c r="BA195" s="1">
        <f t="shared" si="87"/>
        <v>0.10313901345291487</v>
      </c>
      <c r="BB195" s="1">
        <f t="shared" si="88"/>
        <v>4.9410264583997332E-2</v>
      </c>
      <c r="BC195" s="1"/>
    </row>
    <row r="196" spans="1:55" x14ac:dyDescent="0.2">
      <c r="A196" t="s">
        <v>221</v>
      </c>
      <c r="B196" t="s">
        <v>472</v>
      </c>
      <c r="C196" t="s">
        <v>536</v>
      </c>
      <c r="D196">
        <v>1.4925999999999999</v>
      </c>
      <c r="E196">
        <v>0.44979999999999998</v>
      </c>
      <c r="F196">
        <v>4.6228999999999996</v>
      </c>
      <c r="G196">
        <v>1.4653</v>
      </c>
      <c r="H196">
        <v>1.5825</v>
      </c>
      <c r="I196">
        <v>2.4226000000000001</v>
      </c>
      <c r="J196">
        <v>0</v>
      </c>
      <c r="K196">
        <v>0.42230000000000001</v>
      </c>
      <c r="L196">
        <v>0.5343</v>
      </c>
      <c r="M196">
        <v>1.3647</v>
      </c>
      <c r="N196">
        <v>1327</v>
      </c>
      <c r="O196">
        <v>200</v>
      </c>
      <c r="P196" t="s">
        <v>536</v>
      </c>
      <c r="Q196">
        <v>2015</v>
      </c>
      <c r="R196" t="s">
        <v>472</v>
      </c>
      <c r="S196" t="s">
        <v>536</v>
      </c>
      <c r="T196">
        <v>201502</v>
      </c>
      <c r="U196">
        <v>1.6765000000000001</v>
      </c>
      <c r="V196">
        <v>0.48899999999999999</v>
      </c>
      <c r="W196">
        <v>5.2045000000000003</v>
      </c>
      <c r="X196">
        <v>1.4085000000000001</v>
      </c>
      <c r="Y196">
        <v>1.9466000000000001</v>
      </c>
      <c r="Z196">
        <v>1232</v>
      </c>
      <c r="AA196">
        <v>2.6364999999999998</v>
      </c>
      <c r="AB196">
        <v>0</v>
      </c>
      <c r="AC196">
        <v>0.47610000000000002</v>
      </c>
      <c r="AD196">
        <v>0.36969999999999997</v>
      </c>
      <c r="AE196">
        <v>1.3307</v>
      </c>
      <c r="AF196">
        <v>1232</v>
      </c>
      <c r="AG196" s="8">
        <f t="shared" si="89"/>
        <v>95</v>
      </c>
      <c r="AH196" s="8">
        <f t="shared" si="69"/>
        <v>0.18390000000000017</v>
      </c>
      <c r="AI196" s="8">
        <f t="shared" si="70"/>
        <v>3.9200000000000013E-2</v>
      </c>
      <c r="AJ196" s="8">
        <f t="shared" si="71"/>
        <v>0.58160000000000078</v>
      </c>
      <c r="AK196" s="8">
        <f t="shared" si="72"/>
        <v>5.6799999999999962E-2</v>
      </c>
      <c r="AL196" s="8">
        <f t="shared" si="73"/>
        <v>0.36410000000000009</v>
      </c>
      <c r="AM196" s="8">
        <f t="shared" si="74"/>
        <v>0.21389999999999976</v>
      </c>
      <c r="AN196" s="8">
        <f t="shared" si="75"/>
        <v>0</v>
      </c>
      <c r="AO196" s="8">
        <f t="shared" si="76"/>
        <v>5.3800000000000014E-2</v>
      </c>
      <c r="AP196" s="8">
        <f t="shared" si="77"/>
        <v>0.16460000000000002</v>
      </c>
      <c r="AQ196" s="8">
        <f t="shared" si="78"/>
        <v>3.400000000000003E-2</v>
      </c>
      <c r="AR196" s="1">
        <f t="shared" si="90"/>
        <v>7.7110389610389518E-2</v>
      </c>
      <c r="AS196" s="1">
        <f t="shared" si="79"/>
        <v>0.10969281240679996</v>
      </c>
      <c r="AT196" s="1">
        <f t="shared" si="80"/>
        <v>8.0163599182004108E-2</v>
      </c>
      <c r="AU196" s="1">
        <f t="shared" si="81"/>
        <v>0.11174944759342886</v>
      </c>
      <c r="AV196" s="1">
        <f t="shared" si="82"/>
        <v>4.0326588569399968E-2</v>
      </c>
      <c r="AW196" s="1">
        <f t="shared" si="83"/>
        <v>0.18704407685194702</v>
      </c>
      <c r="AX196" s="1">
        <f t="shared" si="84"/>
        <v>8.1130286364498261E-2</v>
      </c>
      <c r="AY196" s="1">
        <f t="shared" si="85"/>
        <v>0</v>
      </c>
      <c r="AZ196" s="1">
        <f t="shared" si="86"/>
        <v>0.11300147027935314</v>
      </c>
      <c r="BA196" s="1">
        <f t="shared" si="87"/>
        <v>0.44522585880443621</v>
      </c>
      <c r="BB196" s="1">
        <f t="shared" si="88"/>
        <v>2.555046216277157E-2</v>
      </c>
      <c r="BC196" s="1"/>
    </row>
    <row r="197" spans="1:55" x14ac:dyDescent="0.2">
      <c r="A197" t="s">
        <v>222</v>
      </c>
      <c r="B197" t="s">
        <v>473</v>
      </c>
      <c r="C197" t="s">
        <v>537</v>
      </c>
      <c r="D197">
        <v>2.8812000000000002</v>
      </c>
      <c r="E197">
        <v>4.0057</v>
      </c>
      <c r="F197">
        <v>3.9916</v>
      </c>
      <c r="G197">
        <v>1.1376999999999999</v>
      </c>
      <c r="H197">
        <v>2.3054999999999999</v>
      </c>
      <c r="I197">
        <v>1.6806000000000001</v>
      </c>
      <c r="J197">
        <v>2.3820999999999999</v>
      </c>
      <c r="K197">
        <v>1.3559000000000001</v>
      </c>
      <c r="L197">
        <v>0.64559999999999995</v>
      </c>
      <c r="M197">
        <v>0.62109999999999999</v>
      </c>
      <c r="N197">
        <v>1974</v>
      </c>
      <c r="O197">
        <v>201</v>
      </c>
      <c r="P197" t="s">
        <v>537</v>
      </c>
      <c r="Q197">
        <v>2011</v>
      </c>
      <c r="R197" t="s">
        <v>473</v>
      </c>
      <c r="S197" t="s">
        <v>537</v>
      </c>
      <c r="T197">
        <v>201108</v>
      </c>
      <c r="U197">
        <v>2.8626</v>
      </c>
      <c r="V197">
        <v>3.6153</v>
      </c>
      <c r="W197">
        <v>3.9388999999999998</v>
      </c>
      <c r="X197">
        <v>0.99770000000000003</v>
      </c>
      <c r="Y197">
        <v>2.9438</v>
      </c>
      <c r="Z197">
        <v>1965</v>
      </c>
      <c r="AA197">
        <v>1.8640000000000001</v>
      </c>
      <c r="AB197">
        <v>1.8786</v>
      </c>
      <c r="AC197">
        <v>1.4201999999999999</v>
      </c>
      <c r="AD197">
        <v>0.30769999999999997</v>
      </c>
      <c r="AE197">
        <v>0.64600000000000002</v>
      </c>
      <c r="AF197">
        <v>1965</v>
      </c>
      <c r="AG197" s="8">
        <f t="shared" si="89"/>
        <v>9</v>
      </c>
      <c r="AH197" s="8">
        <f t="shared" si="69"/>
        <v>1.8600000000000172E-2</v>
      </c>
      <c r="AI197" s="8">
        <f t="shared" si="70"/>
        <v>0.39040000000000008</v>
      </c>
      <c r="AJ197" s="8">
        <f t="shared" si="71"/>
        <v>5.2700000000000191E-2</v>
      </c>
      <c r="AK197" s="8">
        <f t="shared" si="72"/>
        <v>0.1399999999999999</v>
      </c>
      <c r="AL197" s="8">
        <f t="shared" si="73"/>
        <v>0.63830000000000009</v>
      </c>
      <c r="AM197" s="8">
        <f t="shared" si="74"/>
        <v>0.18340000000000001</v>
      </c>
      <c r="AN197" s="8">
        <f t="shared" si="75"/>
        <v>0.50349999999999984</v>
      </c>
      <c r="AO197" s="8">
        <f t="shared" si="76"/>
        <v>6.4299999999999802E-2</v>
      </c>
      <c r="AP197" s="8">
        <f t="shared" si="77"/>
        <v>0.33789999999999998</v>
      </c>
      <c r="AQ197" s="8">
        <f t="shared" si="78"/>
        <v>2.4900000000000033E-2</v>
      </c>
      <c r="AR197" s="1">
        <f t="shared" si="90"/>
        <v>4.5801526717557106E-3</v>
      </c>
      <c r="AS197" s="1">
        <f t="shared" si="79"/>
        <v>6.4975896038566017E-3</v>
      </c>
      <c r="AT197" s="1">
        <f t="shared" si="80"/>
        <v>0.10798550604375845</v>
      </c>
      <c r="AU197" s="1">
        <f t="shared" si="81"/>
        <v>1.3379369874838121E-2</v>
      </c>
      <c r="AV197" s="1">
        <f t="shared" si="82"/>
        <v>0.14032274230730679</v>
      </c>
      <c r="AW197" s="1">
        <f t="shared" si="83"/>
        <v>0.21682858889870238</v>
      </c>
      <c r="AX197" s="1">
        <f t="shared" si="84"/>
        <v>9.8390557939914136E-2</v>
      </c>
      <c r="AY197" s="1">
        <f t="shared" si="85"/>
        <v>0.26801873735760662</v>
      </c>
      <c r="AZ197" s="1">
        <f t="shared" si="86"/>
        <v>4.5275313336149647E-2</v>
      </c>
      <c r="BA197" s="1">
        <f t="shared" si="87"/>
        <v>1.0981475463113424</v>
      </c>
      <c r="BB197" s="1">
        <f t="shared" si="88"/>
        <v>3.8544891640866941E-2</v>
      </c>
      <c r="BC197" s="1"/>
    </row>
    <row r="198" spans="1:55" x14ac:dyDescent="0.2">
      <c r="A198" t="s">
        <v>223</v>
      </c>
      <c r="B198" t="s">
        <v>474</v>
      </c>
      <c r="C198" t="s">
        <v>537</v>
      </c>
      <c r="D198">
        <v>1.3476999999999999</v>
      </c>
      <c r="E198">
        <v>1.9283999999999999</v>
      </c>
      <c r="F198">
        <v>4.1581000000000001</v>
      </c>
      <c r="G198">
        <v>1.5552999999999999</v>
      </c>
      <c r="H198">
        <v>1.0698000000000001</v>
      </c>
      <c r="I198">
        <v>0.99750000000000005</v>
      </c>
      <c r="J198">
        <v>0.53680000000000005</v>
      </c>
      <c r="K198">
        <v>1.4363999999999999</v>
      </c>
      <c r="L198">
        <v>0.93710000000000004</v>
      </c>
      <c r="M198">
        <v>0.69179999999999997</v>
      </c>
      <c r="N198">
        <v>2279</v>
      </c>
      <c r="O198">
        <v>202</v>
      </c>
      <c r="P198" t="s">
        <v>537</v>
      </c>
      <c r="Q198">
        <v>2011</v>
      </c>
      <c r="R198" t="s">
        <v>474</v>
      </c>
      <c r="S198" t="s">
        <v>537</v>
      </c>
      <c r="T198">
        <v>201102</v>
      </c>
      <c r="U198">
        <v>1.3552999999999999</v>
      </c>
      <c r="V198">
        <v>2.3056999999999999</v>
      </c>
      <c r="W198">
        <v>4.2328000000000001</v>
      </c>
      <c r="X198">
        <v>1.5973999999999999</v>
      </c>
      <c r="Y198">
        <v>1.3883000000000001</v>
      </c>
      <c r="Z198">
        <v>2285</v>
      </c>
      <c r="AA198">
        <v>1.0192000000000001</v>
      </c>
      <c r="AB198">
        <v>0.5484</v>
      </c>
      <c r="AC198">
        <v>1.4893000000000001</v>
      </c>
      <c r="AD198">
        <v>0.94279999999999997</v>
      </c>
      <c r="AE198">
        <v>0.70930000000000004</v>
      </c>
      <c r="AF198">
        <v>2285</v>
      </c>
      <c r="AG198" s="8">
        <f t="shared" si="89"/>
        <v>6</v>
      </c>
      <c r="AH198" s="8">
        <f t="shared" si="69"/>
        <v>7.6000000000000512E-3</v>
      </c>
      <c r="AI198" s="8">
        <f t="shared" si="70"/>
        <v>0.37729999999999997</v>
      </c>
      <c r="AJ198" s="8">
        <f t="shared" si="71"/>
        <v>7.4699999999999989E-2</v>
      </c>
      <c r="AK198" s="8">
        <f t="shared" si="72"/>
        <v>4.2100000000000026E-2</v>
      </c>
      <c r="AL198" s="8">
        <f t="shared" si="73"/>
        <v>0.31850000000000001</v>
      </c>
      <c r="AM198" s="8">
        <f t="shared" si="74"/>
        <v>2.1700000000000053E-2</v>
      </c>
      <c r="AN198" s="8">
        <f t="shared" si="75"/>
        <v>1.1599999999999944E-2</v>
      </c>
      <c r="AO198" s="8">
        <f t="shared" si="76"/>
        <v>5.2900000000000169E-2</v>
      </c>
      <c r="AP198" s="8">
        <f t="shared" si="77"/>
        <v>5.6999999999999273E-3</v>
      </c>
      <c r="AQ198" s="8">
        <f t="shared" si="78"/>
        <v>1.7500000000000071E-2</v>
      </c>
      <c r="AR198" s="1">
        <f t="shared" si="90"/>
        <v>2.6258205689277947E-3</v>
      </c>
      <c r="AS198" s="1">
        <f t="shared" si="79"/>
        <v>5.6076145502841346E-3</v>
      </c>
      <c r="AT198" s="1">
        <f t="shared" si="80"/>
        <v>0.16363794075551896</v>
      </c>
      <c r="AU198" s="1">
        <f t="shared" si="81"/>
        <v>1.7647892647892682E-2</v>
      </c>
      <c r="AV198" s="1">
        <f t="shared" si="82"/>
        <v>2.63553274070365E-2</v>
      </c>
      <c r="AW198" s="1">
        <f t="shared" si="83"/>
        <v>0.22941727292371961</v>
      </c>
      <c r="AX198" s="1">
        <f t="shared" si="84"/>
        <v>2.1291208791208827E-2</v>
      </c>
      <c r="AY198" s="1">
        <f t="shared" si="85"/>
        <v>2.1152443471918247E-2</v>
      </c>
      <c r="AZ198" s="1">
        <f t="shared" si="86"/>
        <v>3.5520042973208987E-2</v>
      </c>
      <c r="BA198" s="1">
        <f t="shared" si="87"/>
        <v>6.0458209588458711E-3</v>
      </c>
      <c r="BB198" s="1">
        <f t="shared" si="88"/>
        <v>2.4672212040039554E-2</v>
      </c>
      <c r="BC198" s="1"/>
    </row>
    <row r="199" spans="1:55" x14ac:dyDescent="0.2">
      <c r="A199" t="s">
        <v>224</v>
      </c>
      <c r="B199" t="s">
        <v>475</v>
      </c>
      <c r="C199" t="s">
        <v>537</v>
      </c>
      <c r="D199">
        <v>0.9415</v>
      </c>
      <c r="E199">
        <v>1.9581</v>
      </c>
      <c r="F199">
        <v>1.246</v>
      </c>
      <c r="G199">
        <v>1.4013</v>
      </c>
      <c r="H199">
        <v>1.9776</v>
      </c>
      <c r="I199">
        <v>0.53510000000000002</v>
      </c>
      <c r="J199">
        <v>0.1081</v>
      </c>
      <c r="K199">
        <v>0.76559999999999995</v>
      </c>
      <c r="L199">
        <v>0.26800000000000002</v>
      </c>
      <c r="M199">
        <v>0</v>
      </c>
      <c r="N199">
        <v>2210</v>
      </c>
      <c r="O199">
        <v>203</v>
      </c>
      <c r="P199" t="s">
        <v>537</v>
      </c>
      <c r="Q199">
        <v>2012</v>
      </c>
      <c r="R199" t="s">
        <v>475</v>
      </c>
      <c r="S199" t="s">
        <v>537</v>
      </c>
      <c r="T199">
        <v>201202</v>
      </c>
      <c r="U199">
        <v>1.0052000000000001</v>
      </c>
      <c r="V199">
        <v>2.0636000000000001</v>
      </c>
      <c r="W199">
        <v>1.3375999999999999</v>
      </c>
      <c r="X199">
        <v>1.4830000000000001</v>
      </c>
      <c r="Y199">
        <v>2.0844</v>
      </c>
      <c r="Z199">
        <v>2120</v>
      </c>
      <c r="AA199">
        <v>0.58699999999999997</v>
      </c>
      <c r="AB199">
        <v>0.112</v>
      </c>
      <c r="AC199">
        <v>0.80859999999999999</v>
      </c>
      <c r="AD199">
        <v>0.28310000000000002</v>
      </c>
      <c r="AE199">
        <v>0</v>
      </c>
      <c r="AF199">
        <v>2120</v>
      </c>
      <c r="AG199" s="8">
        <f t="shared" si="89"/>
        <v>90</v>
      </c>
      <c r="AH199" s="8">
        <f t="shared" si="69"/>
        <v>6.370000000000009E-2</v>
      </c>
      <c r="AI199" s="8">
        <f t="shared" si="70"/>
        <v>0.10550000000000015</v>
      </c>
      <c r="AJ199" s="8">
        <f t="shared" si="71"/>
        <v>9.1599999999999904E-2</v>
      </c>
      <c r="AK199" s="8">
        <f t="shared" si="72"/>
        <v>8.1700000000000106E-2</v>
      </c>
      <c r="AL199" s="8">
        <f t="shared" si="73"/>
        <v>0.10680000000000001</v>
      </c>
      <c r="AM199" s="8">
        <f t="shared" si="74"/>
        <v>5.1899999999999946E-2</v>
      </c>
      <c r="AN199" s="8">
        <f t="shared" si="75"/>
        <v>3.9000000000000007E-3</v>
      </c>
      <c r="AO199" s="8">
        <f t="shared" si="76"/>
        <v>4.3000000000000038E-2</v>
      </c>
      <c r="AP199" s="8">
        <f t="shared" si="77"/>
        <v>1.5100000000000002E-2</v>
      </c>
      <c r="AQ199" s="8">
        <f t="shared" si="78"/>
        <v>0</v>
      </c>
      <c r="AR199" s="1">
        <f t="shared" si="90"/>
        <v>4.2452830188679291E-2</v>
      </c>
      <c r="AS199" s="1">
        <f t="shared" si="79"/>
        <v>6.3370473537604499E-2</v>
      </c>
      <c r="AT199" s="1">
        <f t="shared" si="80"/>
        <v>5.112424888544298E-2</v>
      </c>
      <c r="AU199" s="1">
        <f t="shared" si="81"/>
        <v>6.8480861244019087E-2</v>
      </c>
      <c r="AV199" s="1">
        <f t="shared" si="82"/>
        <v>5.509103169251528E-2</v>
      </c>
      <c r="AW199" s="1">
        <f t="shared" si="83"/>
        <v>5.1237766263673046E-2</v>
      </c>
      <c r="AX199" s="1">
        <f t="shared" si="84"/>
        <v>8.8415672913117471E-2</v>
      </c>
      <c r="AY199" s="1">
        <f t="shared" si="85"/>
        <v>3.4821428571428559E-2</v>
      </c>
      <c r="AZ199" s="1">
        <f t="shared" si="86"/>
        <v>5.3178332921098193E-2</v>
      </c>
      <c r="BA199" s="1">
        <f t="shared" si="87"/>
        <v>5.3338043094313004E-2</v>
      </c>
      <c r="BB199" s="1">
        <f t="shared" si="88"/>
        <v>0</v>
      </c>
      <c r="BC199" s="1"/>
    </row>
    <row r="200" spans="1:55" x14ac:dyDescent="0.2">
      <c r="A200" t="s">
        <v>225</v>
      </c>
      <c r="B200" t="s">
        <v>476</v>
      </c>
      <c r="C200" t="s">
        <v>537</v>
      </c>
      <c r="D200">
        <v>1.2678</v>
      </c>
      <c r="E200">
        <v>8.0547000000000004</v>
      </c>
      <c r="F200">
        <v>4.0605000000000002</v>
      </c>
      <c r="G200">
        <v>3.5949</v>
      </c>
      <c r="H200">
        <v>1.7121999999999999</v>
      </c>
      <c r="I200">
        <v>1.6343000000000001</v>
      </c>
      <c r="J200">
        <v>2.3342000000000001</v>
      </c>
      <c r="K200">
        <v>2.0011999999999999</v>
      </c>
      <c r="L200">
        <v>3.5478000000000001</v>
      </c>
      <c r="M200">
        <v>2.1543999999999999</v>
      </c>
      <c r="N200">
        <v>1544</v>
      </c>
      <c r="O200">
        <v>204</v>
      </c>
      <c r="P200" t="s">
        <v>537</v>
      </c>
      <c r="Q200">
        <v>2013</v>
      </c>
      <c r="R200" t="s">
        <v>476</v>
      </c>
      <c r="S200" t="s">
        <v>537</v>
      </c>
      <c r="T200">
        <v>201311</v>
      </c>
      <c r="U200">
        <v>1.3993</v>
      </c>
      <c r="V200">
        <v>8.7966999999999995</v>
      </c>
      <c r="W200">
        <v>4.5023999999999997</v>
      </c>
      <c r="X200">
        <v>3.5764</v>
      </c>
      <c r="Y200">
        <v>1.6484000000000001</v>
      </c>
      <c r="Z200">
        <v>1450</v>
      </c>
      <c r="AA200">
        <v>1.7654000000000001</v>
      </c>
      <c r="AB200">
        <v>2.5093000000000001</v>
      </c>
      <c r="AC200">
        <v>2.2153</v>
      </c>
      <c r="AD200">
        <v>4.2430000000000003</v>
      </c>
      <c r="AE200">
        <v>2.3582000000000001</v>
      </c>
      <c r="AF200">
        <v>1450</v>
      </c>
      <c r="AG200" s="8">
        <f t="shared" si="89"/>
        <v>94</v>
      </c>
      <c r="AH200" s="8">
        <f t="shared" si="69"/>
        <v>0.13149999999999995</v>
      </c>
      <c r="AI200" s="8">
        <f t="shared" si="70"/>
        <v>0.7419999999999991</v>
      </c>
      <c r="AJ200" s="8">
        <f t="shared" si="71"/>
        <v>0.44189999999999952</v>
      </c>
      <c r="AK200" s="8">
        <f t="shared" si="72"/>
        <v>1.8499999999999961E-2</v>
      </c>
      <c r="AL200" s="8">
        <f t="shared" si="73"/>
        <v>6.3799999999999857E-2</v>
      </c>
      <c r="AM200" s="8">
        <f t="shared" si="74"/>
        <v>0.13109999999999999</v>
      </c>
      <c r="AN200" s="8">
        <f t="shared" si="75"/>
        <v>0.17510000000000003</v>
      </c>
      <c r="AO200" s="8">
        <f t="shared" si="76"/>
        <v>0.21410000000000018</v>
      </c>
      <c r="AP200" s="8">
        <f t="shared" si="77"/>
        <v>0.69520000000000026</v>
      </c>
      <c r="AQ200" s="8">
        <f t="shared" si="78"/>
        <v>0.2038000000000002</v>
      </c>
      <c r="AR200" s="1">
        <f t="shared" si="90"/>
        <v>6.4827586206896548E-2</v>
      </c>
      <c r="AS200" s="1">
        <f t="shared" si="79"/>
        <v>9.3975559208175463E-2</v>
      </c>
      <c r="AT200" s="1">
        <f t="shared" si="80"/>
        <v>8.4349812998055995E-2</v>
      </c>
      <c r="AU200" s="1">
        <f t="shared" si="81"/>
        <v>9.81476545842217E-2</v>
      </c>
      <c r="AV200" s="1">
        <f t="shared" si="82"/>
        <v>5.172799463147193E-3</v>
      </c>
      <c r="AW200" s="1">
        <f t="shared" si="83"/>
        <v>3.8704198010191648E-2</v>
      </c>
      <c r="AX200" s="1">
        <f t="shared" si="84"/>
        <v>7.4260790755636075E-2</v>
      </c>
      <c r="AY200" s="1">
        <f t="shared" si="85"/>
        <v>6.978041684932057E-2</v>
      </c>
      <c r="AZ200" s="1">
        <f t="shared" si="86"/>
        <v>9.6646052453392417E-2</v>
      </c>
      <c r="BA200" s="1">
        <f t="shared" si="87"/>
        <v>0.16384633514023106</v>
      </c>
      <c r="BB200" s="1">
        <f t="shared" si="88"/>
        <v>8.6421847171571642E-2</v>
      </c>
      <c r="BC200" s="1"/>
    </row>
    <row r="201" spans="1:55" x14ac:dyDescent="0.2">
      <c r="A201" t="s">
        <v>226</v>
      </c>
      <c r="B201" t="s">
        <v>477</v>
      </c>
      <c r="C201" t="s">
        <v>537</v>
      </c>
      <c r="D201">
        <v>2.6604999999999999</v>
      </c>
      <c r="E201">
        <v>1.8697999999999999</v>
      </c>
      <c r="F201">
        <v>6.3368000000000002</v>
      </c>
      <c r="G201">
        <v>2.1859999999999999</v>
      </c>
      <c r="H201">
        <v>1.9632000000000001</v>
      </c>
      <c r="I201">
        <v>1.8919999999999999</v>
      </c>
      <c r="J201">
        <v>0.27239999999999998</v>
      </c>
      <c r="K201">
        <v>1.7611000000000001</v>
      </c>
      <c r="L201">
        <v>0.39050000000000001</v>
      </c>
      <c r="M201">
        <v>0.58260000000000001</v>
      </c>
      <c r="N201">
        <v>2742</v>
      </c>
      <c r="O201">
        <v>205</v>
      </c>
      <c r="P201" t="s">
        <v>537</v>
      </c>
      <c r="Q201">
        <v>2012</v>
      </c>
      <c r="R201" t="s">
        <v>477</v>
      </c>
      <c r="S201" t="s">
        <v>537</v>
      </c>
      <c r="T201">
        <v>201208</v>
      </c>
      <c r="U201">
        <v>2.7789000000000001</v>
      </c>
      <c r="V201">
        <v>1.9888999999999999</v>
      </c>
      <c r="W201">
        <v>6.7180999999999997</v>
      </c>
      <c r="X201">
        <v>2.2873999999999999</v>
      </c>
      <c r="Y201">
        <v>2.2791000000000001</v>
      </c>
      <c r="Z201">
        <v>2655</v>
      </c>
      <c r="AA201">
        <v>2.1726000000000001</v>
      </c>
      <c r="AB201">
        <v>0.29060000000000002</v>
      </c>
      <c r="AC201">
        <v>1.8323</v>
      </c>
      <c r="AD201">
        <v>0.42430000000000001</v>
      </c>
      <c r="AE201">
        <v>0.61339999999999995</v>
      </c>
      <c r="AF201">
        <v>2655</v>
      </c>
      <c r="AG201" s="8">
        <f t="shared" si="89"/>
        <v>87</v>
      </c>
      <c r="AH201" s="8">
        <f t="shared" si="69"/>
        <v>0.11840000000000028</v>
      </c>
      <c r="AI201" s="8">
        <f t="shared" si="70"/>
        <v>0.11909999999999998</v>
      </c>
      <c r="AJ201" s="8">
        <f t="shared" si="71"/>
        <v>0.38129999999999953</v>
      </c>
      <c r="AK201" s="8">
        <f t="shared" si="72"/>
        <v>0.10139999999999993</v>
      </c>
      <c r="AL201" s="8">
        <f t="shared" si="73"/>
        <v>0.31590000000000007</v>
      </c>
      <c r="AM201" s="8">
        <f t="shared" si="74"/>
        <v>0.28060000000000018</v>
      </c>
      <c r="AN201" s="8">
        <f t="shared" si="75"/>
        <v>1.8200000000000049E-2</v>
      </c>
      <c r="AO201" s="8">
        <f t="shared" si="76"/>
        <v>7.119999999999993E-2</v>
      </c>
      <c r="AP201" s="8">
        <f t="shared" si="77"/>
        <v>3.3799999999999997E-2</v>
      </c>
      <c r="AQ201" s="8">
        <f t="shared" si="78"/>
        <v>3.0799999999999939E-2</v>
      </c>
      <c r="AR201" s="1">
        <f t="shared" si="90"/>
        <v>3.2768361581920979E-2</v>
      </c>
      <c r="AS201" s="1">
        <f t="shared" si="79"/>
        <v>4.2606786858109369E-2</v>
      </c>
      <c r="AT201" s="1">
        <f t="shared" si="80"/>
        <v>5.9882347025994265E-2</v>
      </c>
      <c r="AU201" s="1">
        <f t="shared" si="81"/>
        <v>5.6757118828240083E-2</v>
      </c>
      <c r="AV201" s="1">
        <f t="shared" si="82"/>
        <v>4.4329806767508972E-2</v>
      </c>
      <c r="AW201" s="1">
        <f t="shared" si="83"/>
        <v>0.13860734500460714</v>
      </c>
      <c r="AX201" s="1">
        <f t="shared" si="84"/>
        <v>0.12915400902144902</v>
      </c>
      <c r="AY201" s="1">
        <f t="shared" si="85"/>
        <v>6.262904335856867E-2</v>
      </c>
      <c r="AZ201" s="1">
        <f t="shared" si="86"/>
        <v>3.8858265567865535E-2</v>
      </c>
      <c r="BA201" s="1">
        <f t="shared" si="87"/>
        <v>7.966061748762665E-2</v>
      </c>
      <c r="BB201" s="1">
        <f t="shared" si="88"/>
        <v>5.0211933485490579E-2</v>
      </c>
      <c r="BC201" s="1"/>
    </row>
    <row r="202" spans="1:55" x14ac:dyDescent="0.2">
      <c r="A202" t="s">
        <v>227</v>
      </c>
      <c r="B202" t="s">
        <v>478</v>
      </c>
      <c r="C202" t="s">
        <v>537</v>
      </c>
      <c r="D202">
        <v>3.524</v>
      </c>
      <c r="E202">
        <v>1.5463</v>
      </c>
      <c r="F202">
        <v>5.7249999999999996</v>
      </c>
      <c r="G202">
        <v>1.4799</v>
      </c>
      <c r="H202">
        <v>3.0388000000000002</v>
      </c>
      <c r="I202">
        <v>2.3458000000000001</v>
      </c>
      <c r="J202">
        <v>0.28470000000000001</v>
      </c>
      <c r="K202">
        <v>1.1085</v>
      </c>
      <c r="L202">
        <v>0.33839999999999998</v>
      </c>
      <c r="M202">
        <v>1.0064</v>
      </c>
      <c r="N202">
        <v>2315</v>
      </c>
      <c r="O202">
        <v>206</v>
      </c>
      <c r="P202" t="s">
        <v>537</v>
      </c>
      <c r="Q202">
        <v>2013</v>
      </c>
      <c r="R202" t="s">
        <v>478</v>
      </c>
      <c r="S202" t="s">
        <v>537</v>
      </c>
      <c r="T202">
        <v>201308</v>
      </c>
      <c r="U202">
        <v>3.7791999999999999</v>
      </c>
      <c r="V202">
        <v>1.6597999999999999</v>
      </c>
      <c r="W202">
        <v>6.0053999999999998</v>
      </c>
      <c r="X202">
        <v>1.5172000000000001</v>
      </c>
      <c r="Y202">
        <v>3.4247999999999998</v>
      </c>
      <c r="Z202">
        <v>2256</v>
      </c>
      <c r="AA202">
        <v>2.3517000000000001</v>
      </c>
      <c r="AB202">
        <v>0.31530000000000002</v>
      </c>
      <c r="AC202">
        <v>1.1508</v>
      </c>
      <c r="AD202">
        <v>0.29070000000000001</v>
      </c>
      <c r="AE202">
        <v>1.0462</v>
      </c>
      <c r="AF202">
        <v>2256</v>
      </c>
      <c r="AG202" s="8">
        <f t="shared" si="89"/>
        <v>59</v>
      </c>
      <c r="AH202" s="8">
        <f t="shared" si="69"/>
        <v>0.25519999999999987</v>
      </c>
      <c r="AI202" s="8">
        <f t="shared" si="70"/>
        <v>0.11349999999999993</v>
      </c>
      <c r="AJ202" s="8">
        <f t="shared" si="71"/>
        <v>0.2804000000000002</v>
      </c>
      <c r="AK202" s="8">
        <f t="shared" si="72"/>
        <v>3.7300000000000111E-2</v>
      </c>
      <c r="AL202" s="8">
        <f t="shared" si="73"/>
        <v>0.38599999999999968</v>
      </c>
      <c r="AM202" s="8">
        <f t="shared" si="74"/>
        <v>5.9000000000000163E-3</v>
      </c>
      <c r="AN202" s="8">
        <f t="shared" si="75"/>
        <v>3.0600000000000016E-2</v>
      </c>
      <c r="AO202" s="8">
        <f t="shared" si="76"/>
        <v>4.2300000000000004E-2</v>
      </c>
      <c r="AP202" s="8">
        <f t="shared" si="77"/>
        <v>4.7699999999999965E-2</v>
      </c>
      <c r="AQ202" s="8">
        <f t="shared" si="78"/>
        <v>3.9800000000000058E-2</v>
      </c>
      <c r="AR202" s="1">
        <f t="shared" si="90"/>
        <v>2.6152482269503619E-2</v>
      </c>
      <c r="AS202" s="1">
        <f t="shared" si="79"/>
        <v>6.7527519051651108E-2</v>
      </c>
      <c r="AT202" s="1">
        <f t="shared" si="80"/>
        <v>6.8381732738884149E-2</v>
      </c>
      <c r="AU202" s="1">
        <f t="shared" si="81"/>
        <v>4.669131115329539E-2</v>
      </c>
      <c r="AV202" s="1">
        <f t="shared" si="82"/>
        <v>2.458476140258381E-2</v>
      </c>
      <c r="AW202" s="1">
        <f t="shared" si="83"/>
        <v>0.11270731137584666</v>
      </c>
      <c r="AX202" s="1">
        <f t="shared" si="84"/>
        <v>2.5088234043457724E-3</v>
      </c>
      <c r="AY202" s="1">
        <f t="shared" si="85"/>
        <v>9.7050428163653724E-2</v>
      </c>
      <c r="AZ202" s="1">
        <f t="shared" si="86"/>
        <v>3.6757038581856083E-2</v>
      </c>
      <c r="BA202" s="1">
        <f t="shared" si="87"/>
        <v>0.16408668730650144</v>
      </c>
      <c r="BB202" s="1">
        <f t="shared" si="88"/>
        <v>3.8042439304148412E-2</v>
      </c>
      <c r="BC202" s="1"/>
    </row>
    <row r="203" spans="1:55" x14ac:dyDescent="0.2">
      <c r="A203" t="s">
        <v>228</v>
      </c>
      <c r="B203" t="s">
        <v>479</v>
      </c>
      <c r="C203" t="s">
        <v>537</v>
      </c>
      <c r="D203">
        <v>4.7778</v>
      </c>
      <c r="E203">
        <v>1.1856</v>
      </c>
      <c r="F203">
        <v>5.9027000000000003</v>
      </c>
      <c r="G203">
        <v>3.1897000000000002</v>
      </c>
      <c r="H203">
        <v>1.5753999999999999</v>
      </c>
      <c r="I203">
        <v>2.1065</v>
      </c>
      <c r="J203">
        <v>0.13450000000000001</v>
      </c>
      <c r="K203">
        <v>2.1032000000000002</v>
      </c>
      <c r="L203">
        <v>0.22339999999999999</v>
      </c>
      <c r="M203">
        <v>0.19500000000000001</v>
      </c>
      <c r="N203">
        <v>2562</v>
      </c>
      <c r="O203">
        <v>207</v>
      </c>
      <c r="P203" t="s">
        <v>537</v>
      </c>
      <c r="Q203">
        <v>2014</v>
      </c>
      <c r="R203" t="s">
        <v>479</v>
      </c>
      <c r="S203" t="s">
        <v>537</v>
      </c>
      <c r="T203">
        <v>201408</v>
      </c>
      <c r="U203">
        <v>5.0526</v>
      </c>
      <c r="V203">
        <v>1.2817000000000001</v>
      </c>
      <c r="W203">
        <v>6.3384999999999998</v>
      </c>
      <c r="X203">
        <v>3.3174999999999999</v>
      </c>
      <c r="Y203">
        <v>2.0819999999999999</v>
      </c>
      <c r="Z203">
        <v>2452</v>
      </c>
      <c r="AA203">
        <v>2.2650999999999999</v>
      </c>
      <c r="AB203">
        <v>0.15340000000000001</v>
      </c>
      <c r="AC203">
        <v>2.2456999999999998</v>
      </c>
      <c r="AD203">
        <v>0.24310000000000001</v>
      </c>
      <c r="AE203">
        <v>0.2072</v>
      </c>
      <c r="AF203">
        <v>2452</v>
      </c>
      <c r="AG203" s="8">
        <f t="shared" si="89"/>
        <v>110</v>
      </c>
      <c r="AH203" s="8">
        <f t="shared" si="69"/>
        <v>0.27479999999999993</v>
      </c>
      <c r="AI203" s="8">
        <f t="shared" si="70"/>
        <v>9.6100000000000074E-2</v>
      </c>
      <c r="AJ203" s="8">
        <f t="shared" si="71"/>
        <v>0.43579999999999952</v>
      </c>
      <c r="AK203" s="8">
        <f t="shared" si="72"/>
        <v>0.12779999999999969</v>
      </c>
      <c r="AL203" s="8">
        <f t="shared" si="73"/>
        <v>0.50659999999999994</v>
      </c>
      <c r="AM203" s="8">
        <f t="shared" si="74"/>
        <v>0.15859999999999985</v>
      </c>
      <c r="AN203" s="8">
        <f t="shared" si="75"/>
        <v>1.89E-2</v>
      </c>
      <c r="AO203" s="8">
        <f t="shared" si="76"/>
        <v>0.14249999999999963</v>
      </c>
      <c r="AP203" s="8">
        <f t="shared" si="77"/>
        <v>1.9700000000000023E-2</v>
      </c>
      <c r="AQ203" s="8">
        <f t="shared" si="78"/>
        <v>1.2199999999999989E-2</v>
      </c>
      <c r="AR203" s="1">
        <f t="shared" si="90"/>
        <v>4.4861337683523628E-2</v>
      </c>
      <c r="AS203" s="1">
        <f t="shared" si="79"/>
        <v>5.4387839923999537E-2</v>
      </c>
      <c r="AT203" s="1">
        <f t="shared" si="80"/>
        <v>7.4978544121089286E-2</v>
      </c>
      <c r="AU203" s="1">
        <f t="shared" si="81"/>
        <v>6.8754437169677329E-2</v>
      </c>
      <c r="AV203" s="1">
        <f t="shared" si="82"/>
        <v>3.8522984174830355E-2</v>
      </c>
      <c r="AW203" s="1">
        <f t="shared" si="83"/>
        <v>0.24332372718539863</v>
      </c>
      <c r="AX203" s="1">
        <f t="shared" si="84"/>
        <v>7.0018983709328464E-2</v>
      </c>
      <c r="AY203" s="1">
        <f t="shared" si="85"/>
        <v>0.12320730117340284</v>
      </c>
      <c r="AZ203" s="1">
        <f t="shared" si="86"/>
        <v>6.3454602128512061E-2</v>
      </c>
      <c r="BA203" s="1">
        <f t="shared" si="87"/>
        <v>8.103661044837529E-2</v>
      </c>
      <c r="BB203" s="1">
        <f t="shared" si="88"/>
        <v>5.8880308880308818E-2</v>
      </c>
      <c r="BC203" s="1"/>
    </row>
    <row r="204" spans="1:55" x14ac:dyDescent="0.2">
      <c r="A204" t="s">
        <v>229</v>
      </c>
      <c r="B204" t="s">
        <v>480</v>
      </c>
      <c r="C204" t="s">
        <v>537</v>
      </c>
      <c r="D204">
        <v>1.1890000000000001</v>
      </c>
      <c r="E204">
        <v>1.7428999999999999</v>
      </c>
      <c r="F204">
        <v>3.0775999999999999</v>
      </c>
      <c r="G204">
        <v>1.0584</v>
      </c>
      <c r="H204">
        <v>2.2715000000000001</v>
      </c>
      <c r="I204">
        <v>0.85460000000000003</v>
      </c>
      <c r="J204">
        <v>0.59640000000000004</v>
      </c>
      <c r="K204">
        <v>0.4345</v>
      </c>
      <c r="L204">
        <v>0.73860000000000003</v>
      </c>
      <c r="M204">
        <v>0.22670000000000001</v>
      </c>
      <c r="N204">
        <v>1857</v>
      </c>
      <c r="O204">
        <v>208</v>
      </c>
      <c r="P204" t="s">
        <v>537</v>
      </c>
      <c r="Q204">
        <v>2013</v>
      </c>
      <c r="R204" t="s">
        <v>480</v>
      </c>
      <c r="S204" t="s">
        <v>537</v>
      </c>
      <c r="T204">
        <v>201302</v>
      </c>
      <c r="U204">
        <v>1.2595000000000001</v>
      </c>
      <c r="V204">
        <v>1.8647</v>
      </c>
      <c r="W204">
        <v>3.2271999999999998</v>
      </c>
      <c r="X204">
        <v>1.0921000000000001</v>
      </c>
      <c r="Y204">
        <v>2.8437999999999999</v>
      </c>
      <c r="Z204">
        <v>1821</v>
      </c>
      <c r="AA204">
        <v>0.93489999999999995</v>
      </c>
      <c r="AB204">
        <v>0.62909999999999999</v>
      </c>
      <c r="AC204">
        <v>0.4763</v>
      </c>
      <c r="AD204">
        <v>0.77190000000000003</v>
      </c>
      <c r="AE204">
        <v>0.23139999999999999</v>
      </c>
      <c r="AF204">
        <v>1821</v>
      </c>
      <c r="AG204" s="8">
        <f t="shared" si="89"/>
        <v>36</v>
      </c>
      <c r="AH204" s="8">
        <f t="shared" si="69"/>
        <v>7.0500000000000007E-2</v>
      </c>
      <c r="AI204" s="8">
        <f t="shared" si="70"/>
        <v>0.12180000000000013</v>
      </c>
      <c r="AJ204" s="8">
        <f t="shared" si="71"/>
        <v>0.14959999999999996</v>
      </c>
      <c r="AK204" s="8">
        <f t="shared" si="72"/>
        <v>3.3700000000000063E-2</v>
      </c>
      <c r="AL204" s="8">
        <f t="shared" si="73"/>
        <v>0.57229999999999981</v>
      </c>
      <c r="AM204" s="8">
        <f t="shared" si="74"/>
        <v>8.0299999999999927E-2</v>
      </c>
      <c r="AN204" s="8">
        <f t="shared" si="75"/>
        <v>3.2699999999999951E-2</v>
      </c>
      <c r="AO204" s="8">
        <f t="shared" si="76"/>
        <v>4.1800000000000004E-2</v>
      </c>
      <c r="AP204" s="8">
        <f t="shared" si="77"/>
        <v>3.3299999999999996E-2</v>
      </c>
      <c r="AQ204" s="8">
        <f t="shared" si="78"/>
        <v>4.699999999999982E-3</v>
      </c>
      <c r="AR204" s="1">
        <f t="shared" si="90"/>
        <v>1.976935749588149E-2</v>
      </c>
      <c r="AS204" s="1">
        <f t="shared" si="79"/>
        <v>5.5974593092496971E-2</v>
      </c>
      <c r="AT204" s="1">
        <f t="shared" si="80"/>
        <v>6.5318818040435489E-2</v>
      </c>
      <c r="AU204" s="1">
        <f t="shared" si="81"/>
        <v>4.6355974219137286E-2</v>
      </c>
      <c r="AV204" s="1">
        <f t="shared" si="82"/>
        <v>3.0857980038458077E-2</v>
      </c>
      <c r="AW204" s="1">
        <f t="shared" si="83"/>
        <v>0.20124481327800825</v>
      </c>
      <c r="AX204" s="1">
        <f t="shared" si="84"/>
        <v>8.5891539202053613E-2</v>
      </c>
      <c r="AY204" s="1">
        <f t="shared" si="85"/>
        <v>5.1979017644253611E-2</v>
      </c>
      <c r="AZ204" s="1">
        <f t="shared" si="86"/>
        <v>8.775981524249421E-2</v>
      </c>
      <c r="BA204" s="1">
        <f t="shared" si="87"/>
        <v>4.3140303148076153E-2</v>
      </c>
      <c r="BB204" s="1">
        <f t="shared" si="88"/>
        <v>2.0311149524632643E-2</v>
      </c>
      <c r="BC204" s="1"/>
    </row>
    <row r="205" spans="1:55" x14ac:dyDescent="0.2">
      <c r="A205" t="s">
        <v>230</v>
      </c>
      <c r="B205" t="s">
        <v>481</v>
      </c>
      <c r="C205" t="s">
        <v>537</v>
      </c>
      <c r="D205">
        <v>1.8460000000000001</v>
      </c>
      <c r="E205">
        <v>3.2549999999999999</v>
      </c>
      <c r="F205">
        <v>4.9607000000000001</v>
      </c>
      <c r="G205">
        <v>1.7486999999999999</v>
      </c>
      <c r="H205">
        <v>1.7134</v>
      </c>
      <c r="I205">
        <v>2.3193000000000001</v>
      </c>
      <c r="J205">
        <v>0.48449999999999999</v>
      </c>
      <c r="K205">
        <v>0.95760000000000001</v>
      </c>
      <c r="L205">
        <v>0.3528</v>
      </c>
      <c r="M205">
        <v>0.46179999999999999</v>
      </c>
      <c r="N205">
        <v>3828</v>
      </c>
      <c r="O205">
        <v>209</v>
      </c>
      <c r="P205" t="s">
        <v>537</v>
      </c>
      <c r="Q205">
        <v>2014</v>
      </c>
      <c r="R205" t="s">
        <v>481</v>
      </c>
      <c r="S205" t="s">
        <v>537</v>
      </c>
      <c r="T205">
        <v>201402</v>
      </c>
      <c r="U205">
        <v>1.9750000000000001</v>
      </c>
      <c r="V205">
        <v>3.4278</v>
      </c>
      <c r="W205">
        <v>5.3916000000000004</v>
      </c>
      <c r="X205">
        <v>1.8922000000000001</v>
      </c>
      <c r="Y205">
        <v>2.0362</v>
      </c>
      <c r="Z205">
        <v>3611</v>
      </c>
      <c r="AA205">
        <v>2.5522</v>
      </c>
      <c r="AB205">
        <v>0.53739999999999999</v>
      </c>
      <c r="AC205">
        <v>1.0508999999999999</v>
      </c>
      <c r="AD205">
        <v>0.35060000000000002</v>
      </c>
      <c r="AE205">
        <v>0.47349999999999998</v>
      </c>
      <c r="AF205">
        <v>3611</v>
      </c>
      <c r="AG205" s="8">
        <f t="shared" si="89"/>
        <v>217</v>
      </c>
      <c r="AH205" s="8">
        <f t="shared" si="69"/>
        <v>0.129</v>
      </c>
      <c r="AI205" s="8">
        <f t="shared" si="70"/>
        <v>0.17280000000000006</v>
      </c>
      <c r="AJ205" s="8">
        <f t="shared" si="71"/>
        <v>0.43090000000000028</v>
      </c>
      <c r="AK205" s="8">
        <f t="shared" si="72"/>
        <v>0.14350000000000018</v>
      </c>
      <c r="AL205" s="8">
        <f t="shared" si="73"/>
        <v>0.32279999999999998</v>
      </c>
      <c r="AM205" s="8">
        <f t="shared" si="74"/>
        <v>0.23289999999999988</v>
      </c>
      <c r="AN205" s="8">
        <f t="shared" si="75"/>
        <v>5.2900000000000003E-2</v>
      </c>
      <c r="AO205" s="8">
        <f t="shared" si="76"/>
        <v>9.3299999999999939E-2</v>
      </c>
      <c r="AP205" s="8">
        <f t="shared" si="77"/>
        <v>2.1999999999999797E-3</v>
      </c>
      <c r="AQ205" s="8">
        <f t="shared" si="78"/>
        <v>1.1699999999999988E-2</v>
      </c>
      <c r="AR205" s="1">
        <f t="shared" si="90"/>
        <v>6.0094156743284444E-2</v>
      </c>
      <c r="AS205" s="1">
        <f t="shared" si="79"/>
        <v>6.531645569620248E-2</v>
      </c>
      <c r="AT205" s="1">
        <f t="shared" si="80"/>
        <v>5.0411342552074245E-2</v>
      </c>
      <c r="AU205" s="1">
        <f t="shared" si="81"/>
        <v>7.9920617256473037E-2</v>
      </c>
      <c r="AV205" s="1">
        <f t="shared" si="82"/>
        <v>7.5837649297114562E-2</v>
      </c>
      <c r="AW205" s="1">
        <f t="shared" si="83"/>
        <v>0.15853059620862386</v>
      </c>
      <c r="AX205" s="1">
        <f t="shared" si="84"/>
        <v>9.1254603871169904E-2</v>
      </c>
      <c r="AY205" s="1">
        <f t="shared" si="85"/>
        <v>9.8436918496464521E-2</v>
      </c>
      <c r="AZ205" s="1">
        <f t="shared" si="86"/>
        <v>8.8781044818726729E-2</v>
      </c>
      <c r="BA205" s="1">
        <f t="shared" si="87"/>
        <v>6.2749572162006384E-3</v>
      </c>
      <c r="BB205" s="1">
        <f t="shared" si="88"/>
        <v>2.4709609292502654E-2</v>
      </c>
      <c r="BC205" s="1"/>
    </row>
    <row r="206" spans="1:55" x14ac:dyDescent="0.2">
      <c r="A206" t="s">
        <v>231</v>
      </c>
      <c r="B206" t="s">
        <v>482</v>
      </c>
      <c r="C206" t="s">
        <v>538</v>
      </c>
      <c r="D206">
        <v>3.0426000000000002</v>
      </c>
      <c r="E206">
        <v>3.2547000000000001</v>
      </c>
      <c r="F206">
        <v>3.1757</v>
      </c>
      <c r="G206">
        <v>6.4378000000000002</v>
      </c>
      <c r="H206">
        <v>0.83220000000000005</v>
      </c>
      <c r="I206">
        <v>1.6645000000000001</v>
      </c>
      <c r="J206">
        <v>1.3184</v>
      </c>
      <c r="K206">
        <v>0.56359999999999999</v>
      </c>
      <c r="L206">
        <v>0.48230000000000001</v>
      </c>
      <c r="M206">
        <v>0.77349999999999997</v>
      </c>
      <c r="N206">
        <v>946</v>
      </c>
      <c r="O206">
        <v>210</v>
      </c>
      <c r="P206" t="s">
        <v>538</v>
      </c>
      <c r="Q206">
        <v>2015</v>
      </c>
      <c r="R206" t="s">
        <v>482</v>
      </c>
      <c r="S206" t="s">
        <v>538</v>
      </c>
      <c r="T206">
        <v>201512</v>
      </c>
      <c r="U206">
        <v>3.3327</v>
      </c>
      <c r="V206">
        <v>3.5527000000000002</v>
      </c>
      <c r="W206">
        <v>3.4790000000000001</v>
      </c>
      <c r="X206">
        <v>7.0472000000000001</v>
      </c>
      <c r="Y206">
        <v>0.89580000000000004</v>
      </c>
      <c r="Z206">
        <v>885</v>
      </c>
      <c r="AA206">
        <v>1.7982</v>
      </c>
      <c r="AB206">
        <v>1.373</v>
      </c>
      <c r="AC206">
        <v>0.62590000000000001</v>
      </c>
      <c r="AD206">
        <v>0.52680000000000005</v>
      </c>
      <c r="AE206">
        <v>0.84630000000000005</v>
      </c>
      <c r="AF206">
        <v>885</v>
      </c>
      <c r="AG206" s="8">
        <f t="shared" si="89"/>
        <v>61</v>
      </c>
      <c r="AH206" s="8">
        <f t="shared" si="69"/>
        <v>0.2900999999999998</v>
      </c>
      <c r="AI206" s="8">
        <f t="shared" si="70"/>
        <v>0.29800000000000004</v>
      </c>
      <c r="AJ206" s="8">
        <f t="shared" si="71"/>
        <v>0.30330000000000013</v>
      </c>
      <c r="AK206" s="8">
        <f t="shared" si="72"/>
        <v>0.60939999999999994</v>
      </c>
      <c r="AL206" s="8">
        <f t="shared" si="73"/>
        <v>6.359999999999999E-2</v>
      </c>
      <c r="AM206" s="8">
        <f t="shared" si="74"/>
        <v>0.13369999999999993</v>
      </c>
      <c r="AN206" s="8">
        <f t="shared" si="75"/>
        <v>5.4599999999999982E-2</v>
      </c>
      <c r="AO206" s="8">
        <f t="shared" si="76"/>
        <v>6.2300000000000022E-2</v>
      </c>
      <c r="AP206" s="8">
        <f t="shared" si="77"/>
        <v>4.450000000000004E-2</v>
      </c>
      <c r="AQ206" s="8">
        <f t="shared" si="78"/>
        <v>7.2800000000000087E-2</v>
      </c>
      <c r="AR206" s="1">
        <f t="shared" si="90"/>
        <v>6.8926553672316482E-2</v>
      </c>
      <c r="AS206" s="1">
        <f t="shared" si="79"/>
        <v>8.7046538842380006E-2</v>
      </c>
      <c r="AT206" s="1">
        <f t="shared" si="80"/>
        <v>8.3879866017395277E-2</v>
      </c>
      <c r="AU206" s="1">
        <f t="shared" si="81"/>
        <v>8.7180224202357048E-2</v>
      </c>
      <c r="AV206" s="1">
        <f t="shared" si="82"/>
        <v>8.6474060619820659E-2</v>
      </c>
      <c r="AW206" s="1">
        <f t="shared" si="83"/>
        <v>7.0997990622906904E-2</v>
      </c>
      <c r="AX206" s="1">
        <f t="shared" si="84"/>
        <v>7.4352129907685471E-2</v>
      </c>
      <c r="AY206" s="1">
        <f t="shared" si="85"/>
        <v>3.9766933721777087E-2</v>
      </c>
      <c r="AZ206" s="1">
        <f t="shared" si="86"/>
        <v>9.9536667199233153E-2</v>
      </c>
      <c r="BA206" s="1">
        <f t="shared" si="87"/>
        <v>8.4472285497342536E-2</v>
      </c>
      <c r="BB206" s="1">
        <f t="shared" si="88"/>
        <v>8.6021505376344232E-2</v>
      </c>
      <c r="BC206" s="1"/>
    </row>
    <row r="207" spans="1:55" x14ac:dyDescent="0.2">
      <c r="A207" t="s">
        <v>232</v>
      </c>
      <c r="B207" t="s">
        <v>483</v>
      </c>
      <c r="C207" t="s">
        <v>538</v>
      </c>
      <c r="D207">
        <v>0.67049999999999998</v>
      </c>
      <c r="E207">
        <v>0.3382</v>
      </c>
      <c r="F207">
        <v>2.1171000000000002</v>
      </c>
      <c r="G207">
        <v>0.88160000000000005</v>
      </c>
      <c r="H207">
        <v>4.4287999999999998</v>
      </c>
      <c r="I207">
        <v>0.69059999999999999</v>
      </c>
      <c r="J207">
        <v>0.1784</v>
      </c>
      <c r="K207">
        <v>0.16650000000000001</v>
      </c>
      <c r="L207">
        <v>0.19289999999999999</v>
      </c>
      <c r="M207">
        <v>0.33689999999999998</v>
      </c>
      <c r="N207">
        <v>939</v>
      </c>
      <c r="O207">
        <v>211</v>
      </c>
      <c r="P207" t="s">
        <v>538</v>
      </c>
      <c r="Q207">
        <v>2012</v>
      </c>
      <c r="R207" t="s">
        <v>483</v>
      </c>
      <c r="S207" t="s">
        <v>538</v>
      </c>
      <c r="T207">
        <v>201208</v>
      </c>
      <c r="U207">
        <v>0.39739999999999998</v>
      </c>
      <c r="V207">
        <v>0.36549999999999999</v>
      </c>
      <c r="W207">
        <v>2.2471000000000001</v>
      </c>
      <c r="X207">
        <v>0.91269999999999996</v>
      </c>
      <c r="Y207">
        <v>4.8985000000000003</v>
      </c>
      <c r="Z207">
        <v>913</v>
      </c>
      <c r="AA207">
        <v>0.74209999999999998</v>
      </c>
      <c r="AB207">
        <v>0.19620000000000001</v>
      </c>
      <c r="AC207">
        <v>0.18029999999999999</v>
      </c>
      <c r="AD207">
        <v>0.2087</v>
      </c>
      <c r="AE207">
        <v>0.35880000000000001</v>
      </c>
      <c r="AF207">
        <v>913</v>
      </c>
      <c r="AG207" s="8">
        <f t="shared" si="89"/>
        <v>26</v>
      </c>
      <c r="AH207" s="8">
        <f t="shared" si="69"/>
        <v>0.27310000000000001</v>
      </c>
      <c r="AI207" s="8">
        <f t="shared" si="70"/>
        <v>2.7299999999999991E-2</v>
      </c>
      <c r="AJ207" s="8">
        <f t="shared" si="71"/>
        <v>0.12999999999999989</v>
      </c>
      <c r="AK207" s="8">
        <f t="shared" si="72"/>
        <v>3.1099999999999905E-2</v>
      </c>
      <c r="AL207" s="8">
        <f t="shared" si="73"/>
        <v>0.46970000000000045</v>
      </c>
      <c r="AM207" s="8">
        <f t="shared" si="74"/>
        <v>5.149999999999999E-2</v>
      </c>
      <c r="AN207" s="8">
        <f t="shared" si="75"/>
        <v>1.780000000000001E-2</v>
      </c>
      <c r="AO207" s="8">
        <f t="shared" si="76"/>
        <v>1.3799999999999979E-2</v>
      </c>
      <c r="AP207" s="8">
        <f t="shared" si="77"/>
        <v>1.5800000000000008E-2</v>
      </c>
      <c r="AQ207" s="8">
        <f t="shared" si="78"/>
        <v>2.1900000000000031E-2</v>
      </c>
      <c r="AR207" s="1">
        <f t="shared" si="90"/>
        <v>2.8477546549835697E-2</v>
      </c>
      <c r="AS207" s="1">
        <f t="shared" si="79"/>
        <v>0.68721690991444384</v>
      </c>
      <c r="AT207" s="1">
        <f t="shared" si="80"/>
        <v>7.4692202462380286E-2</v>
      </c>
      <c r="AU207" s="1">
        <f t="shared" si="81"/>
        <v>5.7852343019892283E-2</v>
      </c>
      <c r="AV207" s="1">
        <f t="shared" si="82"/>
        <v>3.4074723348307079E-2</v>
      </c>
      <c r="AW207" s="1">
        <f t="shared" si="83"/>
        <v>9.5886495866081556E-2</v>
      </c>
      <c r="AX207" s="1">
        <f t="shared" si="84"/>
        <v>6.9397655302519845E-2</v>
      </c>
      <c r="AY207" s="1">
        <f t="shared" si="85"/>
        <v>9.0723751274210063E-2</v>
      </c>
      <c r="AZ207" s="1">
        <f t="shared" si="86"/>
        <v>7.6539101497504092E-2</v>
      </c>
      <c r="BA207" s="1">
        <f t="shared" si="87"/>
        <v>7.5706756109247819E-2</v>
      </c>
      <c r="BB207" s="1">
        <f t="shared" si="88"/>
        <v>6.1036789297658989E-2</v>
      </c>
      <c r="BC207" s="1"/>
    </row>
    <row r="208" spans="1:55" x14ac:dyDescent="0.2">
      <c r="A208" t="s">
        <v>233</v>
      </c>
      <c r="B208" t="s">
        <v>484</v>
      </c>
      <c r="C208" t="s">
        <v>538</v>
      </c>
      <c r="D208">
        <v>2.8976999999999999</v>
      </c>
      <c r="E208">
        <v>2.2021999999999999</v>
      </c>
      <c r="F208">
        <v>5.5533000000000001</v>
      </c>
      <c r="G208">
        <v>2.2475999999999998</v>
      </c>
      <c r="H208">
        <v>2.9927999999999999</v>
      </c>
      <c r="I208">
        <v>3.0371999999999999</v>
      </c>
      <c r="J208">
        <v>0.90920000000000001</v>
      </c>
      <c r="K208">
        <v>1.4621</v>
      </c>
      <c r="L208">
        <v>6.8199999999999997E-2</v>
      </c>
      <c r="M208">
        <v>2.0179999999999998</v>
      </c>
      <c r="N208">
        <v>1832</v>
      </c>
      <c r="O208">
        <v>212</v>
      </c>
      <c r="P208" t="s">
        <v>538</v>
      </c>
      <c r="Q208">
        <v>2013</v>
      </c>
      <c r="R208" t="s">
        <v>484</v>
      </c>
      <c r="S208" t="s">
        <v>538</v>
      </c>
      <c r="T208">
        <v>201308</v>
      </c>
      <c r="U208">
        <v>3.1147</v>
      </c>
      <c r="V208">
        <v>2.0065</v>
      </c>
      <c r="W208">
        <v>6.1768999999999998</v>
      </c>
      <c r="X208">
        <v>2.5089000000000001</v>
      </c>
      <c r="Y208">
        <v>3.3988</v>
      </c>
      <c r="Z208">
        <v>1713</v>
      </c>
      <c r="AA208">
        <v>3.1442000000000001</v>
      </c>
      <c r="AB208">
        <v>0.82799999999999996</v>
      </c>
      <c r="AC208">
        <v>1.5903</v>
      </c>
      <c r="AD208">
        <v>7.6700000000000004E-2</v>
      </c>
      <c r="AE208">
        <v>2.1143000000000001</v>
      </c>
      <c r="AF208">
        <v>1713</v>
      </c>
      <c r="AG208" s="8">
        <f t="shared" si="89"/>
        <v>119</v>
      </c>
      <c r="AH208" s="8">
        <f t="shared" si="69"/>
        <v>0.21700000000000008</v>
      </c>
      <c r="AI208" s="8">
        <f t="shared" si="70"/>
        <v>0.19569999999999999</v>
      </c>
      <c r="AJ208" s="8">
        <f t="shared" si="71"/>
        <v>0.62359999999999971</v>
      </c>
      <c r="AK208" s="8">
        <f t="shared" si="72"/>
        <v>0.26130000000000031</v>
      </c>
      <c r="AL208" s="8">
        <f t="shared" si="73"/>
        <v>0.40600000000000014</v>
      </c>
      <c r="AM208" s="8">
        <f t="shared" si="74"/>
        <v>0.10700000000000021</v>
      </c>
      <c r="AN208" s="8">
        <f t="shared" si="75"/>
        <v>8.120000000000005E-2</v>
      </c>
      <c r="AO208" s="8">
        <f t="shared" si="76"/>
        <v>0.12820000000000009</v>
      </c>
      <c r="AP208" s="8">
        <f t="shared" si="77"/>
        <v>8.5000000000000075E-3</v>
      </c>
      <c r="AQ208" s="8">
        <f t="shared" si="78"/>
        <v>9.6300000000000274E-2</v>
      </c>
      <c r="AR208" s="1">
        <f t="shared" si="90"/>
        <v>6.9468768242848755E-2</v>
      </c>
      <c r="AS208" s="1">
        <f t="shared" si="79"/>
        <v>6.9669631104119167E-2</v>
      </c>
      <c r="AT208" s="1">
        <f t="shared" si="80"/>
        <v>9.7533017692499335E-2</v>
      </c>
      <c r="AU208" s="1">
        <f t="shared" si="81"/>
        <v>0.10095679062312801</v>
      </c>
      <c r="AV208" s="1">
        <f t="shared" si="82"/>
        <v>0.10414922874566557</v>
      </c>
      <c r="AW208" s="1">
        <f t="shared" si="83"/>
        <v>0.11945392491467577</v>
      </c>
      <c r="AX208" s="1">
        <f t="shared" si="84"/>
        <v>3.4030914063990947E-2</v>
      </c>
      <c r="AY208" s="1">
        <f t="shared" si="85"/>
        <v>9.8067632850241671E-2</v>
      </c>
      <c r="AZ208" s="1">
        <f t="shared" si="86"/>
        <v>8.0613720681632417E-2</v>
      </c>
      <c r="BA208" s="1">
        <f t="shared" si="87"/>
        <v>0.11082138200782277</v>
      </c>
      <c r="BB208" s="1">
        <f t="shared" si="88"/>
        <v>4.5546989547368022E-2</v>
      </c>
      <c r="BC208" s="1"/>
    </row>
    <row r="209" spans="1:55" x14ac:dyDescent="0.2">
      <c r="A209" t="s">
        <v>234</v>
      </c>
      <c r="B209" t="s">
        <v>485</v>
      </c>
      <c r="C209" t="s">
        <v>538</v>
      </c>
      <c r="D209">
        <v>1.9377</v>
      </c>
      <c r="E209">
        <v>1.4804999999999999</v>
      </c>
      <c r="F209">
        <v>8.7179000000000002</v>
      </c>
      <c r="G209">
        <v>0</v>
      </c>
      <c r="H209">
        <v>1.8164</v>
      </c>
      <c r="I209">
        <v>1.7797000000000001</v>
      </c>
      <c r="J209">
        <v>2.0181</v>
      </c>
      <c r="K209">
        <v>1.7445999999999999</v>
      </c>
      <c r="L209">
        <v>4.1099999999999998E-2</v>
      </c>
      <c r="M209">
        <v>2.8304</v>
      </c>
      <c r="N209">
        <v>776</v>
      </c>
      <c r="O209">
        <v>213</v>
      </c>
      <c r="P209" t="s">
        <v>538</v>
      </c>
      <c r="Q209">
        <v>2014</v>
      </c>
      <c r="R209" t="s">
        <v>485</v>
      </c>
      <c r="S209" t="s">
        <v>538</v>
      </c>
      <c r="T209">
        <v>201408</v>
      </c>
      <c r="U209">
        <v>2.0245000000000002</v>
      </c>
      <c r="V209">
        <v>1.4838</v>
      </c>
      <c r="W209">
        <v>9.4001999999999999</v>
      </c>
      <c r="X209">
        <v>0</v>
      </c>
      <c r="Y209">
        <v>1.9118999999999999</v>
      </c>
      <c r="Z209">
        <v>750</v>
      </c>
      <c r="AA209">
        <v>2.2583000000000002</v>
      </c>
      <c r="AB209">
        <v>2.1109</v>
      </c>
      <c r="AC209">
        <v>1.8452</v>
      </c>
      <c r="AD209">
        <v>4.6100000000000002E-2</v>
      </c>
      <c r="AE209">
        <v>3.0325000000000002</v>
      </c>
      <c r="AF209">
        <v>750</v>
      </c>
      <c r="AG209" s="8">
        <f t="shared" si="89"/>
        <v>26</v>
      </c>
      <c r="AH209" s="8">
        <f t="shared" si="69"/>
        <v>8.680000000000021E-2</v>
      </c>
      <c r="AI209" s="8">
        <f t="shared" si="70"/>
        <v>3.3000000000000806E-3</v>
      </c>
      <c r="AJ209" s="8">
        <f t="shared" si="71"/>
        <v>0.68229999999999968</v>
      </c>
      <c r="AK209" s="8">
        <f t="shared" si="72"/>
        <v>0</v>
      </c>
      <c r="AL209" s="8">
        <f t="shared" si="73"/>
        <v>9.5499999999999918E-2</v>
      </c>
      <c r="AM209" s="8">
        <f t="shared" si="74"/>
        <v>0.47860000000000014</v>
      </c>
      <c r="AN209" s="8">
        <f t="shared" si="75"/>
        <v>9.2799999999999994E-2</v>
      </c>
      <c r="AO209" s="8">
        <f t="shared" si="76"/>
        <v>0.10060000000000002</v>
      </c>
      <c r="AP209" s="8">
        <f t="shared" si="77"/>
        <v>5.0000000000000044E-3</v>
      </c>
      <c r="AQ209" s="8">
        <f t="shared" si="78"/>
        <v>0.20210000000000017</v>
      </c>
      <c r="AR209" s="1">
        <f t="shared" si="90"/>
        <v>3.4666666666666623E-2</v>
      </c>
      <c r="AS209" s="1">
        <f t="shared" si="79"/>
        <v>4.2874783897258628E-2</v>
      </c>
      <c r="AT209" s="1">
        <f t="shared" si="80"/>
        <v>2.2240194096240229E-3</v>
      </c>
      <c r="AU209" s="1">
        <f t="shared" si="81"/>
        <v>7.258356205187122E-2</v>
      </c>
      <c r="AV209" s="1">
        <f t="shared" si="82"/>
        <v>0</v>
      </c>
      <c r="AW209" s="1">
        <f t="shared" si="83"/>
        <v>4.9950311208745157E-2</v>
      </c>
      <c r="AX209" s="1">
        <f t="shared" si="84"/>
        <v>0.21192932737014569</v>
      </c>
      <c r="AY209" s="1">
        <f t="shared" si="85"/>
        <v>4.3962290965938733E-2</v>
      </c>
      <c r="AZ209" s="1">
        <f t="shared" si="86"/>
        <v>5.4519835248211579E-2</v>
      </c>
      <c r="BA209" s="1">
        <f t="shared" si="87"/>
        <v>0.10845986984815625</v>
      </c>
      <c r="BB209" s="1">
        <f t="shared" si="88"/>
        <v>6.6644682605111361E-2</v>
      </c>
      <c r="BC209" s="1"/>
    </row>
    <row r="210" spans="1:55" x14ac:dyDescent="0.2">
      <c r="A210" t="s">
        <v>235</v>
      </c>
      <c r="B210" t="s">
        <v>486</v>
      </c>
      <c r="C210" t="s">
        <v>538</v>
      </c>
      <c r="D210">
        <v>3.7608999999999999</v>
      </c>
      <c r="E210">
        <v>2.077</v>
      </c>
      <c r="F210">
        <v>13.8813</v>
      </c>
      <c r="G210">
        <v>2.8330000000000002</v>
      </c>
      <c r="H210">
        <v>1.5622</v>
      </c>
      <c r="I210">
        <v>2.0081000000000002</v>
      </c>
      <c r="J210">
        <v>0.64029999999999998</v>
      </c>
      <c r="K210">
        <v>1.5159</v>
      </c>
      <c r="L210">
        <v>0.13389999999999999</v>
      </c>
      <c r="M210">
        <v>0.76359999999999995</v>
      </c>
      <c r="N210">
        <v>2439</v>
      </c>
      <c r="O210">
        <v>214</v>
      </c>
      <c r="P210" t="s">
        <v>538</v>
      </c>
      <c r="Q210">
        <v>2015</v>
      </c>
      <c r="R210" t="s">
        <v>486</v>
      </c>
      <c r="S210" t="s">
        <v>538</v>
      </c>
      <c r="T210">
        <v>201508</v>
      </c>
      <c r="U210">
        <v>3.7888000000000002</v>
      </c>
      <c r="V210">
        <v>2.1168</v>
      </c>
      <c r="W210">
        <v>14.8786</v>
      </c>
      <c r="X210">
        <v>3.04</v>
      </c>
      <c r="Y210">
        <v>1.6807000000000001</v>
      </c>
      <c r="Z210">
        <v>2313</v>
      </c>
      <c r="AA210">
        <v>2.0956000000000001</v>
      </c>
      <c r="AB210">
        <v>0.70509999999999995</v>
      </c>
      <c r="AC210">
        <v>1.4887999999999999</v>
      </c>
      <c r="AD210">
        <v>0.14849999999999999</v>
      </c>
      <c r="AE210">
        <v>0.85670000000000002</v>
      </c>
      <c r="AF210">
        <v>2313</v>
      </c>
      <c r="AG210" s="8">
        <f t="shared" si="89"/>
        <v>126</v>
      </c>
      <c r="AH210" s="8">
        <f t="shared" si="69"/>
        <v>2.7900000000000258E-2</v>
      </c>
      <c r="AI210" s="8">
        <f t="shared" si="70"/>
        <v>3.9800000000000058E-2</v>
      </c>
      <c r="AJ210" s="8">
        <f t="shared" si="71"/>
        <v>0.99730000000000096</v>
      </c>
      <c r="AK210" s="8">
        <f t="shared" si="72"/>
        <v>0.20699999999999985</v>
      </c>
      <c r="AL210" s="8">
        <f t="shared" si="73"/>
        <v>0.11850000000000005</v>
      </c>
      <c r="AM210" s="8">
        <f t="shared" si="74"/>
        <v>8.7499999999999911E-2</v>
      </c>
      <c r="AN210" s="8">
        <f t="shared" si="75"/>
        <v>6.4799999999999969E-2</v>
      </c>
      <c r="AO210" s="8">
        <f t="shared" si="76"/>
        <v>2.7100000000000124E-2</v>
      </c>
      <c r="AP210" s="8">
        <f t="shared" si="77"/>
        <v>1.4600000000000002E-2</v>
      </c>
      <c r="AQ210" s="8">
        <f t="shared" si="78"/>
        <v>9.3100000000000072E-2</v>
      </c>
      <c r="AR210" s="1">
        <f t="shared" si="90"/>
        <v>5.4474708171206254E-2</v>
      </c>
      <c r="AS210" s="1">
        <f t="shared" si="79"/>
        <v>7.3638091216217116E-3</v>
      </c>
      <c r="AT210" s="1">
        <f t="shared" si="80"/>
        <v>1.8801965230536677E-2</v>
      </c>
      <c r="AU210" s="1">
        <f t="shared" si="81"/>
        <v>6.7029155968975629E-2</v>
      </c>
      <c r="AV210" s="1">
        <f t="shared" si="82"/>
        <v>6.8092105263157898E-2</v>
      </c>
      <c r="AW210" s="1">
        <f t="shared" si="83"/>
        <v>7.0506336645445367E-2</v>
      </c>
      <c r="AX210" s="1">
        <f t="shared" si="84"/>
        <v>4.1754151555640329E-2</v>
      </c>
      <c r="AY210" s="1">
        <f t="shared" si="85"/>
        <v>9.1901857892497496E-2</v>
      </c>
      <c r="AZ210" s="1">
        <f t="shared" si="86"/>
        <v>1.8202579258463247E-2</v>
      </c>
      <c r="BA210" s="1">
        <f t="shared" si="87"/>
        <v>9.8316498316498357E-2</v>
      </c>
      <c r="BB210" s="1">
        <f t="shared" si="88"/>
        <v>0.10867281428738185</v>
      </c>
      <c r="BC210" s="1"/>
    </row>
    <row r="211" spans="1:55" x14ac:dyDescent="0.2">
      <c r="A211" t="s">
        <v>236</v>
      </c>
      <c r="B211" t="s">
        <v>487</v>
      </c>
      <c r="C211" t="s">
        <v>538</v>
      </c>
      <c r="D211">
        <v>1.5444</v>
      </c>
      <c r="E211">
        <v>4.8059000000000003</v>
      </c>
      <c r="F211">
        <v>5.8333000000000004</v>
      </c>
      <c r="G211">
        <v>3.6551</v>
      </c>
      <c r="H211">
        <v>3.1825999999999999</v>
      </c>
      <c r="I211">
        <v>2.4026000000000001</v>
      </c>
      <c r="J211">
        <v>0.47249999999999998</v>
      </c>
      <c r="K211">
        <v>1.6135999999999999</v>
      </c>
      <c r="L211">
        <v>8.8999999999999996E-2</v>
      </c>
      <c r="M211">
        <v>3.3142999999999998</v>
      </c>
      <c r="N211">
        <v>1012</v>
      </c>
      <c r="O211">
        <v>215</v>
      </c>
      <c r="P211" t="s">
        <v>538</v>
      </c>
      <c r="Q211">
        <v>2013</v>
      </c>
      <c r="R211" t="s">
        <v>487</v>
      </c>
      <c r="S211" t="s">
        <v>538</v>
      </c>
      <c r="T211">
        <v>201302</v>
      </c>
      <c r="U211">
        <v>1.6715</v>
      </c>
      <c r="V211">
        <v>5.0362999999999998</v>
      </c>
      <c r="W211">
        <v>6.2683999999999997</v>
      </c>
      <c r="X211">
        <v>3.8271000000000002</v>
      </c>
      <c r="Y211">
        <v>3.9535999999999998</v>
      </c>
      <c r="Z211">
        <v>976</v>
      </c>
      <c r="AA211">
        <v>2.5992000000000002</v>
      </c>
      <c r="AB211">
        <v>0.48509999999999998</v>
      </c>
      <c r="AC211">
        <v>1.7042999999999999</v>
      </c>
      <c r="AD211">
        <v>9.3100000000000002E-2</v>
      </c>
      <c r="AE211">
        <v>3.5434999999999999</v>
      </c>
      <c r="AF211">
        <v>976</v>
      </c>
      <c r="AG211" s="8">
        <f t="shared" si="89"/>
        <v>36</v>
      </c>
      <c r="AH211" s="8">
        <f t="shared" si="69"/>
        <v>0.12709999999999999</v>
      </c>
      <c r="AI211" s="8">
        <f t="shared" si="70"/>
        <v>0.23039999999999949</v>
      </c>
      <c r="AJ211" s="8">
        <f t="shared" si="71"/>
        <v>0.43509999999999938</v>
      </c>
      <c r="AK211" s="8">
        <f t="shared" si="72"/>
        <v>0.17200000000000015</v>
      </c>
      <c r="AL211" s="8">
        <f t="shared" si="73"/>
        <v>0.77099999999999991</v>
      </c>
      <c r="AM211" s="8">
        <f t="shared" si="74"/>
        <v>0.19660000000000011</v>
      </c>
      <c r="AN211" s="8">
        <f t="shared" si="75"/>
        <v>1.26E-2</v>
      </c>
      <c r="AO211" s="8">
        <f t="shared" si="76"/>
        <v>9.0700000000000003E-2</v>
      </c>
      <c r="AP211" s="8">
        <f t="shared" si="77"/>
        <v>4.1000000000000064E-3</v>
      </c>
      <c r="AQ211" s="8">
        <f t="shared" si="78"/>
        <v>0.22920000000000007</v>
      </c>
      <c r="AR211" s="1">
        <f t="shared" si="90"/>
        <v>3.688524590163933E-2</v>
      </c>
      <c r="AS211" s="1">
        <f t="shared" si="79"/>
        <v>7.6039485492072956E-2</v>
      </c>
      <c r="AT211" s="1">
        <f t="shared" si="80"/>
        <v>4.574787046045703E-2</v>
      </c>
      <c r="AU211" s="1">
        <f t="shared" si="81"/>
        <v>6.9411652096228571E-2</v>
      </c>
      <c r="AV211" s="1">
        <f t="shared" si="82"/>
        <v>4.4942645867628306E-2</v>
      </c>
      <c r="AW211" s="1">
        <f t="shared" si="83"/>
        <v>0.19501214083367058</v>
      </c>
      <c r="AX211" s="1">
        <f t="shared" si="84"/>
        <v>7.5638658048630347E-2</v>
      </c>
      <c r="AY211" s="1">
        <f t="shared" si="85"/>
        <v>2.5974025974025983E-2</v>
      </c>
      <c r="AZ211" s="1">
        <f t="shared" si="86"/>
        <v>5.3218330106201917E-2</v>
      </c>
      <c r="BA211" s="1">
        <f t="shared" si="87"/>
        <v>4.4038668098818512E-2</v>
      </c>
      <c r="BB211" s="1">
        <f t="shared" si="88"/>
        <v>6.468181176802601E-2</v>
      </c>
      <c r="BC211" s="1"/>
    </row>
    <row r="212" spans="1:55" x14ac:dyDescent="0.2">
      <c r="A212" t="s">
        <v>237</v>
      </c>
      <c r="B212" t="s">
        <v>488</v>
      </c>
      <c r="C212" t="s">
        <v>538</v>
      </c>
      <c r="D212">
        <v>2.5114999999999998</v>
      </c>
      <c r="E212">
        <v>4.0915999999999997</v>
      </c>
      <c r="F212">
        <v>2.8919999999999999</v>
      </c>
      <c r="G212">
        <v>1.3552999999999999</v>
      </c>
      <c r="H212">
        <v>2.2753000000000001</v>
      </c>
      <c r="I212">
        <v>2.6852999999999998</v>
      </c>
      <c r="J212">
        <v>0.98899999999999999</v>
      </c>
      <c r="K212">
        <v>1.1937</v>
      </c>
      <c r="L212">
        <v>0.28489999999999999</v>
      </c>
      <c r="M212">
        <v>1.2110000000000001</v>
      </c>
      <c r="N212">
        <v>1319</v>
      </c>
      <c r="O212">
        <v>216</v>
      </c>
      <c r="P212" t="s">
        <v>538</v>
      </c>
      <c r="Q212">
        <v>2014</v>
      </c>
      <c r="R212" t="s">
        <v>488</v>
      </c>
      <c r="S212" t="s">
        <v>538</v>
      </c>
      <c r="T212">
        <v>201402</v>
      </c>
      <c r="U212">
        <v>2.7063999999999999</v>
      </c>
      <c r="V212">
        <v>4.4146000000000001</v>
      </c>
      <c r="W212">
        <v>3.1957</v>
      </c>
      <c r="X212">
        <v>1.5375000000000001</v>
      </c>
      <c r="Y212">
        <v>2.4413</v>
      </c>
      <c r="Z212">
        <v>1240</v>
      </c>
      <c r="AA212">
        <v>2.9348000000000001</v>
      </c>
      <c r="AB212">
        <v>1.0787</v>
      </c>
      <c r="AC212">
        <v>1.3033999999999999</v>
      </c>
      <c r="AD212">
        <v>0.37309999999999999</v>
      </c>
      <c r="AE212">
        <v>1.3163</v>
      </c>
      <c r="AF212">
        <v>1240</v>
      </c>
      <c r="AG212" s="8">
        <f t="shared" si="89"/>
        <v>79</v>
      </c>
      <c r="AH212" s="8">
        <f t="shared" si="69"/>
        <v>0.19490000000000007</v>
      </c>
      <c r="AI212" s="8">
        <f t="shared" si="70"/>
        <v>0.3230000000000004</v>
      </c>
      <c r="AJ212" s="8">
        <f t="shared" si="71"/>
        <v>0.30370000000000008</v>
      </c>
      <c r="AK212" s="8">
        <f t="shared" si="72"/>
        <v>0.18220000000000014</v>
      </c>
      <c r="AL212" s="8">
        <f t="shared" si="73"/>
        <v>0.16599999999999993</v>
      </c>
      <c r="AM212" s="8">
        <f t="shared" si="74"/>
        <v>0.24950000000000028</v>
      </c>
      <c r="AN212" s="8">
        <f t="shared" si="75"/>
        <v>8.9700000000000002E-2</v>
      </c>
      <c r="AO212" s="8">
        <f t="shared" si="76"/>
        <v>0.10969999999999991</v>
      </c>
      <c r="AP212" s="8">
        <f t="shared" si="77"/>
        <v>8.8200000000000001E-2</v>
      </c>
      <c r="AQ212" s="8">
        <f t="shared" si="78"/>
        <v>0.10529999999999995</v>
      </c>
      <c r="AR212" s="1">
        <f t="shared" si="90"/>
        <v>6.3709677419354849E-2</v>
      </c>
      <c r="AS212" s="1">
        <f t="shared" si="79"/>
        <v>7.2014484185634053E-2</v>
      </c>
      <c r="AT212" s="1">
        <f t="shared" si="80"/>
        <v>7.3166311783627092E-2</v>
      </c>
      <c r="AU212" s="1">
        <f t="shared" si="81"/>
        <v>9.5033951872829148E-2</v>
      </c>
      <c r="AV212" s="1">
        <f t="shared" si="82"/>
        <v>0.11850406504065047</v>
      </c>
      <c r="AW212" s="1">
        <f t="shared" si="83"/>
        <v>6.7996559210256824E-2</v>
      </c>
      <c r="AX212" s="1">
        <f t="shared" si="84"/>
        <v>8.5014311026305078E-2</v>
      </c>
      <c r="AY212" s="1">
        <f t="shared" si="85"/>
        <v>8.3155650319829411E-2</v>
      </c>
      <c r="AZ212" s="1">
        <f t="shared" si="86"/>
        <v>8.4164492864815088E-2</v>
      </c>
      <c r="BA212" s="1">
        <f t="shared" si="87"/>
        <v>0.23639774859287055</v>
      </c>
      <c r="BB212" s="1">
        <f t="shared" si="88"/>
        <v>7.999696117906252E-2</v>
      </c>
      <c r="BC212" s="1"/>
    </row>
    <row r="213" spans="1:55" x14ac:dyDescent="0.2">
      <c r="A213" t="s">
        <v>238</v>
      </c>
      <c r="B213" t="s">
        <v>489</v>
      </c>
      <c r="C213" t="s">
        <v>538</v>
      </c>
      <c r="D213">
        <v>3.3426999999999998</v>
      </c>
      <c r="E213">
        <v>2.9609000000000001</v>
      </c>
      <c r="F213">
        <v>8.5414999999999992</v>
      </c>
      <c r="G213">
        <v>1.9321999999999999</v>
      </c>
      <c r="H213">
        <v>1.2689999999999999</v>
      </c>
      <c r="I213">
        <v>2.3921000000000001</v>
      </c>
      <c r="J213">
        <v>1.5063</v>
      </c>
      <c r="K213">
        <v>1.6932</v>
      </c>
      <c r="L213">
        <v>0.44090000000000001</v>
      </c>
      <c r="M213">
        <v>1.3798999999999999</v>
      </c>
      <c r="N213">
        <v>1415</v>
      </c>
      <c r="O213">
        <v>217</v>
      </c>
      <c r="P213" t="s">
        <v>538</v>
      </c>
      <c r="Q213">
        <v>2015</v>
      </c>
      <c r="R213" t="s">
        <v>489</v>
      </c>
      <c r="S213" t="s">
        <v>538</v>
      </c>
      <c r="T213">
        <v>201502</v>
      </c>
      <c r="U213">
        <v>3.8607999999999998</v>
      </c>
      <c r="V213">
        <v>3.2423000000000002</v>
      </c>
      <c r="W213">
        <v>9.4605999999999995</v>
      </c>
      <c r="X213">
        <v>1.6332</v>
      </c>
      <c r="Y213">
        <v>1.4594</v>
      </c>
      <c r="Z213">
        <v>1249</v>
      </c>
      <c r="AA213">
        <v>2.7547999999999999</v>
      </c>
      <c r="AB213">
        <v>1.8010999999999999</v>
      </c>
      <c r="AC213">
        <v>1.9857</v>
      </c>
      <c r="AD213">
        <v>0.53139999999999998</v>
      </c>
      <c r="AE213">
        <v>1.3089999999999999</v>
      </c>
      <c r="AF213">
        <v>1249</v>
      </c>
      <c r="AG213" s="8">
        <f t="shared" si="89"/>
        <v>166</v>
      </c>
      <c r="AH213" s="8">
        <f t="shared" si="69"/>
        <v>0.5181</v>
      </c>
      <c r="AI213" s="8">
        <f t="shared" si="70"/>
        <v>0.28140000000000009</v>
      </c>
      <c r="AJ213" s="8">
        <f t="shared" si="71"/>
        <v>0.91910000000000025</v>
      </c>
      <c r="AK213" s="8">
        <f t="shared" si="72"/>
        <v>0.29899999999999993</v>
      </c>
      <c r="AL213" s="8">
        <f t="shared" si="73"/>
        <v>0.19040000000000012</v>
      </c>
      <c r="AM213" s="8">
        <f t="shared" si="74"/>
        <v>0.3626999999999998</v>
      </c>
      <c r="AN213" s="8">
        <f t="shared" si="75"/>
        <v>0.29479999999999995</v>
      </c>
      <c r="AO213" s="8">
        <f t="shared" si="76"/>
        <v>0.29249999999999998</v>
      </c>
      <c r="AP213" s="8">
        <f t="shared" si="77"/>
        <v>9.0499999999999969E-2</v>
      </c>
      <c r="AQ213" s="8">
        <f t="shared" si="78"/>
        <v>7.0899999999999963E-2</v>
      </c>
      <c r="AR213" s="1">
        <f t="shared" si="90"/>
        <v>0.13290632506004796</v>
      </c>
      <c r="AS213" s="1">
        <f t="shared" si="79"/>
        <v>0.13419498549523412</v>
      </c>
      <c r="AT213" s="1">
        <f t="shared" si="80"/>
        <v>8.6790241495234843E-2</v>
      </c>
      <c r="AU213" s="1">
        <f t="shared" si="81"/>
        <v>9.7150286451176515E-2</v>
      </c>
      <c r="AV213" s="1">
        <f t="shared" si="82"/>
        <v>0.18307616948322303</v>
      </c>
      <c r="AW213" s="1">
        <f t="shared" si="83"/>
        <v>0.13046457448266424</v>
      </c>
      <c r="AX213" s="1">
        <f t="shared" si="84"/>
        <v>0.13166110062436465</v>
      </c>
      <c r="AY213" s="1">
        <f t="shared" si="85"/>
        <v>0.16367775248459271</v>
      </c>
      <c r="AZ213" s="1">
        <f t="shared" si="86"/>
        <v>0.14730321800876267</v>
      </c>
      <c r="BA213" s="1">
        <f t="shared" si="87"/>
        <v>0.17030485509973647</v>
      </c>
      <c r="BB213" s="1">
        <f t="shared" si="88"/>
        <v>5.416348357524825E-2</v>
      </c>
      <c r="BC213" s="1"/>
    </row>
    <row r="214" spans="1:55" x14ac:dyDescent="0.2">
      <c r="A214" t="s">
        <v>239</v>
      </c>
      <c r="B214" t="s">
        <v>490</v>
      </c>
      <c r="C214" t="s">
        <v>538</v>
      </c>
      <c r="D214">
        <v>1.1008</v>
      </c>
      <c r="E214">
        <v>1.9472</v>
      </c>
      <c r="F214">
        <v>2.9706999999999999</v>
      </c>
      <c r="G214">
        <v>1.0399</v>
      </c>
      <c r="H214">
        <v>1.423</v>
      </c>
      <c r="I214">
        <v>0.70230000000000004</v>
      </c>
      <c r="J214">
        <v>1.1389</v>
      </c>
      <c r="K214">
        <v>1.3822000000000001</v>
      </c>
      <c r="L214">
        <v>0.28539999999999999</v>
      </c>
      <c r="M214">
        <v>1.1947000000000001</v>
      </c>
      <c r="N214">
        <v>1366</v>
      </c>
      <c r="O214">
        <v>218</v>
      </c>
      <c r="P214" t="s">
        <v>538</v>
      </c>
      <c r="Q214">
        <v>2010</v>
      </c>
      <c r="R214" t="s">
        <v>490</v>
      </c>
      <c r="S214" t="s">
        <v>538</v>
      </c>
      <c r="T214">
        <v>201008</v>
      </c>
      <c r="U214">
        <v>1.2045999999999999</v>
      </c>
      <c r="V214">
        <v>2.0674000000000001</v>
      </c>
      <c r="W214">
        <v>3.1741999999999999</v>
      </c>
      <c r="X214">
        <v>1.0852999999999999</v>
      </c>
      <c r="Y214">
        <v>1.5118</v>
      </c>
      <c r="Z214">
        <v>1319</v>
      </c>
      <c r="AA214">
        <v>0.75039999999999996</v>
      </c>
      <c r="AB214">
        <v>1.2421</v>
      </c>
      <c r="AC214">
        <v>1.4481999999999999</v>
      </c>
      <c r="AD214">
        <v>0.34210000000000002</v>
      </c>
      <c r="AE214">
        <v>1.2734000000000001</v>
      </c>
      <c r="AF214">
        <v>1319</v>
      </c>
      <c r="AG214" s="8">
        <f t="shared" si="89"/>
        <v>47</v>
      </c>
      <c r="AH214" s="8">
        <f t="shared" si="69"/>
        <v>0.10379999999999989</v>
      </c>
      <c r="AI214" s="8">
        <f t="shared" si="70"/>
        <v>0.12020000000000008</v>
      </c>
      <c r="AJ214" s="8">
        <f t="shared" si="71"/>
        <v>0.20350000000000001</v>
      </c>
      <c r="AK214" s="8">
        <f t="shared" si="72"/>
        <v>4.5399999999999885E-2</v>
      </c>
      <c r="AL214" s="8">
        <f t="shared" si="73"/>
        <v>8.879999999999999E-2</v>
      </c>
      <c r="AM214" s="8">
        <f t="shared" si="74"/>
        <v>4.8099999999999921E-2</v>
      </c>
      <c r="AN214" s="8">
        <f t="shared" si="75"/>
        <v>0.10319999999999996</v>
      </c>
      <c r="AO214" s="8">
        <f t="shared" si="76"/>
        <v>6.5999999999999837E-2</v>
      </c>
      <c r="AP214" s="8">
        <f t="shared" si="77"/>
        <v>5.6700000000000028E-2</v>
      </c>
      <c r="AQ214" s="8">
        <f t="shared" si="78"/>
        <v>7.8699999999999992E-2</v>
      </c>
      <c r="AR214" s="1">
        <f t="shared" si="90"/>
        <v>3.5633055344958198E-2</v>
      </c>
      <c r="AS214" s="1">
        <f t="shared" si="79"/>
        <v>8.6169682882284548E-2</v>
      </c>
      <c r="AT214" s="1">
        <f t="shared" si="80"/>
        <v>5.8140659765889557E-2</v>
      </c>
      <c r="AU214" s="1">
        <f t="shared" si="81"/>
        <v>6.4110642051540601E-2</v>
      </c>
      <c r="AV214" s="1">
        <f t="shared" si="82"/>
        <v>4.1831751589422206E-2</v>
      </c>
      <c r="AW214" s="1">
        <f t="shared" si="83"/>
        <v>5.8737928297393882E-2</v>
      </c>
      <c r="AX214" s="1">
        <f t="shared" si="84"/>
        <v>6.4099147121535083E-2</v>
      </c>
      <c r="AY214" s="1">
        <f t="shared" si="85"/>
        <v>8.3085097818211051E-2</v>
      </c>
      <c r="AZ214" s="1">
        <f t="shared" si="86"/>
        <v>4.5573815771302151E-2</v>
      </c>
      <c r="BA214" s="1">
        <f t="shared" si="87"/>
        <v>0.1657410114001755</v>
      </c>
      <c r="BB214" s="1">
        <f t="shared" si="88"/>
        <v>6.1803046960892116E-2</v>
      </c>
      <c r="BC214" s="1"/>
    </row>
    <row r="215" spans="1:55" x14ac:dyDescent="0.2">
      <c r="A215" t="s">
        <v>240</v>
      </c>
      <c r="B215" t="s">
        <v>491</v>
      </c>
      <c r="C215" t="s">
        <v>538</v>
      </c>
      <c r="D215">
        <v>3.2210000000000001</v>
      </c>
      <c r="E215">
        <v>1.5660000000000001</v>
      </c>
      <c r="F215">
        <v>1.6478999999999999</v>
      </c>
      <c r="G215">
        <v>1.1429</v>
      </c>
      <c r="H215">
        <v>3.375</v>
      </c>
      <c r="I215">
        <v>0.99719999999999998</v>
      </c>
      <c r="J215">
        <v>0</v>
      </c>
      <c r="K215">
        <v>1.0508</v>
      </c>
      <c r="L215">
        <v>0.52749999999999997</v>
      </c>
      <c r="M215">
        <v>0.42599999999999999</v>
      </c>
      <c r="N215">
        <v>1300</v>
      </c>
      <c r="O215">
        <v>219</v>
      </c>
      <c r="P215" t="s">
        <v>538</v>
      </c>
      <c r="Q215">
        <v>2011</v>
      </c>
      <c r="R215" t="s">
        <v>491</v>
      </c>
      <c r="S215" t="s">
        <v>538</v>
      </c>
      <c r="T215">
        <v>201108</v>
      </c>
      <c r="U215">
        <v>3.4331999999999998</v>
      </c>
      <c r="V215">
        <v>1.649</v>
      </c>
      <c r="W215">
        <v>1.7841</v>
      </c>
      <c r="X215">
        <v>1.1880999999999999</v>
      </c>
      <c r="Y215">
        <v>3.7822</v>
      </c>
      <c r="Z215">
        <v>1254</v>
      </c>
      <c r="AA215">
        <v>1.1063000000000001</v>
      </c>
      <c r="AB215">
        <v>0</v>
      </c>
      <c r="AC215">
        <v>1.1397999999999999</v>
      </c>
      <c r="AD215">
        <v>0.56920000000000004</v>
      </c>
      <c r="AE215">
        <v>0.29110000000000003</v>
      </c>
      <c r="AF215">
        <v>1254</v>
      </c>
      <c r="AG215" s="8">
        <f t="shared" si="89"/>
        <v>46</v>
      </c>
      <c r="AH215" s="8">
        <f t="shared" si="69"/>
        <v>0.21219999999999972</v>
      </c>
      <c r="AI215" s="8">
        <f t="shared" si="70"/>
        <v>8.2999999999999963E-2</v>
      </c>
      <c r="AJ215" s="8">
        <f t="shared" si="71"/>
        <v>0.1362000000000001</v>
      </c>
      <c r="AK215" s="8">
        <f t="shared" si="72"/>
        <v>4.5199999999999907E-2</v>
      </c>
      <c r="AL215" s="8">
        <f t="shared" si="73"/>
        <v>0.40720000000000001</v>
      </c>
      <c r="AM215" s="8">
        <f t="shared" si="74"/>
        <v>0.10910000000000009</v>
      </c>
      <c r="AN215" s="8">
        <f t="shared" si="75"/>
        <v>0</v>
      </c>
      <c r="AO215" s="8">
        <f t="shared" si="76"/>
        <v>8.8999999999999968E-2</v>
      </c>
      <c r="AP215" s="8">
        <f t="shared" si="77"/>
        <v>4.170000000000007E-2</v>
      </c>
      <c r="AQ215" s="8">
        <f t="shared" si="78"/>
        <v>0.13489999999999996</v>
      </c>
      <c r="AR215" s="1">
        <f t="shared" si="90"/>
        <v>3.6682615629983983E-2</v>
      </c>
      <c r="AS215" s="1">
        <f t="shared" si="79"/>
        <v>6.1808225562157704E-2</v>
      </c>
      <c r="AT215" s="1">
        <f t="shared" si="80"/>
        <v>5.0333535476046021E-2</v>
      </c>
      <c r="AU215" s="1">
        <f t="shared" si="81"/>
        <v>7.6341012275096709E-2</v>
      </c>
      <c r="AV215" s="1">
        <f t="shared" si="82"/>
        <v>3.8043935695648456E-2</v>
      </c>
      <c r="AW215" s="1">
        <f t="shared" si="83"/>
        <v>0.10766220718100572</v>
      </c>
      <c r="AX215" s="1">
        <f t="shared" si="84"/>
        <v>9.8617011660489973E-2</v>
      </c>
      <c r="AY215" s="1">
        <f t="shared" si="85"/>
        <v>0</v>
      </c>
      <c r="AZ215" s="1">
        <f t="shared" si="86"/>
        <v>7.80838743639235E-2</v>
      </c>
      <c r="BA215" s="1">
        <f t="shared" si="87"/>
        <v>7.3260716795502612E-2</v>
      </c>
      <c r="BB215" s="1">
        <f t="shared" si="88"/>
        <v>0.46341463414634121</v>
      </c>
      <c r="BC215" s="1"/>
    </row>
    <row r="216" spans="1:55" x14ac:dyDescent="0.2">
      <c r="A216" t="s">
        <v>241</v>
      </c>
      <c r="B216" t="s">
        <v>492</v>
      </c>
      <c r="C216" t="s">
        <v>538</v>
      </c>
      <c r="D216">
        <v>1.5004999999999999</v>
      </c>
      <c r="E216">
        <v>0.70920000000000005</v>
      </c>
      <c r="F216">
        <v>1.5669999999999999</v>
      </c>
      <c r="G216">
        <v>0.78139999999999998</v>
      </c>
      <c r="H216">
        <v>3.0832000000000002</v>
      </c>
      <c r="I216">
        <v>0.1159</v>
      </c>
      <c r="J216">
        <v>0.46710000000000002</v>
      </c>
      <c r="K216">
        <v>0.68969999999999998</v>
      </c>
      <c r="L216">
        <v>0</v>
      </c>
      <c r="M216">
        <v>0.115</v>
      </c>
      <c r="N216">
        <v>882</v>
      </c>
      <c r="O216">
        <v>220</v>
      </c>
      <c r="P216" t="s">
        <v>538</v>
      </c>
      <c r="Q216">
        <v>2011</v>
      </c>
      <c r="R216" t="s">
        <v>492</v>
      </c>
      <c r="S216" t="s">
        <v>538</v>
      </c>
      <c r="T216">
        <v>201102</v>
      </c>
      <c r="U216">
        <v>1.5952</v>
      </c>
      <c r="V216">
        <v>0.74060000000000004</v>
      </c>
      <c r="W216">
        <v>1.6713</v>
      </c>
      <c r="X216">
        <v>0.81540000000000001</v>
      </c>
      <c r="Y216">
        <v>3.1501000000000001</v>
      </c>
      <c r="Z216">
        <v>852</v>
      </c>
      <c r="AA216">
        <v>0.12820000000000001</v>
      </c>
      <c r="AB216">
        <v>0.49</v>
      </c>
      <c r="AC216">
        <v>0.72319999999999995</v>
      </c>
      <c r="AD216">
        <v>0</v>
      </c>
      <c r="AE216">
        <v>0.12230000000000001</v>
      </c>
      <c r="AF216">
        <v>852</v>
      </c>
      <c r="AG216" s="8">
        <f t="shared" si="89"/>
        <v>30</v>
      </c>
      <c r="AH216" s="8">
        <f t="shared" si="69"/>
        <v>9.4700000000000006E-2</v>
      </c>
      <c r="AI216" s="8">
        <f t="shared" si="70"/>
        <v>3.1399999999999983E-2</v>
      </c>
      <c r="AJ216" s="8">
        <f t="shared" si="71"/>
        <v>0.10430000000000006</v>
      </c>
      <c r="AK216" s="8">
        <f t="shared" si="72"/>
        <v>3.400000000000003E-2</v>
      </c>
      <c r="AL216" s="8">
        <f t="shared" si="73"/>
        <v>6.6899999999999959E-2</v>
      </c>
      <c r="AM216" s="8">
        <f t="shared" si="74"/>
        <v>1.2300000000000005E-2</v>
      </c>
      <c r="AN216" s="8">
        <f t="shared" si="75"/>
        <v>2.2899999999999976E-2</v>
      </c>
      <c r="AO216" s="8">
        <f t="shared" si="76"/>
        <v>3.3499999999999974E-2</v>
      </c>
      <c r="AP216" s="8">
        <f t="shared" si="77"/>
        <v>0</v>
      </c>
      <c r="AQ216" s="8">
        <f t="shared" si="78"/>
        <v>7.3000000000000009E-3</v>
      </c>
      <c r="AR216" s="1">
        <f t="shared" si="90"/>
        <v>3.5211267605633756E-2</v>
      </c>
      <c r="AS216" s="1">
        <f t="shared" si="79"/>
        <v>5.9365596790371122E-2</v>
      </c>
      <c r="AT216" s="1">
        <f t="shared" si="80"/>
        <v>4.2398055630569753E-2</v>
      </c>
      <c r="AU216" s="1">
        <f t="shared" si="81"/>
        <v>6.2406509902471208E-2</v>
      </c>
      <c r="AV216" s="1">
        <f t="shared" si="82"/>
        <v>4.1697326465538476E-2</v>
      </c>
      <c r="AW216" s="1">
        <f t="shared" si="83"/>
        <v>2.1237421034252857E-2</v>
      </c>
      <c r="AX216" s="1">
        <f t="shared" si="84"/>
        <v>9.594383775351023E-2</v>
      </c>
      <c r="AY216" s="1">
        <f t="shared" si="85"/>
        <v>4.6734693877551026E-2</v>
      </c>
      <c r="AZ216" s="1">
        <f t="shared" si="86"/>
        <v>4.6321902654867242E-2</v>
      </c>
      <c r="BA216" s="1">
        <f t="shared" si="87"/>
        <v>0</v>
      </c>
      <c r="BB216" s="1">
        <f t="shared" si="88"/>
        <v>5.9689288634505289E-2</v>
      </c>
      <c r="BC216" s="1"/>
    </row>
    <row r="217" spans="1:55" x14ac:dyDescent="0.2">
      <c r="A217" t="s">
        <v>242</v>
      </c>
      <c r="B217" t="s">
        <v>493</v>
      </c>
      <c r="C217" t="s">
        <v>538</v>
      </c>
      <c r="D217">
        <v>1.7681</v>
      </c>
      <c r="E217">
        <v>1.5684</v>
      </c>
      <c r="F217">
        <v>5.6356999999999999</v>
      </c>
      <c r="G217">
        <v>0.69499999999999995</v>
      </c>
      <c r="H217">
        <v>5.7682000000000002</v>
      </c>
      <c r="I217">
        <v>0.81020000000000003</v>
      </c>
      <c r="J217">
        <v>0.1835</v>
      </c>
      <c r="K217">
        <v>2.0537999999999998</v>
      </c>
      <c r="L217">
        <v>0</v>
      </c>
      <c r="M217">
        <v>1.8866000000000001</v>
      </c>
      <c r="N217">
        <v>637</v>
      </c>
      <c r="O217">
        <v>221</v>
      </c>
      <c r="P217" t="s">
        <v>538</v>
      </c>
      <c r="Q217">
        <v>2012</v>
      </c>
      <c r="R217" t="s">
        <v>493</v>
      </c>
      <c r="S217" t="s">
        <v>538</v>
      </c>
      <c r="T217">
        <v>201202</v>
      </c>
      <c r="U217">
        <v>1.9668000000000001</v>
      </c>
      <c r="V217">
        <v>1.7859</v>
      </c>
      <c r="W217">
        <v>6.2687999999999997</v>
      </c>
      <c r="X217">
        <v>0.75880000000000003</v>
      </c>
      <c r="Y217">
        <v>6.3292000000000002</v>
      </c>
      <c r="Z217">
        <v>587</v>
      </c>
      <c r="AA217">
        <v>0.89580000000000004</v>
      </c>
      <c r="AB217">
        <v>0.21049999999999999</v>
      </c>
      <c r="AC217">
        <v>2.3018999999999998</v>
      </c>
      <c r="AD217">
        <v>0</v>
      </c>
      <c r="AE217">
        <v>2.1678999999999999</v>
      </c>
      <c r="AF217">
        <v>587</v>
      </c>
      <c r="AG217" s="8">
        <f t="shared" si="89"/>
        <v>50</v>
      </c>
      <c r="AH217" s="8">
        <f t="shared" si="69"/>
        <v>0.1987000000000001</v>
      </c>
      <c r="AI217" s="8">
        <f t="shared" si="70"/>
        <v>0.21750000000000003</v>
      </c>
      <c r="AJ217" s="8">
        <f t="shared" si="71"/>
        <v>0.63309999999999977</v>
      </c>
      <c r="AK217" s="8">
        <f t="shared" si="72"/>
        <v>6.3800000000000079E-2</v>
      </c>
      <c r="AL217" s="8">
        <f t="shared" si="73"/>
        <v>0.56099999999999994</v>
      </c>
      <c r="AM217" s="8">
        <f t="shared" si="74"/>
        <v>8.5600000000000009E-2</v>
      </c>
      <c r="AN217" s="8">
        <f t="shared" si="75"/>
        <v>2.6999999999999996E-2</v>
      </c>
      <c r="AO217" s="8">
        <f t="shared" si="76"/>
        <v>0.24809999999999999</v>
      </c>
      <c r="AP217" s="8">
        <f t="shared" si="77"/>
        <v>0</v>
      </c>
      <c r="AQ217" s="8">
        <f t="shared" si="78"/>
        <v>0.28129999999999988</v>
      </c>
      <c r="AR217" s="1">
        <f t="shared" si="90"/>
        <v>8.5178875638841633E-2</v>
      </c>
      <c r="AS217" s="1">
        <f t="shared" si="79"/>
        <v>0.10102704901362625</v>
      </c>
      <c r="AT217" s="1">
        <f t="shared" si="80"/>
        <v>0.12178733411725184</v>
      </c>
      <c r="AU217" s="1">
        <f t="shared" si="81"/>
        <v>0.10099221541602854</v>
      </c>
      <c r="AV217" s="1">
        <f t="shared" si="82"/>
        <v>8.4080126515550968E-2</v>
      </c>
      <c r="AW217" s="1">
        <f t="shared" si="83"/>
        <v>8.8636794539594277E-2</v>
      </c>
      <c r="AX217" s="1">
        <f t="shared" si="84"/>
        <v>9.5557043983031886E-2</v>
      </c>
      <c r="AY217" s="1">
        <f t="shared" si="85"/>
        <v>0.12826603325415675</v>
      </c>
      <c r="AZ217" s="1">
        <f t="shared" si="86"/>
        <v>0.10778052912811154</v>
      </c>
      <c r="BA217" s="1">
        <f t="shared" si="87"/>
        <v>0</v>
      </c>
      <c r="BB217" s="1">
        <f t="shared" si="88"/>
        <v>0.12975690760643932</v>
      </c>
      <c r="BC217" s="1"/>
    </row>
    <row r="218" spans="1:55" x14ac:dyDescent="0.2">
      <c r="A218" t="s">
        <v>243</v>
      </c>
      <c r="B218" t="s">
        <v>494</v>
      </c>
      <c r="C218" t="s">
        <v>539</v>
      </c>
      <c r="D218">
        <v>1.0454000000000001</v>
      </c>
      <c r="E218">
        <v>8.6900999999999993</v>
      </c>
      <c r="F218">
        <v>2.5493999999999999</v>
      </c>
      <c r="G218">
        <v>4.7409999999999997</v>
      </c>
      <c r="H218">
        <v>1.2151000000000001</v>
      </c>
      <c r="I218">
        <v>1.0415000000000001</v>
      </c>
      <c r="J218">
        <v>2.0748000000000002</v>
      </c>
      <c r="K218">
        <v>1.0761000000000001</v>
      </c>
      <c r="L218">
        <v>5.4813000000000001</v>
      </c>
      <c r="M218">
        <v>1.3762000000000001</v>
      </c>
      <c r="N218">
        <v>5612</v>
      </c>
      <c r="O218">
        <v>222</v>
      </c>
      <c r="P218" t="s">
        <v>539</v>
      </c>
      <c r="Q218">
        <v>2013</v>
      </c>
      <c r="R218" t="s">
        <v>494</v>
      </c>
      <c r="S218" t="s">
        <v>539</v>
      </c>
      <c r="T218">
        <v>201312</v>
      </c>
      <c r="U218">
        <v>1.1135999999999999</v>
      </c>
      <c r="V218">
        <v>9.1402999999999999</v>
      </c>
      <c r="W218">
        <v>2.7201</v>
      </c>
      <c r="X218">
        <v>5.1326999999999998</v>
      </c>
      <c r="Y218">
        <v>1.3004</v>
      </c>
      <c r="Z218">
        <v>5268</v>
      </c>
      <c r="AA218">
        <v>1.1224000000000001</v>
      </c>
      <c r="AB218">
        <v>2.1920999999999999</v>
      </c>
      <c r="AC218">
        <v>1.1537999999999999</v>
      </c>
      <c r="AD218">
        <v>5.8612000000000002</v>
      </c>
      <c r="AE218">
        <v>1.4639</v>
      </c>
      <c r="AF218">
        <v>5268</v>
      </c>
      <c r="AG218" s="8">
        <f t="shared" si="89"/>
        <v>344</v>
      </c>
      <c r="AH218" s="8">
        <f t="shared" si="69"/>
        <v>6.8199999999999816E-2</v>
      </c>
      <c r="AI218" s="8">
        <f t="shared" si="70"/>
        <v>0.4502000000000006</v>
      </c>
      <c r="AJ218" s="8">
        <f t="shared" si="71"/>
        <v>0.17070000000000007</v>
      </c>
      <c r="AK218" s="8">
        <f t="shared" si="72"/>
        <v>0.39170000000000016</v>
      </c>
      <c r="AL218" s="8">
        <f t="shared" si="73"/>
        <v>8.5299999999999931E-2</v>
      </c>
      <c r="AM218" s="8">
        <f t="shared" si="74"/>
        <v>8.0899999999999972E-2</v>
      </c>
      <c r="AN218" s="8">
        <f t="shared" si="75"/>
        <v>0.11729999999999974</v>
      </c>
      <c r="AO218" s="8">
        <f t="shared" si="76"/>
        <v>7.769999999999988E-2</v>
      </c>
      <c r="AP218" s="8">
        <f t="shared" si="77"/>
        <v>0.37990000000000013</v>
      </c>
      <c r="AQ218" s="8">
        <f t="shared" si="78"/>
        <v>8.7699999999999889E-2</v>
      </c>
      <c r="AR218" s="1">
        <f t="shared" si="90"/>
        <v>6.5299924069855741E-2</v>
      </c>
      <c r="AS218" s="1">
        <f t="shared" si="79"/>
        <v>6.1242816091953811E-2</v>
      </c>
      <c r="AT218" s="1">
        <f t="shared" si="80"/>
        <v>4.9254400840235024E-2</v>
      </c>
      <c r="AU218" s="1">
        <f t="shared" si="81"/>
        <v>6.2755045770376161E-2</v>
      </c>
      <c r="AV218" s="1">
        <f t="shared" si="82"/>
        <v>7.6314610244121006E-2</v>
      </c>
      <c r="AW218" s="1">
        <f t="shared" si="83"/>
        <v>6.559520147646869E-2</v>
      </c>
      <c r="AX218" s="1">
        <f t="shared" si="84"/>
        <v>7.207769066286529E-2</v>
      </c>
      <c r="AY218" s="1">
        <f t="shared" si="85"/>
        <v>5.3510332557821116E-2</v>
      </c>
      <c r="AZ218" s="1">
        <f t="shared" si="86"/>
        <v>6.7342693707748258E-2</v>
      </c>
      <c r="BA218" s="1">
        <f t="shared" si="87"/>
        <v>6.4816078618712858E-2</v>
      </c>
      <c r="BB218" s="1">
        <f t="shared" si="88"/>
        <v>5.9908463692875169E-2</v>
      </c>
      <c r="BC218" s="1"/>
    </row>
    <row r="219" spans="1:55" x14ac:dyDescent="0.2">
      <c r="A219" t="s">
        <v>244</v>
      </c>
      <c r="B219" t="s">
        <v>495</v>
      </c>
      <c r="C219" t="s">
        <v>539</v>
      </c>
      <c r="D219">
        <v>2.1313</v>
      </c>
      <c r="E219">
        <v>2.3765000000000001</v>
      </c>
      <c r="F219">
        <v>4.2877999999999998</v>
      </c>
      <c r="G219">
        <v>2.4146999999999998</v>
      </c>
      <c r="H219">
        <v>3.0720999999999998</v>
      </c>
      <c r="I219">
        <v>3.7980999999999998</v>
      </c>
      <c r="J219">
        <v>0.46489999999999998</v>
      </c>
      <c r="K219">
        <v>1.417</v>
      </c>
      <c r="L219">
        <v>1.0307999999999999</v>
      </c>
      <c r="M219">
        <v>0.64670000000000005</v>
      </c>
      <c r="N219">
        <v>2086</v>
      </c>
      <c r="O219">
        <v>223</v>
      </c>
      <c r="P219" t="s">
        <v>539</v>
      </c>
      <c r="Q219">
        <v>2015</v>
      </c>
      <c r="R219" t="s">
        <v>495</v>
      </c>
      <c r="S219" t="s">
        <v>539</v>
      </c>
      <c r="T219">
        <v>201509</v>
      </c>
      <c r="U219">
        <v>2.2450000000000001</v>
      </c>
      <c r="V219">
        <v>2.3639000000000001</v>
      </c>
      <c r="W219">
        <v>4.4790999999999999</v>
      </c>
      <c r="X219">
        <v>2.5466000000000002</v>
      </c>
      <c r="Y219">
        <v>3.2155</v>
      </c>
      <c r="Z219">
        <v>2017</v>
      </c>
      <c r="AA219">
        <v>4.0331999999999999</v>
      </c>
      <c r="AB219">
        <v>0.48670000000000002</v>
      </c>
      <c r="AC219">
        <v>1.4950000000000001</v>
      </c>
      <c r="AD219">
        <v>1.0390999999999999</v>
      </c>
      <c r="AE219">
        <v>0.64119999999999999</v>
      </c>
      <c r="AF219">
        <v>2017</v>
      </c>
      <c r="AG219" s="8">
        <f t="shared" si="89"/>
        <v>69</v>
      </c>
      <c r="AH219" s="8">
        <f t="shared" si="69"/>
        <v>0.11370000000000013</v>
      </c>
      <c r="AI219" s="8">
        <f t="shared" si="70"/>
        <v>1.2599999999999945E-2</v>
      </c>
      <c r="AJ219" s="8">
        <f t="shared" si="71"/>
        <v>0.19130000000000003</v>
      </c>
      <c r="AK219" s="8">
        <f t="shared" si="72"/>
        <v>0.13190000000000035</v>
      </c>
      <c r="AL219" s="8">
        <f t="shared" si="73"/>
        <v>0.14340000000000019</v>
      </c>
      <c r="AM219" s="8">
        <f t="shared" si="74"/>
        <v>0.23510000000000009</v>
      </c>
      <c r="AN219" s="8">
        <f t="shared" si="75"/>
        <v>2.1800000000000042E-2</v>
      </c>
      <c r="AO219" s="8">
        <f t="shared" si="76"/>
        <v>7.8000000000000069E-2</v>
      </c>
      <c r="AP219" s="8">
        <f t="shared" si="77"/>
        <v>8.2999999999999741E-3</v>
      </c>
      <c r="AQ219" s="8">
        <f t="shared" si="78"/>
        <v>5.5000000000000604E-3</v>
      </c>
      <c r="AR219" s="1">
        <f t="shared" si="90"/>
        <v>3.420922161626172E-2</v>
      </c>
      <c r="AS219" s="1">
        <f t="shared" si="79"/>
        <v>5.0645879732739485E-2</v>
      </c>
      <c r="AT219" s="1">
        <f t="shared" si="80"/>
        <v>5.3301747112821651E-3</v>
      </c>
      <c r="AU219" s="1">
        <f t="shared" si="81"/>
        <v>4.2709472885177791E-2</v>
      </c>
      <c r="AV219" s="1">
        <f t="shared" si="82"/>
        <v>5.1794549595539308E-2</v>
      </c>
      <c r="AW219" s="1">
        <f t="shared" si="83"/>
        <v>4.4596485772041783E-2</v>
      </c>
      <c r="AX219" s="1">
        <f t="shared" si="84"/>
        <v>5.8291183179609241E-2</v>
      </c>
      <c r="AY219" s="1">
        <f t="shared" si="85"/>
        <v>4.4791452640230212E-2</v>
      </c>
      <c r="AZ219" s="1">
        <f t="shared" si="86"/>
        <v>5.2173913043478293E-2</v>
      </c>
      <c r="BA219" s="1">
        <f t="shared" si="87"/>
        <v>7.9876816475795698E-3</v>
      </c>
      <c r="BB219" s="1">
        <f t="shared" si="88"/>
        <v>8.5776668746102569E-3</v>
      </c>
      <c r="BC219" s="1"/>
    </row>
    <row r="220" spans="1:55" x14ac:dyDescent="0.2">
      <c r="A220" t="s">
        <v>245</v>
      </c>
      <c r="B220" t="s">
        <v>496</v>
      </c>
      <c r="C220" t="s">
        <v>539</v>
      </c>
      <c r="D220">
        <v>1.8704000000000001</v>
      </c>
      <c r="E220">
        <v>1.5806</v>
      </c>
      <c r="F220">
        <v>3.7223999999999999</v>
      </c>
      <c r="G220">
        <v>0.48120000000000002</v>
      </c>
      <c r="H220">
        <v>1.0971</v>
      </c>
      <c r="I220">
        <v>0.86639999999999995</v>
      </c>
      <c r="J220">
        <v>0.72840000000000005</v>
      </c>
      <c r="K220">
        <v>0.67430000000000001</v>
      </c>
      <c r="L220">
        <v>0.82189999999999996</v>
      </c>
      <c r="M220">
        <v>1.2850999999999999</v>
      </c>
      <c r="N220">
        <v>2691</v>
      </c>
      <c r="O220">
        <v>224</v>
      </c>
      <c r="P220" t="s">
        <v>539</v>
      </c>
      <c r="Q220">
        <v>2010</v>
      </c>
      <c r="R220" t="s">
        <v>496</v>
      </c>
      <c r="S220" t="s">
        <v>539</v>
      </c>
      <c r="T220">
        <v>201011</v>
      </c>
      <c r="U220">
        <v>2.0510000000000002</v>
      </c>
      <c r="V220">
        <v>1.6375999999999999</v>
      </c>
      <c r="W220">
        <v>3.8816000000000002</v>
      </c>
      <c r="X220">
        <v>0.51170000000000004</v>
      </c>
      <c r="Y220">
        <v>1.1226</v>
      </c>
      <c r="Z220">
        <v>2639</v>
      </c>
      <c r="AA220">
        <v>0.92249999999999999</v>
      </c>
      <c r="AB220">
        <v>0.75839999999999996</v>
      </c>
      <c r="AC220">
        <v>0.7046</v>
      </c>
      <c r="AD220">
        <v>0.79710000000000003</v>
      </c>
      <c r="AE220">
        <v>1.3373999999999999</v>
      </c>
      <c r="AF220">
        <v>2639</v>
      </c>
      <c r="AG220" s="8">
        <f t="shared" si="89"/>
        <v>52</v>
      </c>
      <c r="AH220" s="8">
        <f t="shared" si="69"/>
        <v>0.18060000000000009</v>
      </c>
      <c r="AI220" s="8">
        <f t="shared" si="70"/>
        <v>5.699999999999994E-2</v>
      </c>
      <c r="AJ220" s="8">
        <f t="shared" si="71"/>
        <v>0.15920000000000023</v>
      </c>
      <c r="AK220" s="8">
        <f t="shared" si="72"/>
        <v>3.0500000000000027E-2</v>
      </c>
      <c r="AL220" s="8">
        <f t="shared" si="73"/>
        <v>2.5500000000000078E-2</v>
      </c>
      <c r="AM220" s="8">
        <f t="shared" si="74"/>
        <v>5.6100000000000039E-2</v>
      </c>
      <c r="AN220" s="8">
        <f t="shared" si="75"/>
        <v>2.9999999999999916E-2</v>
      </c>
      <c r="AO220" s="8">
        <f t="shared" si="76"/>
        <v>3.0299999999999994E-2</v>
      </c>
      <c r="AP220" s="8">
        <f t="shared" si="77"/>
        <v>2.4799999999999933E-2</v>
      </c>
      <c r="AQ220" s="8">
        <f t="shared" si="78"/>
        <v>5.2300000000000013E-2</v>
      </c>
      <c r="AR220" s="1">
        <f t="shared" si="90"/>
        <v>1.9704433497536922E-2</v>
      </c>
      <c r="AS220" s="1">
        <f t="shared" si="79"/>
        <v>8.8054607508532445E-2</v>
      </c>
      <c r="AT220" s="1">
        <f t="shared" si="80"/>
        <v>3.4807034684904647E-2</v>
      </c>
      <c r="AU220" s="1">
        <f t="shared" si="81"/>
        <v>4.1014014839241608E-2</v>
      </c>
      <c r="AV220" s="1">
        <f t="shared" si="82"/>
        <v>5.960523744381474E-2</v>
      </c>
      <c r="AW220" s="1">
        <f t="shared" si="83"/>
        <v>2.271512560128286E-2</v>
      </c>
      <c r="AX220" s="1">
        <f t="shared" si="84"/>
        <v>6.0813008130081392E-2</v>
      </c>
      <c r="AY220" s="1">
        <f t="shared" si="85"/>
        <v>3.9556962025316333E-2</v>
      </c>
      <c r="AZ220" s="1">
        <f t="shared" si="86"/>
        <v>4.3003122338915678E-2</v>
      </c>
      <c r="BA220" s="1">
        <f t="shared" si="87"/>
        <v>3.1112783841425129E-2</v>
      </c>
      <c r="BB220" s="1">
        <f t="shared" si="88"/>
        <v>3.9105727531030365E-2</v>
      </c>
      <c r="BC220" s="1"/>
    </row>
    <row r="221" spans="1:55" x14ac:dyDescent="0.2">
      <c r="A221" t="s">
        <v>246</v>
      </c>
      <c r="B221" t="s">
        <v>497</v>
      </c>
      <c r="C221" t="s">
        <v>539</v>
      </c>
      <c r="D221">
        <v>1.7989999999999999</v>
      </c>
      <c r="E221">
        <v>3.1678000000000002</v>
      </c>
      <c r="F221">
        <v>3.8161</v>
      </c>
      <c r="G221">
        <v>2.6181000000000001</v>
      </c>
      <c r="H221">
        <v>1.3576999999999999</v>
      </c>
      <c r="I221">
        <v>1.3677999999999999</v>
      </c>
      <c r="J221">
        <v>0.66159999999999997</v>
      </c>
      <c r="K221">
        <v>1.6661999999999999</v>
      </c>
      <c r="L221">
        <v>1.3089</v>
      </c>
      <c r="M221">
        <v>0.82069999999999999</v>
      </c>
      <c r="N221">
        <v>2478</v>
      </c>
      <c r="O221">
        <v>225</v>
      </c>
      <c r="P221" t="s">
        <v>539</v>
      </c>
      <c r="Q221">
        <v>2011</v>
      </c>
      <c r="R221" t="s">
        <v>497</v>
      </c>
      <c r="S221" t="s">
        <v>539</v>
      </c>
      <c r="T221">
        <v>201111</v>
      </c>
      <c r="U221">
        <v>1.7690999999999999</v>
      </c>
      <c r="V221">
        <v>2.9531999999999998</v>
      </c>
      <c r="W221">
        <v>3.9662999999999999</v>
      </c>
      <c r="X221">
        <v>2.8214999999999999</v>
      </c>
      <c r="Y221">
        <v>1.2978000000000001</v>
      </c>
      <c r="Z221">
        <v>2378</v>
      </c>
      <c r="AA221">
        <v>1.3613</v>
      </c>
      <c r="AB221">
        <v>0.48720000000000002</v>
      </c>
      <c r="AC221">
        <v>1.8067</v>
      </c>
      <c r="AD221">
        <v>1.2084999999999999</v>
      </c>
      <c r="AE221">
        <v>0.85460000000000003</v>
      </c>
      <c r="AF221">
        <v>2378</v>
      </c>
      <c r="AG221" s="8">
        <f t="shared" si="89"/>
        <v>100</v>
      </c>
      <c r="AH221" s="8">
        <f t="shared" si="69"/>
        <v>2.9900000000000038E-2</v>
      </c>
      <c r="AI221" s="8">
        <f t="shared" si="70"/>
        <v>0.21460000000000035</v>
      </c>
      <c r="AJ221" s="8">
        <f t="shared" si="71"/>
        <v>0.15019999999999989</v>
      </c>
      <c r="AK221" s="8">
        <f t="shared" si="72"/>
        <v>0.2033999999999998</v>
      </c>
      <c r="AL221" s="8">
        <f t="shared" si="73"/>
        <v>5.9899999999999842E-2</v>
      </c>
      <c r="AM221" s="8">
        <f t="shared" si="74"/>
        <v>6.4999999999999503E-3</v>
      </c>
      <c r="AN221" s="8">
        <f t="shared" si="75"/>
        <v>0.17439999999999994</v>
      </c>
      <c r="AO221" s="8">
        <f t="shared" si="76"/>
        <v>0.14050000000000007</v>
      </c>
      <c r="AP221" s="8">
        <f t="shared" si="77"/>
        <v>0.10040000000000004</v>
      </c>
      <c r="AQ221" s="8">
        <f t="shared" si="78"/>
        <v>3.3900000000000041E-2</v>
      </c>
      <c r="AR221" s="1">
        <f t="shared" si="90"/>
        <v>4.2052144659377566E-2</v>
      </c>
      <c r="AS221" s="1">
        <f t="shared" si="79"/>
        <v>1.6901249222768699E-2</v>
      </c>
      <c r="AT221" s="1">
        <f t="shared" si="80"/>
        <v>7.2666937559257905E-2</v>
      </c>
      <c r="AU221" s="1">
        <f t="shared" si="81"/>
        <v>3.7869046718604249E-2</v>
      </c>
      <c r="AV221" s="1">
        <f t="shared" si="82"/>
        <v>7.2089314194577314E-2</v>
      </c>
      <c r="AW221" s="1">
        <f t="shared" si="83"/>
        <v>4.6155031591924578E-2</v>
      </c>
      <c r="AX221" s="1">
        <f t="shared" si="84"/>
        <v>4.7748475721736128E-3</v>
      </c>
      <c r="AY221" s="1">
        <f t="shared" si="85"/>
        <v>0.3579638752052543</v>
      </c>
      <c r="AZ221" s="1">
        <f t="shared" si="86"/>
        <v>7.7766092876515258E-2</v>
      </c>
      <c r="BA221" s="1">
        <f t="shared" si="87"/>
        <v>8.3078196110881297E-2</v>
      </c>
      <c r="BB221" s="1">
        <f t="shared" si="88"/>
        <v>3.9667680786332871E-2</v>
      </c>
      <c r="BC221" s="1"/>
    </row>
    <row r="222" spans="1:55" x14ac:dyDescent="0.2">
      <c r="A222" t="s">
        <v>247</v>
      </c>
      <c r="B222" t="s">
        <v>498</v>
      </c>
      <c r="C222" t="s">
        <v>539</v>
      </c>
      <c r="D222">
        <v>1.3641000000000001</v>
      </c>
      <c r="E222">
        <v>0.72870000000000001</v>
      </c>
      <c r="F222">
        <v>2.1821999999999999</v>
      </c>
      <c r="G222">
        <v>0.74990000000000001</v>
      </c>
      <c r="H222">
        <v>1.0250999999999999</v>
      </c>
      <c r="I222">
        <v>1.1162000000000001</v>
      </c>
      <c r="J222">
        <v>0.64600000000000002</v>
      </c>
      <c r="K222">
        <v>0.62760000000000005</v>
      </c>
      <c r="L222">
        <v>0.52580000000000005</v>
      </c>
      <c r="M222">
        <v>0.1028</v>
      </c>
      <c r="N222">
        <v>1731</v>
      </c>
      <c r="O222">
        <v>226</v>
      </c>
      <c r="P222" t="s">
        <v>539</v>
      </c>
      <c r="Q222">
        <v>2012</v>
      </c>
      <c r="R222" t="s">
        <v>498</v>
      </c>
      <c r="S222" t="s">
        <v>539</v>
      </c>
      <c r="T222">
        <v>201211</v>
      </c>
      <c r="U222">
        <v>1.4221999999999999</v>
      </c>
      <c r="V222">
        <v>0.75670000000000004</v>
      </c>
      <c r="W222">
        <v>2.2761999999999998</v>
      </c>
      <c r="X222">
        <v>0.79149999999999998</v>
      </c>
      <c r="Y222">
        <v>1.06</v>
      </c>
      <c r="Z222">
        <v>1687</v>
      </c>
      <c r="AA222">
        <v>1.139</v>
      </c>
      <c r="AB222">
        <v>0.72250000000000003</v>
      </c>
      <c r="AC222">
        <v>0.66290000000000004</v>
      </c>
      <c r="AD222">
        <v>0.5958</v>
      </c>
      <c r="AE222">
        <v>0.1119</v>
      </c>
      <c r="AF222">
        <v>1687</v>
      </c>
      <c r="AG222" s="8">
        <f t="shared" si="89"/>
        <v>44</v>
      </c>
      <c r="AH222" s="8">
        <f t="shared" si="69"/>
        <v>5.8099999999999818E-2</v>
      </c>
      <c r="AI222" s="8">
        <f t="shared" si="70"/>
        <v>2.8000000000000025E-2</v>
      </c>
      <c r="AJ222" s="8">
        <f t="shared" si="71"/>
        <v>9.3999999999999861E-2</v>
      </c>
      <c r="AK222" s="8">
        <f t="shared" si="72"/>
        <v>4.159999999999997E-2</v>
      </c>
      <c r="AL222" s="8">
        <f t="shared" si="73"/>
        <v>3.4900000000000153E-2</v>
      </c>
      <c r="AM222" s="8">
        <f t="shared" si="74"/>
        <v>2.2799999999999931E-2</v>
      </c>
      <c r="AN222" s="8">
        <f t="shared" si="75"/>
        <v>7.6500000000000012E-2</v>
      </c>
      <c r="AO222" s="8">
        <f t="shared" si="76"/>
        <v>3.5299999999999998E-2</v>
      </c>
      <c r="AP222" s="8">
        <f t="shared" si="77"/>
        <v>6.9999999999999951E-2</v>
      </c>
      <c r="AQ222" s="8">
        <f t="shared" si="78"/>
        <v>9.099999999999997E-3</v>
      </c>
      <c r="AR222" s="1">
        <f t="shared" si="90"/>
        <v>2.6081802015411881E-2</v>
      </c>
      <c r="AS222" s="1">
        <f t="shared" si="79"/>
        <v>4.0852200815637674E-2</v>
      </c>
      <c r="AT222" s="1">
        <f t="shared" si="80"/>
        <v>3.7002775208140659E-2</v>
      </c>
      <c r="AU222" s="1">
        <f t="shared" si="81"/>
        <v>4.1296898339337473E-2</v>
      </c>
      <c r="AV222" s="1">
        <f t="shared" si="82"/>
        <v>5.2558433354390366E-2</v>
      </c>
      <c r="AW222" s="1">
        <f t="shared" si="83"/>
        <v>3.2924528301886968E-2</v>
      </c>
      <c r="AX222" s="1">
        <f t="shared" si="84"/>
        <v>2.001755926251092E-2</v>
      </c>
      <c r="AY222" s="1">
        <f t="shared" si="85"/>
        <v>0.10588235294117654</v>
      </c>
      <c r="AZ222" s="1">
        <f t="shared" si="86"/>
        <v>5.3250867400814639E-2</v>
      </c>
      <c r="BA222" s="1">
        <f t="shared" si="87"/>
        <v>0.11748909029875787</v>
      </c>
      <c r="BB222" s="1">
        <f t="shared" si="88"/>
        <v>8.1322609472743501E-2</v>
      </c>
      <c r="BC222" s="1"/>
    </row>
    <row r="223" spans="1:55" x14ac:dyDescent="0.2">
      <c r="A223" t="s">
        <v>248</v>
      </c>
      <c r="B223" t="s">
        <v>499</v>
      </c>
      <c r="C223" t="s">
        <v>539</v>
      </c>
      <c r="D223">
        <v>1.9120999999999999</v>
      </c>
      <c r="E223">
        <v>0.6048</v>
      </c>
      <c r="F223">
        <v>2.6720000000000002</v>
      </c>
      <c r="G223">
        <v>1.0186999999999999</v>
      </c>
      <c r="H223">
        <v>1.7615000000000001</v>
      </c>
      <c r="I223">
        <v>1.1188</v>
      </c>
      <c r="J223">
        <v>0.68359999999999999</v>
      </c>
      <c r="K223">
        <v>0.67420000000000002</v>
      </c>
      <c r="L223">
        <v>0.62070000000000003</v>
      </c>
      <c r="M223">
        <v>6.83E-2</v>
      </c>
      <c r="N223">
        <v>2726</v>
      </c>
      <c r="O223">
        <v>227</v>
      </c>
      <c r="P223" t="s">
        <v>539</v>
      </c>
      <c r="Q223">
        <v>2013</v>
      </c>
      <c r="R223" t="s">
        <v>499</v>
      </c>
      <c r="S223" t="s">
        <v>539</v>
      </c>
      <c r="T223">
        <v>201311</v>
      </c>
      <c r="U223">
        <v>1.9588000000000001</v>
      </c>
      <c r="V223">
        <v>0.63339999999999996</v>
      </c>
      <c r="W223">
        <v>2.7759999999999998</v>
      </c>
      <c r="X223">
        <v>1.0462</v>
      </c>
      <c r="Y223">
        <v>1.8198000000000001</v>
      </c>
      <c r="Z223">
        <v>2677</v>
      </c>
      <c r="AA223">
        <v>1.1598999999999999</v>
      </c>
      <c r="AB223">
        <v>0.74439999999999995</v>
      </c>
      <c r="AC223">
        <v>0.69589999999999996</v>
      </c>
      <c r="AD223">
        <v>0.64849999999999997</v>
      </c>
      <c r="AE223">
        <v>0.16800000000000001</v>
      </c>
      <c r="AF223">
        <v>2677</v>
      </c>
      <c r="AG223" s="8">
        <f t="shared" si="89"/>
        <v>49</v>
      </c>
      <c r="AH223" s="8">
        <f t="shared" si="69"/>
        <v>4.6700000000000186E-2</v>
      </c>
      <c r="AI223" s="8">
        <f t="shared" si="70"/>
        <v>2.8599999999999959E-2</v>
      </c>
      <c r="AJ223" s="8">
        <f t="shared" si="71"/>
        <v>0.10399999999999965</v>
      </c>
      <c r="AK223" s="8">
        <f t="shared" si="72"/>
        <v>2.750000000000008E-2</v>
      </c>
      <c r="AL223" s="8">
        <f t="shared" si="73"/>
        <v>5.8300000000000018E-2</v>
      </c>
      <c r="AM223" s="8">
        <f t="shared" si="74"/>
        <v>4.1099999999999914E-2</v>
      </c>
      <c r="AN223" s="8">
        <f t="shared" si="75"/>
        <v>6.0799999999999965E-2</v>
      </c>
      <c r="AO223" s="8">
        <f t="shared" si="76"/>
        <v>2.1699999999999942E-2</v>
      </c>
      <c r="AP223" s="8">
        <f t="shared" si="77"/>
        <v>2.7799999999999936E-2</v>
      </c>
      <c r="AQ223" s="8">
        <f t="shared" si="78"/>
        <v>9.9700000000000011E-2</v>
      </c>
      <c r="AR223" s="1">
        <f t="shared" si="90"/>
        <v>1.8304071722077042E-2</v>
      </c>
      <c r="AS223" s="1">
        <f t="shared" si="79"/>
        <v>2.3841127220747493E-2</v>
      </c>
      <c r="AT223" s="1">
        <f t="shared" si="80"/>
        <v>4.5153141774549987E-2</v>
      </c>
      <c r="AU223" s="1">
        <f t="shared" si="81"/>
        <v>3.7463976945244837E-2</v>
      </c>
      <c r="AV223" s="1">
        <f t="shared" si="82"/>
        <v>2.6285605046836191E-2</v>
      </c>
      <c r="AW223" s="1">
        <f t="shared" si="83"/>
        <v>3.2036487526101776E-2</v>
      </c>
      <c r="AX223" s="1">
        <f t="shared" si="84"/>
        <v>3.5434089145615966E-2</v>
      </c>
      <c r="AY223" s="1">
        <f t="shared" si="85"/>
        <v>8.1676518001074672E-2</v>
      </c>
      <c r="AZ223" s="1">
        <f t="shared" si="86"/>
        <v>3.1182641184078097E-2</v>
      </c>
      <c r="BA223" s="1">
        <f t="shared" si="87"/>
        <v>4.286815728604465E-2</v>
      </c>
      <c r="BB223" s="1">
        <f t="shared" si="88"/>
        <v>0.59345238095238095</v>
      </c>
      <c r="BC223" s="1"/>
    </row>
    <row r="224" spans="1:55" x14ac:dyDescent="0.2">
      <c r="A224" t="s">
        <v>249</v>
      </c>
      <c r="B224" t="s">
        <v>500</v>
      </c>
      <c r="C224" t="s">
        <v>539</v>
      </c>
      <c r="D224">
        <v>1.3658999999999999</v>
      </c>
      <c r="E224">
        <v>0.26629999999999998</v>
      </c>
      <c r="F224">
        <v>3.5289000000000001</v>
      </c>
      <c r="G224">
        <v>1.0731999999999999</v>
      </c>
      <c r="H224">
        <v>1.5858000000000001</v>
      </c>
      <c r="I224">
        <v>2.7294999999999998</v>
      </c>
      <c r="J224">
        <v>0.2203</v>
      </c>
      <c r="K224">
        <v>1.6928000000000001</v>
      </c>
      <c r="L224">
        <v>0.44230000000000003</v>
      </c>
      <c r="M224">
        <v>0.24790000000000001</v>
      </c>
      <c r="N224">
        <v>1344</v>
      </c>
      <c r="O224">
        <v>228</v>
      </c>
      <c r="P224" t="s">
        <v>539</v>
      </c>
      <c r="Q224">
        <v>2014</v>
      </c>
      <c r="R224" t="s">
        <v>500</v>
      </c>
      <c r="S224" t="s">
        <v>539</v>
      </c>
      <c r="T224">
        <v>201411</v>
      </c>
      <c r="U224">
        <v>1.42</v>
      </c>
      <c r="V224">
        <v>0.26390000000000002</v>
      </c>
      <c r="W224">
        <v>3.6886000000000001</v>
      </c>
      <c r="X224">
        <v>1.1183000000000001</v>
      </c>
      <c r="Y224">
        <v>1.6231</v>
      </c>
      <c r="Z224">
        <v>1316</v>
      </c>
      <c r="AA224">
        <v>2.8542999999999998</v>
      </c>
      <c r="AB224">
        <v>0.2271</v>
      </c>
      <c r="AC224">
        <v>1.7495000000000001</v>
      </c>
      <c r="AD224">
        <v>0.45319999999999999</v>
      </c>
      <c r="AE224">
        <v>0.2676</v>
      </c>
      <c r="AF224">
        <v>1316</v>
      </c>
      <c r="AG224" s="8">
        <f t="shared" si="89"/>
        <v>28</v>
      </c>
      <c r="AH224" s="8">
        <f t="shared" si="69"/>
        <v>5.4100000000000037E-2</v>
      </c>
      <c r="AI224" s="8">
        <f t="shared" si="70"/>
        <v>2.3999999999999577E-3</v>
      </c>
      <c r="AJ224" s="8">
        <f t="shared" si="71"/>
        <v>0.15969999999999995</v>
      </c>
      <c r="AK224" s="8">
        <f t="shared" si="72"/>
        <v>4.510000000000014E-2</v>
      </c>
      <c r="AL224" s="8">
        <f t="shared" si="73"/>
        <v>3.7299999999999889E-2</v>
      </c>
      <c r="AM224" s="8">
        <f t="shared" si="74"/>
        <v>0.12480000000000002</v>
      </c>
      <c r="AN224" s="8">
        <f t="shared" si="75"/>
        <v>6.8000000000000005E-3</v>
      </c>
      <c r="AO224" s="8">
        <f t="shared" si="76"/>
        <v>5.6699999999999973E-2</v>
      </c>
      <c r="AP224" s="8">
        <f t="shared" si="77"/>
        <v>1.0899999999999965E-2</v>
      </c>
      <c r="AQ224" s="8">
        <f t="shared" si="78"/>
        <v>1.9699999999999995E-2</v>
      </c>
      <c r="AR224" s="1">
        <f t="shared" si="90"/>
        <v>2.1276595744680771E-2</v>
      </c>
      <c r="AS224" s="1">
        <f t="shared" si="79"/>
        <v>3.8098591549295846E-2</v>
      </c>
      <c r="AT224" s="1">
        <f t="shared" si="80"/>
        <v>9.0943539219399128E-3</v>
      </c>
      <c r="AU224" s="1">
        <f t="shared" si="81"/>
        <v>4.3295559290787766E-2</v>
      </c>
      <c r="AV224" s="1">
        <f t="shared" si="82"/>
        <v>4.0329070911204634E-2</v>
      </c>
      <c r="AW224" s="1">
        <f t="shared" si="83"/>
        <v>2.2980715913991645E-2</v>
      </c>
      <c r="AX224" s="1">
        <f t="shared" si="84"/>
        <v>4.3723504887362985E-2</v>
      </c>
      <c r="AY224" s="1">
        <f t="shared" si="85"/>
        <v>2.9942756494936162E-2</v>
      </c>
      <c r="AZ224" s="1">
        <f t="shared" si="86"/>
        <v>3.2409259788510947E-2</v>
      </c>
      <c r="BA224" s="1">
        <f t="shared" si="87"/>
        <v>2.4051191526919591E-2</v>
      </c>
      <c r="BB224" s="1">
        <f t="shared" si="88"/>
        <v>7.3617339312406549E-2</v>
      </c>
      <c r="BC224" s="1"/>
    </row>
    <row r="225" spans="1:55" x14ac:dyDescent="0.2">
      <c r="A225" t="s">
        <v>250</v>
      </c>
      <c r="B225" t="s">
        <v>501</v>
      </c>
      <c r="C225" t="s">
        <v>539</v>
      </c>
      <c r="D225">
        <v>1.1820999999999999</v>
      </c>
      <c r="E225">
        <v>1.6387</v>
      </c>
      <c r="F225">
        <v>3.4064000000000001</v>
      </c>
      <c r="G225">
        <v>1.2847</v>
      </c>
      <c r="H225">
        <v>1.9180999999999999</v>
      </c>
      <c r="I225">
        <v>0.71089999999999998</v>
      </c>
      <c r="J225">
        <v>0.40339999999999998</v>
      </c>
      <c r="K225">
        <v>1.2726999999999999</v>
      </c>
      <c r="L225">
        <v>0.57369999999999999</v>
      </c>
      <c r="M225">
        <v>0.99029999999999996</v>
      </c>
      <c r="N225">
        <v>2006</v>
      </c>
      <c r="O225">
        <v>229</v>
      </c>
      <c r="P225" t="s">
        <v>539</v>
      </c>
      <c r="Q225">
        <v>2015</v>
      </c>
      <c r="R225" t="s">
        <v>501</v>
      </c>
      <c r="S225" t="s">
        <v>539</v>
      </c>
      <c r="T225">
        <v>201511</v>
      </c>
      <c r="U225">
        <v>1.2382</v>
      </c>
      <c r="V225">
        <v>1.7637</v>
      </c>
      <c r="W225">
        <v>3.5868000000000002</v>
      </c>
      <c r="X225">
        <v>1.3445</v>
      </c>
      <c r="Y225">
        <v>1.8071999999999999</v>
      </c>
      <c r="Z225">
        <v>1941</v>
      </c>
      <c r="AA225">
        <v>0.75749999999999995</v>
      </c>
      <c r="AB225">
        <v>0.44429999999999997</v>
      </c>
      <c r="AC225">
        <v>1.3416999999999999</v>
      </c>
      <c r="AD225">
        <v>0.6099</v>
      </c>
      <c r="AE225">
        <v>1.0556000000000001</v>
      </c>
      <c r="AF225">
        <v>1941</v>
      </c>
      <c r="AG225" s="8">
        <f t="shared" si="89"/>
        <v>65</v>
      </c>
      <c r="AH225" s="8">
        <f t="shared" si="69"/>
        <v>5.6100000000000039E-2</v>
      </c>
      <c r="AI225" s="8">
        <f t="shared" si="70"/>
        <v>0.125</v>
      </c>
      <c r="AJ225" s="8">
        <f t="shared" si="71"/>
        <v>0.18040000000000012</v>
      </c>
      <c r="AK225" s="8">
        <f t="shared" si="72"/>
        <v>5.9800000000000075E-2</v>
      </c>
      <c r="AL225" s="8">
        <f t="shared" si="73"/>
        <v>0.1109</v>
      </c>
      <c r="AM225" s="8">
        <f t="shared" si="74"/>
        <v>4.6599999999999975E-2</v>
      </c>
      <c r="AN225" s="8">
        <f t="shared" si="75"/>
        <v>4.0899999999999992E-2</v>
      </c>
      <c r="AO225" s="8">
        <f t="shared" si="76"/>
        <v>6.899999999999995E-2</v>
      </c>
      <c r="AP225" s="8">
        <f t="shared" si="77"/>
        <v>3.620000000000001E-2</v>
      </c>
      <c r="AQ225" s="8">
        <f t="shared" si="78"/>
        <v>6.5300000000000136E-2</v>
      </c>
      <c r="AR225" s="1">
        <f t="shared" si="90"/>
        <v>3.3487892838742983E-2</v>
      </c>
      <c r="AS225" s="1">
        <f t="shared" si="79"/>
        <v>4.5307704732676535E-2</v>
      </c>
      <c r="AT225" s="1">
        <f t="shared" si="80"/>
        <v>7.0873731360208692E-2</v>
      </c>
      <c r="AU225" s="1">
        <f t="shared" si="81"/>
        <v>5.0295528047284543E-2</v>
      </c>
      <c r="AV225" s="1">
        <f t="shared" si="82"/>
        <v>4.4477500929713698E-2</v>
      </c>
      <c r="AW225" s="1">
        <f t="shared" si="83"/>
        <v>6.1365648517042848E-2</v>
      </c>
      <c r="AX225" s="1">
        <f t="shared" si="84"/>
        <v>6.1518151815181499E-2</v>
      </c>
      <c r="AY225" s="1">
        <f t="shared" si="85"/>
        <v>9.2054917848300666E-2</v>
      </c>
      <c r="AZ225" s="1">
        <f t="shared" si="86"/>
        <v>5.1427293731832746E-2</v>
      </c>
      <c r="BA225" s="1">
        <f t="shared" si="87"/>
        <v>5.9353992457779947E-2</v>
      </c>
      <c r="BB225" s="1">
        <f t="shared" si="88"/>
        <v>6.1860553239863725E-2</v>
      </c>
      <c r="BC225" s="1"/>
    </row>
    <row r="226" spans="1:55" x14ac:dyDescent="0.2">
      <c r="A226" t="s">
        <v>251</v>
      </c>
      <c r="B226" t="s">
        <v>502</v>
      </c>
      <c r="C226" t="s">
        <v>539</v>
      </c>
      <c r="D226">
        <v>0.64200000000000002</v>
      </c>
      <c r="E226">
        <v>1.0122</v>
      </c>
      <c r="F226">
        <v>3.0261</v>
      </c>
      <c r="G226">
        <v>0.70579999999999998</v>
      </c>
      <c r="H226">
        <v>1.4993000000000001</v>
      </c>
      <c r="I226">
        <v>1.3866000000000001</v>
      </c>
      <c r="J226">
        <v>0.21490000000000001</v>
      </c>
      <c r="K226">
        <v>0.53490000000000004</v>
      </c>
      <c r="L226">
        <v>0.14249999999999999</v>
      </c>
      <c r="M226">
        <v>0.34889999999999999</v>
      </c>
      <c r="N226">
        <v>1572</v>
      </c>
      <c r="O226">
        <v>230</v>
      </c>
      <c r="P226" t="s">
        <v>539</v>
      </c>
      <c r="Q226">
        <v>2016</v>
      </c>
      <c r="R226" t="s">
        <v>502</v>
      </c>
      <c r="S226" t="s">
        <v>539</v>
      </c>
      <c r="T226">
        <v>201611</v>
      </c>
      <c r="U226">
        <v>0.68479999999999996</v>
      </c>
      <c r="V226">
        <v>1.069</v>
      </c>
      <c r="W226">
        <v>3.1846000000000001</v>
      </c>
      <c r="X226">
        <v>0.73780000000000001</v>
      </c>
      <c r="Y226">
        <v>1.5305</v>
      </c>
      <c r="Z226">
        <v>1515</v>
      </c>
      <c r="AA226">
        <v>1.4659</v>
      </c>
      <c r="AB226">
        <v>0.2281</v>
      </c>
      <c r="AC226">
        <v>0.58640000000000003</v>
      </c>
      <c r="AD226">
        <v>0.15809999999999999</v>
      </c>
      <c r="AE226">
        <v>0.37819999999999998</v>
      </c>
      <c r="AF226">
        <v>1515</v>
      </c>
      <c r="AG226" s="8">
        <f t="shared" si="89"/>
        <v>57</v>
      </c>
      <c r="AH226" s="8">
        <f t="shared" si="69"/>
        <v>4.2799999999999949E-2</v>
      </c>
      <c r="AI226" s="8">
        <f t="shared" si="70"/>
        <v>5.6799999999999962E-2</v>
      </c>
      <c r="AJ226" s="8">
        <f t="shared" si="71"/>
        <v>0.15850000000000009</v>
      </c>
      <c r="AK226" s="8">
        <f t="shared" si="72"/>
        <v>3.2000000000000028E-2</v>
      </c>
      <c r="AL226" s="8">
        <f t="shared" si="73"/>
        <v>3.1199999999999894E-2</v>
      </c>
      <c r="AM226" s="8">
        <f t="shared" si="74"/>
        <v>7.9299999999999926E-2</v>
      </c>
      <c r="AN226" s="8">
        <f t="shared" si="75"/>
        <v>1.319999999999999E-2</v>
      </c>
      <c r="AO226" s="8">
        <f t="shared" si="76"/>
        <v>5.149999999999999E-2</v>
      </c>
      <c r="AP226" s="8">
        <f t="shared" si="77"/>
        <v>1.5600000000000003E-2</v>
      </c>
      <c r="AQ226" s="8">
        <f t="shared" si="78"/>
        <v>2.9299999999999993E-2</v>
      </c>
      <c r="AR226" s="1">
        <f t="shared" si="90"/>
        <v>3.7623762376237657E-2</v>
      </c>
      <c r="AS226" s="1">
        <f t="shared" si="79"/>
        <v>6.2499999999999889E-2</v>
      </c>
      <c r="AT226" s="1">
        <f t="shared" si="80"/>
        <v>5.3133769878391024E-2</v>
      </c>
      <c r="AU226" s="1">
        <f t="shared" si="81"/>
        <v>4.9770771839477534E-2</v>
      </c>
      <c r="AV226" s="1">
        <f t="shared" si="82"/>
        <v>4.3372187584711397E-2</v>
      </c>
      <c r="AW226" s="1">
        <f t="shared" si="83"/>
        <v>2.0385494936295268E-2</v>
      </c>
      <c r="AX226" s="1">
        <f t="shared" si="84"/>
        <v>5.4096459512927186E-2</v>
      </c>
      <c r="AY226" s="1">
        <f t="shared" si="85"/>
        <v>5.7869355545813184E-2</v>
      </c>
      <c r="AZ226" s="1">
        <f t="shared" si="86"/>
        <v>8.7824010914051787E-2</v>
      </c>
      <c r="BA226" s="1">
        <f t="shared" si="87"/>
        <v>9.8671726755218292E-2</v>
      </c>
      <c r="BB226" s="1">
        <f t="shared" si="88"/>
        <v>7.747223691168692E-2</v>
      </c>
      <c r="BC226" s="1"/>
    </row>
    <row r="227" spans="1:55" x14ac:dyDescent="0.2">
      <c r="A227" t="s">
        <v>252</v>
      </c>
      <c r="B227" t="s">
        <v>503</v>
      </c>
      <c r="C227" t="s">
        <v>539</v>
      </c>
      <c r="D227">
        <v>1.1006</v>
      </c>
      <c r="E227">
        <v>0.42659999999999998</v>
      </c>
      <c r="F227">
        <v>1.1335999999999999</v>
      </c>
      <c r="G227">
        <v>0.65669999999999995</v>
      </c>
      <c r="H227">
        <v>1.2804</v>
      </c>
      <c r="I227">
        <v>0.67949999999999999</v>
      </c>
      <c r="J227">
        <v>0.311</v>
      </c>
      <c r="K227">
        <v>0.24809999999999999</v>
      </c>
      <c r="L227">
        <v>0.21299999999999999</v>
      </c>
      <c r="M227">
        <v>0</v>
      </c>
      <c r="N227">
        <v>1446</v>
      </c>
      <c r="O227">
        <v>231</v>
      </c>
      <c r="P227" t="s">
        <v>539</v>
      </c>
      <c r="Q227">
        <v>2017</v>
      </c>
      <c r="R227" t="s">
        <v>503</v>
      </c>
      <c r="S227" t="s">
        <v>539</v>
      </c>
      <c r="T227">
        <v>201711</v>
      </c>
      <c r="U227">
        <v>1.1891</v>
      </c>
      <c r="V227">
        <v>0.44209999999999999</v>
      </c>
      <c r="W227">
        <v>1.2</v>
      </c>
      <c r="X227">
        <v>0.69310000000000005</v>
      </c>
      <c r="Y227">
        <v>1.3523000000000001</v>
      </c>
      <c r="Z227">
        <v>1388</v>
      </c>
      <c r="AA227">
        <v>0.87160000000000004</v>
      </c>
      <c r="AB227">
        <v>0.34689999999999999</v>
      </c>
      <c r="AC227">
        <v>0.26400000000000001</v>
      </c>
      <c r="AD227">
        <v>0.22989999999999999</v>
      </c>
      <c r="AE227">
        <v>0.155</v>
      </c>
      <c r="AF227">
        <v>1388</v>
      </c>
      <c r="AG227" s="8">
        <f t="shared" si="89"/>
        <v>58</v>
      </c>
      <c r="AH227" s="8">
        <f t="shared" si="69"/>
        <v>8.8500000000000023E-2</v>
      </c>
      <c r="AI227" s="8">
        <f t="shared" si="70"/>
        <v>1.5500000000000014E-2</v>
      </c>
      <c r="AJ227" s="8">
        <f t="shared" si="71"/>
        <v>6.6400000000000015E-2</v>
      </c>
      <c r="AK227" s="8">
        <f t="shared" si="72"/>
        <v>3.6400000000000099E-2</v>
      </c>
      <c r="AL227" s="8">
        <f t="shared" si="73"/>
        <v>7.1900000000000075E-2</v>
      </c>
      <c r="AM227" s="8">
        <f t="shared" si="74"/>
        <v>0.19210000000000005</v>
      </c>
      <c r="AN227" s="8">
        <f t="shared" si="75"/>
        <v>3.5899999999999987E-2</v>
      </c>
      <c r="AO227" s="8">
        <f t="shared" si="76"/>
        <v>1.5900000000000025E-2</v>
      </c>
      <c r="AP227" s="8">
        <f t="shared" si="77"/>
        <v>1.6899999999999998E-2</v>
      </c>
      <c r="AQ227" s="8">
        <f t="shared" si="78"/>
        <v>0.155</v>
      </c>
      <c r="AR227" s="1">
        <f t="shared" si="90"/>
        <v>4.17867435158501E-2</v>
      </c>
      <c r="AS227" s="1">
        <f t="shared" si="79"/>
        <v>7.4426036498191905E-2</v>
      </c>
      <c r="AT227" s="1">
        <f t="shared" si="80"/>
        <v>3.5059941189776067E-2</v>
      </c>
      <c r="AU227" s="1">
        <f t="shared" si="81"/>
        <v>5.5333333333333345E-2</v>
      </c>
      <c r="AV227" s="1">
        <f t="shared" si="82"/>
        <v>5.2517674217284815E-2</v>
      </c>
      <c r="AW227" s="1">
        <f t="shared" si="83"/>
        <v>5.3168675589736036E-2</v>
      </c>
      <c r="AX227" s="1">
        <f t="shared" si="84"/>
        <v>0.22039926571821944</v>
      </c>
      <c r="AY227" s="1">
        <f t="shared" si="85"/>
        <v>0.10348803689824149</v>
      </c>
      <c r="AZ227" s="1">
        <f t="shared" si="86"/>
        <v>6.0227272727272796E-2</v>
      </c>
      <c r="BA227" s="1">
        <f t="shared" si="87"/>
        <v>7.3510221835580647E-2</v>
      </c>
      <c r="BB227" s="1">
        <f t="shared" si="88"/>
        <v>1</v>
      </c>
      <c r="BC227" s="1"/>
    </row>
    <row r="228" spans="1:55" x14ac:dyDescent="0.2">
      <c r="A228" t="s">
        <v>253</v>
      </c>
      <c r="B228" t="s">
        <v>504</v>
      </c>
      <c r="C228" t="s">
        <v>539</v>
      </c>
      <c r="D228">
        <v>1.1701999999999999</v>
      </c>
      <c r="E228">
        <v>2.3502999999999998</v>
      </c>
      <c r="F228">
        <v>3.6229</v>
      </c>
      <c r="G228">
        <v>1.337</v>
      </c>
      <c r="H228">
        <v>2.2534999999999998</v>
      </c>
      <c r="I228">
        <v>1.9308000000000001</v>
      </c>
      <c r="J228">
        <v>0.8246</v>
      </c>
      <c r="K228">
        <v>0.52339999999999998</v>
      </c>
      <c r="L228">
        <v>0.70379999999999998</v>
      </c>
      <c r="M228">
        <v>1.0055000000000001</v>
      </c>
      <c r="N228">
        <v>1795</v>
      </c>
      <c r="O228">
        <v>232</v>
      </c>
      <c r="P228" t="s">
        <v>539</v>
      </c>
      <c r="Q228">
        <v>2018</v>
      </c>
      <c r="R228" t="s">
        <v>504</v>
      </c>
      <c r="S228" t="s">
        <v>539</v>
      </c>
      <c r="T228">
        <v>201811</v>
      </c>
      <c r="U228">
        <v>1.2115</v>
      </c>
      <c r="V228">
        <v>2.4274</v>
      </c>
      <c r="W228">
        <v>3.7837000000000001</v>
      </c>
      <c r="X228">
        <v>1.4120999999999999</v>
      </c>
      <c r="Y228">
        <v>2.3169</v>
      </c>
      <c r="Z228">
        <v>1759</v>
      </c>
      <c r="AA228">
        <v>1.9932000000000001</v>
      </c>
      <c r="AB228">
        <v>0.86890000000000001</v>
      </c>
      <c r="AC228">
        <v>0.55149999999999999</v>
      </c>
      <c r="AD228">
        <v>0.72989999999999999</v>
      </c>
      <c r="AE228">
        <v>1.0616000000000001</v>
      </c>
      <c r="AF228">
        <v>1759</v>
      </c>
      <c r="AG228" s="8">
        <f t="shared" si="89"/>
        <v>36</v>
      </c>
      <c r="AH228" s="8">
        <f t="shared" si="69"/>
        <v>4.1300000000000114E-2</v>
      </c>
      <c r="AI228" s="8">
        <f t="shared" si="70"/>
        <v>7.7100000000000168E-2</v>
      </c>
      <c r="AJ228" s="8">
        <f t="shared" si="71"/>
        <v>0.16080000000000005</v>
      </c>
      <c r="AK228" s="8">
        <f t="shared" si="72"/>
        <v>7.5099999999999945E-2</v>
      </c>
      <c r="AL228" s="8">
        <f t="shared" si="73"/>
        <v>6.3400000000000123E-2</v>
      </c>
      <c r="AM228" s="8">
        <f t="shared" si="74"/>
        <v>6.2400000000000011E-2</v>
      </c>
      <c r="AN228" s="8">
        <f t="shared" si="75"/>
        <v>4.4300000000000006E-2</v>
      </c>
      <c r="AO228" s="8">
        <f t="shared" si="76"/>
        <v>2.8100000000000014E-2</v>
      </c>
      <c r="AP228" s="8">
        <f t="shared" si="77"/>
        <v>2.6100000000000012E-2</v>
      </c>
      <c r="AQ228" s="8">
        <f t="shared" si="78"/>
        <v>5.6100000000000039E-2</v>
      </c>
      <c r="AR228" s="1">
        <f t="shared" si="90"/>
        <v>2.046617396247874E-2</v>
      </c>
      <c r="AS228" s="1">
        <f t="shared" si="79"/>
        <v>3.4089971110194073E-2</v>
      </c>
      <c r="AT228" s="1">
        <f t="shared" si="80"/>
        <v>3.1762379500700377E-2</v>
      </c>
      <c r="AU228" s="1">
        <f t="shared" si="81"/>
        <v>4.2498083886143179E-2</v>
      </c>
      <c r="AV228" s="1">
        <f t="shared" si="82"/>
        <v>5.318320232278162E-2</v>
      </c>
      <c r="AW228" s="1">
        <f t="shared" si="83"/>
        <v>2.7364150373343721E-2</v>
      </c>
      <c r="AX228" s="1">
        <f t="shared" si="84"/>
        <v>3.1306441902468451E-2</v>
      </c>
      <c r="AY228" s="1">
        <f t="shared" si="85"/>
        <v>5.0984002762113012E-2</v>
      </c>
      <c r="AZ228" s="1">
        <f t="shared" si="86"/>
        <v>5.0951949229374405E-2</v>
      </c>
      <c r="BA228" s="1">
        <f t="shared" si="87"/>
        <v>3.5758323057953123E-2</v>
      </c>
      <c r="BB228" s="1">
        <f t="shared" si="88"/>
        <v>5.2844762622456742E-2</v>
      </c>
      <c r="BC228" s="1"/>
    </row>
    <row r="229" spans="1:55" x14ac:dyDescent="0.2">
      <c r="A229" t="s">
        <v>254</v>
      </c>
      <c r="B229" t="s">
        <v>505</v>
      </c>
      <c r="C229" t="s">
        <v>539</v>
      </c>
      <c r="D229">
        <v>1.5837000000000001</v>
      </c>
      <c r="E229">
        <v>0.95499999999999996</v>
      </c>
      <c r="F229">
        <v>1.9069</v>
      </c>
      <c r="G229">
        <v>1.0064</v>
      </c>
      <c r="H229">
        <v>1.4573</v>
      </c>
      <c r="I229">
        <v>1.1753</v>
      </c>
      <c r="J229">
        <v>0.68279999999999996</v>
      </c>
      <c r="K229">
        <v>0.25659999999999999</v>
      </c>
      <c r="L229">
        <v>0.67969999999999997</v>
      </c>
      <c r="M229">
        <v>0.46500000000000002</v>
      </c>
      <c r="N229">
        <v>1888</v>
      </c>
      <c r="O229">
        <v>233</v>
      </c>
      <c r="P229" t="s">
        <v>539</v>
      </c>
      <c r="Q229">
        <v>2019</v>
      </c>
      <c r="R229" t="s">
        <v>505</v>
      </c>
      <c r="S229" t="s">
        <v>539</v>
      </c>
      <c r="T229">
        <v>201911</v>
      </c>
      <c r="U229">
        <v>1.6866000000000001</v>
      </c>
      <c r="V229">
        <v>1.0257000000000001</v>
      </c>
      <c r="W229">
        <v>2.2458999999999998</v>
      </c>
      <c r="X229">
        <v>1.1242000000000001</v>
      </c>
      <c r="Y229">
        <v>1.5606</v>
      </c>
      <c r="Z229">
        <v>1792</v>
      </c>
      <c r="AA229">
        <v>1.2712000000000001</v>
      </c>
      <c r="AB229">
        <v>0.73080000000000001</v>
      </c>
      <c r="AC229">
        <v>0.28039999999999998</v>
      </c>
      <c r="AD229">
        <v>1.9300000000000001E-2</v>
      </c>
      <c r="AE229">
        <v>0.50649999999999995</v>
      </c>
      <c r="AF229">
        <v>1792</v>
      </c>
      <c r="AG229" s="8">
        <f t="shared" si="89"/>
        <v>96</v>
      </c>
      <c r="AH229" s="8">
        <f t="shared" si="69"/>
        <v>0.10289999999999999</v>
      </c>
      <c r="AI229" s="8">
        <f t="shared" si="70"/>
        <v>7.0700000000000096E-2</v>
      </c>
      <c r="AJ229" s="8">
        <f t="shared" si="71"/>
        <v>0.33899999999999975</v>
      </c>
      <c r="AK229" s="8">
        <f t="shared" si="72"/>
        <v>0.11780000000000013</v>
      </c>
      <c r="AL229" s="8">
        <f t="shared" si="73"/>
        <v>0.10329999999999995</v>
      </c>
      <c r="AM229" s="8">
        <f t="shared" si="74"/>
        <v>9.5900000000000096E-2</v>
      </c>
      <c r="AN229" s="8">
        <f t="shared" si="75"/>
        <v>4.8000000000000043E-2</v>
      </c>
      <c r="AO229" s="8">
        <f t="shared" si="76"/>
        <v>2.3799999999999988E-2</v>
      </c>
      <c r="AP229" s="8">
        <f t="shared" si="77"/>
        <v>0.66039999999999999</v>
      </c>
      <c r="AQ229" s="8">
        <f t="shared" si="78"/>
        <v>4.1499999999999926E-2</v>
      </c>
      <c r="AR229" s="1">
        <f t="shared" si="90"/>
        <v>5.3571428571428603E-2</v>
      </c>
      <c r="AS229" s="1">
        <f t="shared" si="79"/>
        <v>6.1010316613304916E-2</v>
      </c>
      <c r="AT229" s="1">
        <f t="shared" si="80"/>
        <v>6.8928536609145108E-2</v>
      </c>
      <c r="AU229" s="1">
        <f t="shared" si="81"/>
        <v>0.15094171601585105</v>
      </c>
      <c r="AV229" s="1">
        <f t="shared" si="82"/>
        <v>0.10478562533357061</v>
      </c>
      <c r="AW229" s="1">
        <f t="shared" si="83"/>
        <v>6.6192490067922605E-2</v>
      </c>
      <c r="AX229" s="1">
        <f t="shared" si="84"/>
        <v>7.5440528634361348E-2</v>
      </c>
      <c r="AY229" s="1">
        <f t="shared" si="85"/>
        <v>6.568144499178985E-2</v>
      </c>
      <c r="AZ229" s="1">
        <f t="shared" si="86"/>
        <v>8.4878744650499272E-2</v>
      </c>
      <c r="BA229" s="1">
        <f t="shared" si="87"/>
        <v>34.217616580310874</v>
      </c>
      <c r="BB229" s="1">
        <f t="shared" si="88"/>
        <v>8.1934846989140997E-2</v>
      </c>
      <c r="BC229" s="1"/>
    </row>
    <row r="230" spans="1:55" x14ac:dyDescent="0.2">
      <c r="A230" t="s">
        <v>255</v>
      </c>
      <c r="B230" t="s">
        <v>506</v>
      </c>
      <c r="C230" t="s">
        <v>539</v>
      </c>
      <c r="D230">
        <v>1.1966000000000001</v>
      </c>
      <c r="E230">
        <v>1.7645999999999999</v>
      </c>
      <c r="F230">
        <v>2.0377999999999998</v>
      </c>
      <c r="G230">
        <v>1.5489999999999999</v>
      </c>
      <c r="H230">
        <v>1.3936999999999999</v>
      </c>
      <c r="I230">
        <v>0.98309999999999997</v>
      </c>
      <c r="J230">
        <v>1.0751999999999999</v>
      </c>
      <c r="K230">
        <v>0.65549999999999997</v>
      </c>
      <c r="L230">
        <v>1.5181</v>
      </c>
      <c r="M230">
        <v>0.96130000000000004</v>
      </c>
      <c r="N230">
        <v>3619</v>
      </c>
      <c r="O230">
        <v>234</v>
      </c>
      <c r="P230" t="s">
        <v>539</v>
      </c>
      <c r="Q230">
        <v>2020</v>
      </c>
      <c r="R230" t="s">
        <v>506</v>
      </c>
      <c r="S230" t="s">
        <v>539</v>
      </c>
      <c r="T230">
        <v>202011</v>
      </c>
      <c r="U230">
        <v>1.2779</v>
      </c>
      <c r="V230">
        <v>1.9095</v>
      </c>
      <c r="W230">
        <v>2.2305999999999999</v>
      </c>
      <c r="X230">
        <v>1.6207</v>
      </c>
      <c r="Y230">
        <v>1.4738</v>
      </c>
      <c r="Z230">
        <v>3467</v>
      </c>
      <c r="AA230">
        <v>1.0557000000000001</v>
      </c>
      <c r="AB230">
        <v>1.1954</v>
      </c>
      <c r="AC230">
        <v>0.71209999999999996</v>
      </c>
      <c r="AD230">
        <v>0.69079999999999997</v>
      </c>
      <c r="AE230">
        <v>1.0362</v>
      </c>
      <c r="AF230">
        <v>3467</v>
      </c>
      <c r="AG230" s="8">
        <f t="shared" si="89"/>
        <v>152</v>
      </c>
      <c r="AH230" s="8">
        <f t="shared" si="69"/>
        <v>8.1299999999999928E-2</v>
      </c>
      <c r="AI230" s="8">
        <f t="shared" si="70"/>
        <v>0.14490000000000003</v>
      </c>
      <c r="AJ230" s="8">
        <f t="shared" si="71"/>
        <v>0.19280000000000008</v>
      </c>
      <c r="AK230" s="8">
        <f t="shared" si="72"/>
        <v>7.1700000000000097E-2</v>
      </c>
      <c r="AL230" s="8">
        <f t="shared" si="73"/>
        <v>8.010000000000006E-2</v>
      </c>
      <c r="AM230" s="8">
        <f t="shared" si="74"/>
        <v>7.2600000000000109E-2</v>
      </c>
      <c r="AN230" s="8">
        <f t="shared" si="75"/>
        <v>0.12020000000000008</v>
      </c>
      <c r="AO230" s="8">
        <f t="shared" si="76"/>
        <v>5.6599999999999984E-2</v>
      </c>
      <c r="AP230" s="8">
        <f t="shared" si="77"/>
        <v>0.82730000000000004</v>
      </c>
      <c r="AQ230" s="8">
        <f t="shared" si="78"/>
        <v>7.4899999999999967E-2</v>
      </c>
      <c r="AR230" s="1">
        <f t="shared" si="90"/>
        <v>4.3841938275165804E-2</v>
      </c>
      <c r="AS230" s="1">
        <f t="shared" si="79"/>
        <v>6.3620001565067641E-2</v>
      </c>
      <c r="AT230" s="1">
        <f t="shared" si="80"/>
        <v>7.5883739198743139E-2</v>
      </c>
      <c r="AU230" s="1">
        <f t="shared" si="81"/>
        <v>8.6434143279835007E-2</v>
      </c>
      <c r="AV230" s="1">
        <f t="shared" si="82"/>
        <v>4.4240143148022493E-2</v>
      </c>
      <c r="AW230" s="1">
        <f t="shared" si="83"/>
        <v>5.4349301126340066E-2</v>
      </c>
      <c r="AX230" s="1">
        <f t="shared" si="84"/>
        <v>6.876953680022746E-2</v>
      </c>
      <c r="AY230" s="1">
        <f t="shared" si="85"/>
        <v>0.10055211644637785</v>
      </c>
      <c r="AZ230" s="1">
        <f t="shared" si="86"/>
        <v>7.9483218649066156E-2</v>
      </c>
      <c r="BA230" s="1">
        <f t="shared" si="87"/>
        <v>1.1975969889982632</v>
      </c>
      <c r="BB230" s="1">
        <f t="shared" si="88"/>
        <v>7.228334298397987E-2</v>
      </c>
      <c r="BC230" s="1"/>
    </row>
    <row r="231" spans="1:55" x14ac:dyDescent="0.2">
      <c r="A231" t="s">
        <v>256</v>
      </c>
      <c r="B231" t="s">
        <v>507</v>
      </c>
      <c r="C231" t="s">
        <v>539</v>
      </c>
      <c r="D231">
        <v>0.61529999999999996</v>
      </c>
      <c r="E231">
        <v>1.3220000000000001</v>
      </c>
      <c r="F231">
        <v>1.8013999999999999</v>
      </c>
      <c r="G231">
        <v>0.47460000000000002</v>
      </c>
      <c r="H231">
        <v>1.248</v>
      </c>
      <c r="I231">
        <v>0.66059999999999997</v>
      </c>
      <c r="J231">
        <v>0.3881</v>
      </c>
      <c r="K231">
        <v>0.4491</v>
      </c>
      <c r="L231">
        <v>0.60780000000000001</v>
      </c>
      <c r="M231">
        <v>0.33450000000000002</v>
      </c>
      <c r="N231">
        <v>2531</v>
      </c>
      <c r="O231">
        <v>235</v>
      </c>
      <c r="P231" t="s">
        <v>539</v>
      </c>
      <c r="Q231">
        <v>2011</v>
      </c>
      <c r="R231" t="s">
        <v>507</v>
      </c>
      <c r="S231" t="s">
        <v>539</v>
      </c>
      <c r="T231">
        <v>201105</v>
      </c>
      <c r="U231">
        <v>0.66159999999999997</v>
      </c>
      <c r="V231">
        <v>1.3971</v>
      </c>
      <c r="W231">
        <v>1.913</v>
      </c>
      <c r="X231">
        <v>0.50339999999999996</v>
      </c>
      <c r="Y231">
        <v>1.3069999999999999</v>
      </c>
      <c r="Z231">
        <v>2439</v>
      </c>
      <c r="AA231">
        <v>0.69220000000000004</v>
      </c>
      <c r="AB231">
        <v>0.41539999999999999</v>
      </c>
      <c r="AC231">
        <v>0.4819</v>
      </c>
      <c r="AD231">
        <v>0.64570000000000005</v>
      </c>
      <c r="AE231">
        <v>0.3584</v>
      </c>
      <c r="AF231">
        <v>2439</v>
      </c>
      <c r="AG231" s="8">
        <f t="shared" si="89"/>
        <v>92</v>
      </c>
      <c r="AH231" s="8">
        <f t="shared" si="69"/>
        <v>4.6300000000000008E-2</v>
      </c>
      <c r="AI231" s="8">
        <f t="shared" si="70"/>
        <v>7.5099999999999945E-2</v>
      </c>
      <c r="AJ231" s="8">
        <f t="shared" si="71"/>
        <v>0.11160000000000014</v>
      </c>
      <c r="AK231" s="8">
        <f t="shared" si="72"/>
        <v>2.8799999999999937E-2</v>
      </c>
      <c r="AL231" s="8">
        <f t="shared" si="73"/>
        <v>5.8999999999999941E-2</v>
      </c>
      <c r="AM231" s="8">
        <f t="shared" si="74"/>
        <v>3.1600000000000072E-2</v>
      </c>
      <c r="AN231" s="8">
        <f t="shared" si="75"/>
        <v>2.7299999999999991E-2</v>
      </c>
      <c r="AO231" s="8">
        <f t="shared" si="76"/>
        <v>3.2799999999999996E-2</v>
      </c>
      <c r="AP231" s="8">
        <f t="shared" si="77"/>
        <v>3.7900000000000045E-2</v>
      </c>
      <c r="AQ231" s="8">
        <f t="shared" si="78"/>
        <v>2.3899999999999977E-2</v>
      </c>
      <c r="AR231" s="1">
        <f t="shared" si="90"/>
        <v>3.7720377203771971E-2</v>
      </c>
      <c r="AS231" s="1">
        <f t="shared" si="79"/>
        <v>6.998186215235791E-2</v>
      </c>
      <c r="AT231" s="1">
        <f t="shared" si="80"/>
        <v>5.3754205139216915E-2</v>
      </c>
      <c r="AU231" s="1">
        <f t="shared" si="81"/>
        <v>5.8337689492943046E-2</v>
      </c>
      <c r="AV231" s="1">
        <f t="shared" si="82"/>
        <v>5.7210965435041561E-2</v>
      </c>
      <c r="AW231" s="1">
        <f t="shared" si="83"/>
        <v>4.514154552410099E-2</v>
      </c>
      <c r="AX231" s="1">
        <f t="shared" si="84"/>
        <v>4.5651545796012827E-2</v>
      </c>
      <c r="AY231" s="1">
        <f t="shared" si="85"/>
        <v>6.5719788155994219E-2</v>
      </c>
      <c r="AZ231" s="1">
        <f t="shared" si="86"/>
        <v>6.8063913675036281E-2</v>
      </c>
      <c r="BA231" s="1">
        <f t="shared" si="87"/>
        <v>5.8695988849310932E-2</v>
      </c>
      <c r="BB231" s="1">
        <f t="shared" si="88"/>
        <v>6.6685267857142794E-2</v>
      </c>
      <c r="BC231" s="1"/>
    </row>
    <row r="232" spans="1:55" x14ac:dyDescent="0.2">
      <c r="A232" t="s">
        <v>257</v>
      </c>
      <c r="B232" t="s">
        <v>508</v>
      </c>
      <c r="C232" t="s">
        <v>539</v>
      </c>
      <c r="D232">
        <v>1.6113</v>
      </c>
      <c r="E232">
        <v>2.2345000000000002</v>
      </c>
      <c r="F232">
        <v>3.5943000000000001</v>
      </c>
      <c r="G232">
        <v>1.7795000000000001</v>
      </c>
      <c r="H232">
        <v>3.4394</v>
      </c>
      <c r="I232">
        <v>1.4446000000000001</v>
      </c>
      <c r="J232">
        <v>0.44629999999999997</v>
      </c>
      <c r="K232">
        <v>0.67190000000000005</v>
      </c>
      <c r="L232">
        <v>0.98170000000000002</v>
      </c>
      <c r="M232">
        <v>0.36880000000000002</v>
      </c>
      <c r="N232">
        <v>2974</v>
      </c>
      <c r="O232">
        <v>236</v>
      </c>
      <c r="P232" t="s">
        <v>539</v>
      </c>
      <c r="Q232">
        <v>2012</v>
      </c>
      <c r="R232" t="s">
        <v>508</v>
      </c>
      <c r="S232" t="s">
        <v>539</v>
      </c>
      <c r="T232">
        <v>201205</v>
      </c>
      <c r="U232">
        <v>1.6565000000000001</v>
      </c>
      <c r="V232">
        <v>2.3355000000000001</v>
      </c>
      <c r="W232">
        <v>3.7090999999999998</v>
      </c>
      <c r="X232">
        <v>1.8072999999999999</v>
      </c>
      <c r="Y232">
        <v>3.5453000000000001</v>
      </c>
      <c r="Z232">
        <v>2920</v>
      </c>
      <c r="AA232">
        <v>1.5144</v>
      </c>
      <c r="AB232">
        <v>0.48180000000000001</v>
      </c>
      <c r="AC232">
        <v>0.69120000000000004</v>
      </c>
      <c r="AD232">
        <v>1.0179</v>
      </c>
      <c r="AE232">
        <v>0.38279999999999997</v>
      </c>
      <c r="AF232">
        <v>2920</v>
      </c>
      <c r="AG232" s="8">
        <f t="shared" si="89"/>
        <v>54</v>
      </c>
      <c r="AH232" s="8">
        <f t="shared" si="69"/>
        <v>4.5200000000000129E-2</v>
      </c>
      <c r="AI232" s="8">
        <f t="shared" si="70"/>
        <v>0.10099999999999998</v>
      </c>
      <c r="AJ232" s="8">
        <f t="shared" si="71"/>
        <v>0.11479999999999979</v>
      </c>
      <c r="AK232" s="8">
        <f t="shared" si="72"/>
        <v>2.7799999999999825E-2</v>
      </c>
      <c r="AL232" s="8">
        <f t="shared" si="73"/>
        <v>0.10590000000000011</v>
      </c>
      <c r="AM232" s="8">
        <f t="shared" si="74"/>
        <v>6.9799999999999862E-2</v>
      </c>
      <c r="AN232" s="8">
        <f t="shared" si="75"/>
        <v>3.5500000000000032E-2</v>
      </c>
      <c r="AO232" s="8">
        <f t="shared" si="76"/>
        <v>1.9299999999999984E-2</v>
      </c>
      <c r="AP232" s="8">
        <f t="shared" si="77"/>
        <v>3.620000000000001E-2</v>
      </c>
      <c r="AQ232" s="8">
        <f t="shared" si="78"/>
        <v>1.3999999999999957E-2</v>
      </c>
      <c r="AR232" s="1">
        <f t="shared" si="90"/>
        <v>1.8493150684931514E-2</v>
      </c>
      <c r="AS232" s="1">
        <f t="shared" si="79"/>
        <v>2.7286447328705221E-2</v>
      </c>
      <c r="AT232" s="1">
        <f t="shared" si="80"/>
        <v>4.3245557696424686E-2</v>
      </c>
      <c r="AU232" s="1">
        <f t="shared" si="81"/>
        <v>3.0950904532096701E-2</v>
      </c>
      <c r="AV232" s="1">
        <f t="shared" si="82"/>
        <v>1.5382061638908762E-2</v>
      </c>
      <c r="AW232" s="1">
        <f t="shared" si="83"/>
        <v>2.9870532818097262E-2</v>
      </c>
      <c r="AX232" s="1">
        <f t="shared" si="84"/>
        <v>4.6090861067089151E-2</v>
      </c>
      <c r="AY232" s="1">
        <f t="shared" si="85"/>
        <v>7.3682025736820367E-2</v>
      </c>
      <c r="AZ232" s="1">
        <f t="shared" si="86"/>
        <v>2.792245370370372E-2</v>
      </c>
      <c r="BA232" s="1">
        <f t="shared" si="87"/>
        <v>3.5563414873759691E-2</v>
      </c>
      <c r="BB232" s="1">
        <f t="shared" si="88"/>
        <v>3.6572622779519226E-2</v>
      </c>
      <c r="BC232" s="1"/>
    </row>
    <row r="233" spans="1:55" x14ac:dyDescent="0.2">
      <c r="A233" t="s">
        <v>258</v>
      </c>
      <c r="B233" t="s">
        <v>509</v>
      </c>
      <c r="C233" t="s">
        <v>539</v>
      </c>
      <c r="D233">
        <v>0.15659999999999999</v>
      </c>
      <c r="E233">
        <v>0.98050000000000004</v>
      </c>
      <c r="F233">
        <v>2.4557000000000002</v>
      </c>
      <c r="G233">
        <v>0.25629999999999997</v>
      </c>
      <c r="H233">
        <v>2.0206</v>
      </c>
      <c r="I233">
        <v>0.47589999999999999</v>
      </c>
      <c r="J233">
        <v>0.28560000000000002</v>
      </c>
      <c r="K233">
        <v>0.87560000000000004</v>
      </c>
      <c r="L233">
        <v>9.35E-2</v>
      </c>
      <c r="M233">
        <v>0.26279999999999998</v>
      </c>
      <c r="N233">
        <v>1615</v>
      </c>
      <c r="O233">
        <v>237</v>
      </c>
      <c r="P233" t="s">
        <v>539</v>
      </c>
      <c r="Q233">
        <v>2013</v>
      </c>
      <c r="R233" t="s">
        <v>509</v>
      </c>
      <c r="S233" t="s">
        <v>539</v>
      </c>
      <c r="T233">
        <v>201305</v>
      </c>
      <c r="U233">
        <v>0.16209999999999999</v>
      </c>
      <c r="V233">
        <v>1.0158</v>
      </c>
      <c r="W233">
        <v>2.5666000000000002</v>
      </c>
      <c r="X233">
        <v>0.26400000000000001</v>
      </c>
      <c r="Y233">
        <v>2.1019000000000001</v>
      </c>
      <c r="Z233">
        <v>1578</v>
      </c>
      <c r="AA233">
        <v>0.50880000000000003</v>
      </c>
      <c r="AB233">
        <v>0.1479</v>
      </c>
      <c r="AC233">
        <v>0.90590000000000004</v>
      </c>
      <c r="AD233">
        <v>9.74E-2</v>
      </c>
      <c r="AE233">
        <v>0.2742</v>
      </c>
      <c r="AF233">
        <v>1578</v>
      </c>
      <c r="AG233" s="8">
        <f t="shared" si="89"/>
        <v>37</v>
      </c>
      <c r="AH233" s="8">
        <f t="shared" si="69"/>
        <v>5.5000000000000049E-3</v>
      </c>
      <c r="AI233" s="8">
        <f t="shared" si="70"/>
        <v>3.5299999999999998E-2</v>
      </c>
      <c r="AJ233" s="8">
        <f t="shared" si="71"/>
        <v>0.1109</v>
      </c>
      <c r="AK233" s="8">
        <f t="shared" si="72"/>
        <v>7.7000000000000401E-3</v>
      </c>
      <c r="AL233" s="8">
        <f t="shared" si="73"/>
        <v>8.130000000000015E-2</v>
      </c>
      <c r="AM233" s="8">
        <f t="shared" si="74"/>
        <v>3.290000000000004E-2</v>
      </c>
      <c r="AN233" s="8">
        <f t="shared" si="75"/>
        <v>0.13770000000000002</v>
      </c>
      <c r="AO233" s="8">
        <f t="shared" si="76"/>
        <v>3.0299999999999994E-2</v>
      </c>
      <c r="AP233" s="8">
        <f t="shared" si="77"/>
        <v>3.9000000000000007E-3</v>
      </c>
      <c r="AQ233" s="8">
        <f t="shared" si="78"/>
        <v>1.1400000000000021E-2</v>
      </c>
      <c r="AR233" s="1">
        <f t="shared" si="90"/>
        <v>2.3447401774397969E-2</v>
      </c>
      <c r="AS233" s="1">
        <f t="shared" si="79"/>
        <v>3.3929673041332542E-2</v>
      </c>
      <c r="AT233" s="1">
        <f t="shared" si="80"/>
        <v>3.475093522346917E-2</v>
      </c>
      <c r="AU233" s="1">
        <f t="shared" si="81"/>
        <v>4.3208914517260166E-2</v>
      </c>
      <c r="AV233" s="1">
        <f t="shared" si="82"/>
        <v>2.9166666666666785E-2</v>
      </c>
      <c r="AW233" s="1">
        <f t="shared" si="83"/>
        <v>3.8679290166040325E-2</v>
      </c>
      <c r="AX233" s="1">
        <f t="shared" si="84"/>
        <v>6.4661949685534625E-2</v>
      </c>
      <c r="AY233" s="1">
        <f t="shared" si="85"/>
        <v>0.93103448275862077</v>
      </c>
      <c r="AZ233" s="1">
        <f t="shared" si="86"/>
        <v>3.3447400375317349E-2</v>
      </c>
      <c r="BA233" s="1">
        <f t="shared" si="87"/>
        <v>4.0041067761806937E-2</v>
      </c>
      <c r="BB233" s="1">
        <f t="shared" si="88"/>
        <v>4.1575492341356712E-2</v>
      </c>
      <c r="BC233" s="1"/>
    </row>
    <row r="234" spans="1:55" x14ac:dyDescent="0.2">
      <c r="A234" t="s">
        <v>259</v>
      </c>
      <c r="B234" t="s">
        <v>510</v>
      </c>
      <c r="C234" t="s">
        <v>539</v>
      </c>
      <c r="D234">
        <v>1.9813000000000001</v>
      </c>
      <c r="E234">
        <v>1.0622</v>
      </c>
      <c r="F234">
        <v>2.2017000000000002</v>
      </c>
      <c r="G234">
        <v>0.86719999999999997</v>
      </c>
      <c r="H234">
        <v>1.6961999999999999</v>
      </c>
      <c r="I234">
        <v>1.1008</v>
      </c>
      <c r="J234">
        <v>0.1101</v>
      </c>
      <c r="K234">
        <v>0.49340000000000001</v>
      </c>
      <c r="L234">
        <v>0.50490000000000002</v>
      </c>
      <c r="M234">
        <v>8.3199999999999996E-2</v>
      </c>
      <c r="N234">
        <v>1870</v>
      </c>
      <c r="O234">
        <v>238</v>
      </c>
      <c r="P234" t="s">
        <v>539</v>
      </c>
      <c r="Q234">
        <v>2014</v>
      </c>
      <c r="R234" t="s">
        <v>510</v>
      </c>
      <c r="S234" t="s">
        <v>539</v>
      </c>
      <c r="T234">
        <v>201405</v>
      </c>
      <c r="U234">
        <v>2.0270000000000001</v>
      </c>
      <c r="V234">
        <v>1.2444</v>
      </c>
      <c r="W234">
        <v>2.3616000000000001</v>
      </c>
      <c r="X234">
        <v>0.91</v>
      </c>
      <c r="Y234">
        <v>1.7698</v>
      </c>
      <c r="Z234">
        <v>1794</v>
      </c>
      <c r="AA234">
        <v>1.1131</v>
      </c>
      <c r="AB234">
        <v>0.1163</v>
      </c>
      <c r="AC234">
        <v>0.49130000000000001</v>
      </c>
      <c r="AD234">
        <v>0.46289999999999998</v>
      </c>
      <c r="AE234">
        <v>9.0399999999999994E-2</v>
      </c>
      <c r="AF234">
        <v>1794</v>
      </c>
      <c r="AG234" s="8">
        <f t="shared" si="89"/>
        <v>76</v>
      </c>
      <c r="AH234" s="8">
        <f t="shared" si="69"/>
        <v>4.5700000000000074E-2</v>
      </c>
      <c r="AI234" s="8">
        <f t="shared" si="70"/>
        <v>0.18219999999999992</v>
      </c>
      <c r="AJ234" s="8">
        <f t="shared" si="71"/>
        <v>0.15989999999999993</v>
      </c>
      <c r="AK234" s="8">
        <f t="shared" si="72"/>
        <v>4.280000000000006E-2</v>
      </c>
      <c r="AL234" s="8">
        <f t="shared" si="73"/>
        <v>7.360000000000011E-2</v>
      </c>
      <c r="AM234" s="8">
        <f t="shared" si="74"/>
        <v>1.2299999999999978E-2</v>
      </c>
      <c r="AN234" s="8">
        <f t="shared" si="75"/>
        <v>6.1999999999999972E-3</v>
      </c>
      <c r="AO234" s="8">
        <f t="shared" si="76"/>
        <v>2.0999999999999908E-3</v>
      </c>
      <c r="AP234" s="8">
        <f t="shared" si="77"/>
        <v>4.2000000000000037E-2</v>
      </c>
      <c r="AQ234" s="8">
        <f t="shared" si="78"/>
        <v>7.1999999999999981E-3</v>
      </c>
      <c r="AR234" s="1">
        <f t="shared" si="90"/>
        <v>4.2363433667781392E-2</v>
      </c>
      <c r="AS234" s="1">
        <f t="shared" si="79"/>
        <v>2.2545633941785881E-2</v>
      </c>
      <c r="AT234" s="1">
        <f t="shared" si="80"/>
        <v>0.14641594342655084</v>
      </c>
      <c r="AU234" s="1">
        <f t="shared" si="81"/>
        <v>6.7708333333333259E-2</v>
      </c>
      <c r="AV234" s="1">
        <f t="shared" si="82"/>
        <v>4.703296703296711E-2</v>
      </c>
      <c r="AW234" s="1">
        <f t="shared" si="83"/>
        <v>4.1586619957057369E-2</v>
      </c>
      <c r="AX234" s="1">
        <f t="shared" si="84"/>
        <v>1.10502201060102E-2</v>
      </c>
      <c r="AY234" s="1">
        <f t="shared" si="85"/>
        <v>5.3310404127257072E-2</v>
      </c>
      <c r="AZ234" s="1">
        <f t="shared" si="86"/>
        <v>4.2743741095054855E-3</v>
      </c>
      <c r="BA234" s="1">
        <f t="shared" si="87"/>
        <v>9.0732339598185385E-2</v>
      </c>
      <c r="BB234" s="1">
        <f t="shared" si="88"/>
        <v>7.9646017699115057E-2</v>
      </c>
      <c r="BC234" s="1"/>
    </row>
    <row r="235" spans="1:55" x14ac:dyDescent="0.2">
      <c r="A235" t="s">
        <v>260</v>
      </c>
      <c r="B235" t="s">
        <v>511</v>
      </c>
      <c r="C235" t="s">
        <v>539</v>
      </c>
      <c r="D235">
        <v>1.3496999999999999</v>
      </c>
      <c r="E235">
        <v>3.1092</v>
      </c>
      <c r="F235">
        <v>2.7528000000000001</v>
      </c>
      <c r="G235">
        <v>0.71640000000000004</v>
      </c>
      <c r="H235">
        <v>1.6446000000000001</v>
      </c>
      <c r="I235">
        <v>1.6079000000000001</v>
      </c>
      <c r="J235">
        <v>1.2776000000000001</v>
      </c>
      <c r="K235">
        <v>0.44950000000000001</v>
      </c>
      <c r="L235">
        <v>1.2988</v>
      </c>
      <c r="M235">
        <v>0.32950000000000002</v>
      </c>
      <c r="N235">
        <v>1880</v>
      </c>
      <c r="O235">
        <v>239</v>
      </c>
      <c r="P235" t="s">
        <v>539</v>
      </c>
      <c r="Q235">
        <v>2015</v>
      </c>
      <c r="R235" t="s">
        <v>511</v>
      </c>
      <c r="S235" t="s">
        <v>539</v>
      </c>
      <c r="T235">
        <v>201505</v>
      </c>
      <c r="U235">
        <v>1.4175</v>
      </c>
      <c r="V235">
        <v>3.2448999999999999</v>
      </c>
      <c r="W235">
        <v>2.8820999999999999</v>
      </c>
      <c r="X235">
        <v>0.78029999999999999</v>
      </c>
      <c r="Y235">
        <v>1.7222</v>
      </c>
      <c r="Z235">
        <v>1834</v>
      </c>
      <c r="AA235">
        <v>1.6957</v>
      </c>
      <c r="AB235">
        <v>1.3633999999999999</v>
      </c>
      <c r="AC235">
        <v>0.46870000000000001</v>
      </c>
      <c r="AD235">
        <v>1.4057999999999999</v>
      </c>
      <c r="AE235">
        <v>0.35399999999999998</v>
      </c>
      <c r="AF235">
        <v>1834</v>
      </c>
      <c r="AG235" s="8">
        <f t="shared" si="89"/>
        <v>46</v>
      </c>
      <c r="AH235" s="8">
        <f t="shared" si="69"/>
        <v>6.7800000000000082E-2</v>
      </c>
      <c r="AI235" s="8">
        <f t="shared" si="70"/>
        <v>0.13569999999999993</v>
      </c>
      <c r="AJ235" s="8">
        <f t="shared" si="71"/>
        <v>0.12929999999999975</v>
      </c>
      <c r="AK235" s="8">
        <f t="shared" si="72"/>
        <v>6.3899999999999957E-2</v>
      </c>
      <c r="AL235" s="8">
        <f t="shared" si="73"/>
        <v>7.7599999999999891E-2</v>
      </c>
      <c r="AM235" s="8">
        <f t="shared" si="74"/>
        <v>8.7799999999999878E-2</v>
      </c>
      <c r="AN235" s="8">
        <f t="shared" si="75"/>
        <v>8.5799999999999876E-2</v>
      </c>
      <c r="AO235" s="8">
        <f t="shared" si="76"/>
        <v>1.9199999999999995E-2</v>
      </c>
      <c r="AP235" s="8">
        <f t="shared" si="77"/>
        <v>0.10699999999999998</v>
      </c>
      <c r="AQ235" s="8">
        <f t="shared" si="78"/>
        <v>2.4499999999999966E-2</v>
      </c>
      <c r="AR235" s="1">
        <f t="shared" si="90"/>
        <v>2.5081788440566966E-2</v>
      </c>
      <c r="AS235" s="1">
        <f t="shared" si="79"/>
        <v>4.783068783068789E-2</v>
      </c>
      <c r="AT235" s="1">
        <f t="shared" si="80"/>
        <v>4.1819470553792093E-2</v>
      </c>
      <c r="AU235" s="1">
        <f t="shared" si="81"/>
        <v>4.4863120641199017E-2</v>
      </c>
      <c r="AV235" s="1">
        <f t="shared" si="82"/>
        <v>8.1891580161476352E-2</v>
      </c>
      <c r="AW235" s="1">
        <f t="shared" si="83"/>
        <v>4.5058645918011786E-2</v>
      </c>
      <c r="AX235" s="1">
        <f t="shared" si="84"/>
        <v>5.1778026773603769E-2</v>
      </c>
      <c r="AY235" s="1">
        <f t="shared" si="85"/>
        <v>6.293090802405743E-2</v>
      </c>
      <c r="AZ235" s="1">
        <f t="shared" si="86"/>
        <v>4.0964369532750178E-2</v>
      </c>
      <c r="BA235" s="1">
        <f t="shared" si="87"/>
        <v>7.6113245127329643E-2</v>
      </c>
      <c r="BB235" s="1">
        <f t="shared" si="88"/>
        <v>6.9209039548022488E-2</v>
      </c>
      <c r="BC235" s="1"/>
    </row>
    <row r="236" spans="1:55" x14ac:dyDescent="0.2">
      <c r="A236" t="s">
        <v>261</v>
      </c>
      <c r="B236" t="s">
        <v>512</v>
      </c>
      <c r="C236" t="s">
        <v>539</v>
      </c>
      <c r="D236">
        <v>4.5499999999999999E-2</v>
      </c>
      <c r="E236">
        <v>1.5399</v>
      </c>
      <c r="F236">
        <v>2.4784000000000002</v>
      </c>
      <c r="G236">
        <v>0.80189999999999995</v>
      </c>
      <c r="H236">
        <v>1.5362</v>
      </c>
      <c r="I236">
        <v>0.26140000000000002</v>
      </c>
      <c r="J236">
        <v>0.48720000000000002</v>
      </c>
      <c r="K236">
        <v>0.46739999999999998</v>
      </c>
      <c r="L236">
        <v>0.83040000000000003</v>
      </c>
      <c r="M236">
        <v>0.34339999999999998</v>
      </c>
      <c r="N236">
        <v>1872</v>
      </c>
      <c r="O236">
        <v>240</v>
      </c>
      <c r="P236" t="s">
        <v>539</v>
      </c>
      <c r="Q236">
        <v>2016</v>
      </c>
      <c r="R236" t="s">
        <v>512</v>
      </c>
      <c r="S236" t="s">
        <v>539</v>
      </c>
      <c r="T236">
        <v>201605</v>
      </c>
      <c r="U236">
        <v>4.8899999999999999E-2</v>
      </c>
      <c r="V236">
        <v>1.8333999999999999</v>
      </c>
      <c r="W236">
        <v>2.6286</v>
      </c>
      <c r="X236">
        <v>0.83089999999999997</v>
      </c>
      <c r="Y236">
        <v>1.4036</v>
      </c>
      <c r="Z236">
        <v>1820</v>
      </c>
      <c r="AA236">
        <v>0.2772</v>
      </c>
      <c r="AB236">
        <v>0.52539999999999998</v>
      </c>
      <c r="AC236">
        <v>0.49969999999999998</v>
      </c>
      <c r="AD236">
        <v>0.92259999999999998</v>
      </c>
      <c r="AE236">
        <v>0.37219999999999998</v>
      </c>
      <c r="AF236">
        <v>1820</v>
      </c>
      <c r="AG236" s="8">
        <f t="shared" si="89"/>
        <v>52</v>
      </c>
      <c r="AH236" s="8">
        <f t="shared" si="69"/>
        <v>3.4000000000000002E-3</v>
      </c>
      <c r="AI236" s="8">
        <f t="shared" si="70"/>
        <v>0.29349999999999987</v>
      </c>
      <c r="AJ236" s="8">
        <f t="shared" si="71"/>
        <v>0.15019999999999989</v>
      </c>
      <c r="AK236" s="8">
        <f t="shared" si="72"/>
        <v>2.9000000000000026E-2</v>
      </c>
      <c r="AL236" s="8">
        <f t="shared" si="73"/>
        <v>0.13260000000000005</v>
      </c>
      <c r="AM236" s="8">
        <f t="shared" si="74"/>
        <v>1.5799999999999981E-2</v>
      </c>
      <c r="AN236" s="8">
        <f t="shared" si="75"/>
        <v>3.8199999999999956E-2</v>
      </c>
      <c r="AO236" s="8">
        <f t="shared" si="76"/>
        <v>3.2299999999999995E-2</v>
      </c>
      <c r="AP236" s="8">
        <f t="shared" si="77"/>
        <v>9.2199999999999949E-2</v>
      </c>
      <c r="AQ236" s="8">
        <f t="shared" si="78"/>
        <v>2.8799999999999992E-2</v>
      </c>
      <c r="AR236" s="1">
        <f t="shared" si="90"/>
        <v>2.857142857142847E-2</v>
      </c>
      <c r="AS236" s="1">
        <f t="shared" si="79"/>
        <v>6.9529652351738247E-2</v>
      </c>
      <c r="AT236" s="1">
        <f t="shared" si="80"/>
        <v>0.16008508781498854</v>
      </c>
      <c r="AU236" s="1">
        <f t="shared" si="81"/>
        <v>5.7140683253442903E-2</v>
      </c>
      <c r="AV236" s="1">
        <f t="shared" si="82"/>
        <v>3.4901913587676026E-2</v>
      </c>
      <c r="AW236" s="1">
        <f t="shared" si="83"/>
        <v>9.4471359361641527E-2</v>
      </c>
      <c r="AX236" s="1">
        <f t="shared" si="84"/>
        <v>5.6998556998556937E-2</v>
      </c>
      <c r="AY236" s="1">
        <f t="shared" si="85"/>
        <v>7.2706509326227575E-2</v>
      </c>
      <c r="AZ236" s="1">
        <f t="shared" si="86"/>
        <v>6.4638783269961975E-2</v>
      </c>
      <c r="BA236" s="1">
        <f t="shared" si="87"/>
        <v>9.9934966399306213E-2</v>
      </c>
      <c r="BB236" s="1">
        <f t="shared" si="88"/>
        <v>7.7377753895754964E-2</v>
      </c>
      <c r="BC236" s="1"/>
    </row>
    <row r="237" spans="1:55" x14ac:dyDescent="0.2">
      <c r="A237" t="s">
        <v>262</v>
      </c>
      <c r="B237" t="s">
        <v>513</v>
      </c>
      <c r="C237" t="s">
        <v>539</v>
      </c>
      <c r="D237">
        <v>0.1976</v>
      </c>
      <c r="E237">
        <v>0.41930000000000001</v>
      </c>
      <c r="F237">
        <v>1.9892000000000001</v>
      </c>
      <c r="G237">
        <v>0.39889999999999998</v>
      </c>
      <c r="H237">
        <v>0.86680000000000001</v>
      </c>
      <c r="I237">
        <v>0.21690000000000001</v>
      </c>
      <c r="J237">
        <v>0.51229999999999998</v>
      </c>
      <c r="K237">
        <v>0.61180000000000001</v>
      </c>
      <c r="L237">
        <v>0.17829999999999999</v>
      </c>
      <c r="M237">
        <v>0.27539999999999998</v>
      </c>
      <c r="N237">
        <v>1744</v>
      </c>
      <c r="O237">
        <v>241</v>
      </c>
      <c r="P237" t="s">
        <v>539</v>
      </c>
      <c r="Q237">
        <v>2017</v>
      </c>
      <c r="R237" t="s">
        <v>513</v>
      </c>
      <c r="S237" t="s">
        <v>539</v>
      </c>
      <c r="T237">
        <v>201705</v>
      </c>
      <c r="U237">
        <v>0.2049</v>
      </c>
      <c r="V237">
        <v>0.51939999999999997</v>
      </c>
      <c r="W237">
        <v>2.3016000000000001</v>
      </c>
      <c r="X237">
        <v>0.40799999999999997</v>
      </c>
      <c r="Y237">
        <v>0.89839999999999998</v>
      </c>
      <c r="Z237">
        <v>1695</v>
      </c>
      <c r="AA237">
        <v>0.2301</v>
      </c>
      <c r="AB237">
        <v>0.56369999999999998</v>
      </c>
      <c r="AC237">
        <v>0.65610000000000002</v>
      </c>
      <c r="AD237">
        <v>0.19170000000000001</v>
      </c>
      <c r="AE237">
        <v>0.29849999999999999</v>
      </c>
      <c r="AF237">
        <v>1695</v>
      </c>
      <c r="AG237" s="8">
        <f t="shared" si="89"/>
        <v>49</v>
      </c>
      <c r="AH237" s="8">
        <f t="shared" si="69"/>
        <v>7.3000000000000009E-3</v>
      </c>
      <c r="AI237" s="8">
        <f t="shared" si="70"/>
        <v>0.10009999999999997</v>
      </c>
      <c r="AJ237" s="8">
        <f t="shared" si="71"/>
        <v>0.31240000000000001</v>
      </c>
      <c r="AK237" s="8">
        <f t="shared" si="72"/>
        <v>9.099999999999997E-3</v>
      </c>
      <c r="AL237" s="8">
        <f t="shared" si="73"/>
        <v>3.1599999999999961E-2</v>
      </c>
      <c r="AM237" s="8">
        <f t="shared" si="74"/>
        <v>1.319999999999999E-2</v>
      </c>
      <c r="AN237" s="8">
        <f t="shared" si="75"/>
        <v>5.1400000000000001E-2</v>
      </c>
      <c r="AO237" s="8">
        <f t="shared" si="76"/>
        <v>4.4300000000000006E-2</v>
      </c>
      <c r="AP237" s="8">
        <f t="shared" si="77"/>
        <v>1.3400000000000023E-2</v>
      </c>
      <c r="AQ237" s="8">
        <f t="shared" si="78"/>
        <v>2.3100000000000009E-2</v>
      </c>
      <c r="AR237" s="1">
        <f t="shared" si="90"/>
        <v>2.8908554572271372E-2</v>
      </c>
      <c r="AS237" s="1">
        <f t="shared" si="79"/>
        <v>3.5627135187896508E-2</v>
      </c>
      <c r="AT237" s="1">
        <f t="shared" si="80"/>
        <v>0.19272237196765496</v>
      </c>
      <c r="AU237" s="1">
        <f t="shared" si="81"/>
        <v>0.13573166492874522</v>
      </c>
      <c r="AV237" s="1">
        <f t="shared" si="82"/>
        <v>2.2303921568627483E-2</v>
      </c>
      <c r="AW237" s="1">
        <f t="shared" si="83"/>
        <v>3.5173642030275953E-2</v>
      </c>
      <c r="AX237" s="1">
        <f t="shared" si="84"/>
        <v>5.7366362451108155E-2</v>
      </c>
      <c r="AY237" s="1">
        <f t="shared" si="85"/>
        <v>9.1183253503636652E-2</v>
      </c>
      <c r="AZ237" s="1">
        <f t="shared" si="86"/>
        <v>6.7520195092211521E-2</v>
      </c>
      <c r="BA237" s="1">
        <f t="shared" si="87"/>
        <v>6.9900886802295337E-2</v>
      </c>
      <c r="BB237" s="1">
        <f t="shared" si="88"/>
        <v>7.7386934673366881E-2</v>
      </c>
      <c r="BC237" s="1"/>
    </row>
    <row r="238" spans="1:55" x14ac:dyDescent="0.2">
      <c r="A238" t="s">
        <v>263</v>
      </c>
      <c r="B238" t="s">
        <v>514</v>
      </c>
      <c r="C238" t="s">
        <v>539</v>
      </c>
      <c r="D238">
        <v>1.5416000000000001</v>
      </c>
      <c r="E238">
        <v>3.0215999999999998</v>
      </c>
      <c r="F238">
        <v>1.2676000000000001</v>
      </c>
      <c r="G238">
        <v>2.2157</v>
      </c>
      <c r="H238">
        <v>1.7388999999999999</v>
      </c>
      <c r="I238">
        <v>1.1994</v>
      </c>
      <c r="J238">
        <v>0.91759999999999997</v>
      </c>
      <c r="K238">
        <v>0.49080000000000001</v>
      </c>
      <c r="L238">
        <v>0.88939999999999997</v>
      </c>
      <c r="M238">
        <v>0.67379999999999995</v>
      </c>
      <c r="N238">
        <v>1482</v>
      </c>
      <c r="O238">
        <v>242</v>
      </c>
      <c r="P238" t="s">
        <v>539</v>
      </c>
      <c r="Q238">
        <v>2018</v>
      </c>
      <c r="R238" t="s">
        <v>514</v>
      </c>
      <c r="S238" t="s">
        <v>539</v>
      </c>
      <c r="T238">
        <v>201805</v>
      </c>
      <c r="U238">
        <v>1.6088</v>
      </c>
      <c r="V238">
        <v>3.2576999999999998</v>
      </c>
      <c r="W238">
        <v>1.3081</v>
      </c>
      <c r="X238">
        <v>2.3900999999999999</v>
      </c>
      <c r="Y238">
        <v>1.8362000000000001</v>
      </c>
      <c r="Z238">
        <v>1446</v>
      </c>
      <c r="AA238">
        <v>1.2145999999999999</v>
      </c>
      <c r="AB238">
        <v>0.99980000000000002</v>
      </c>
      <c r="AC238">
        <v>0.51900000000000002</v>
      </c>
      <c r="AD238">
        <v>0.94120000000000004</v>
      </c>
      <c r="AE238">
        <v>0.69630000000000003</v>
      </c>
      <c r="AF238">
        <v>1446</v>
      </c>
      <c r="AG238" s="8">
        <f t="shared" si="89"/>
        <v>36</v>
      </c>
      <c r="AH238" s="8">
        <f t="shared" si="69"/>
        <v>6.7199999999999926E-2</v>
      </c>
      <c r="AI238" s="8">
        <f t="shared" si="70"/>
        <v>0.23609999999999998</v>
      </c>
      <c r="AJ238" s="8">
        <f t="shared" si="71"/>
        <v>4.049999999999998E-2</v>
      </c>
      <c r="AK238" s="8">
        <f t="shared" si="72"/>
        <v>0.17439999999999989</v>
      </c>
      <c r="AL238" s="8">
        <f t="shared" si="73"/>
        <v>9.7300000000000164E-2</v>
      </c>
      <c r="AM238" s="8">
        <f t="shared" si="74"/>
        <v>1.519999999999988E-2</v>
      </c>
      <c r="AN238" s="8">
        <f t="shared" si="75"/>
        <v>8.2200000000000051E-2</v>
      </c>
      <c r="AO238" s="8">
        <f t="shared" si="76"/>
        <v>2.8200000000000003E-2</v>
      </c>
      <c r="AP238" s="8">
        <f t="shared" si="77"/>
        <v>5.1800000000000068E-2</v>
      </c>
      <c r="AQ238" s="8">
        <f t="shared" si="78"/>
        <v>2.2500000000000075E-2</v>
      </c>
      <c r="AR238" s="1">
        <f t="shared" si="90"/>
        <v>2.4896265560165887E-2</v>
      </c>
      <c r="AS238" s="1">
        <f t="shared" si="79"/>
        <v>4.1770263550472309E-2</v>
      </c>
      <c r="AT238" s="1">
        <f t="shared" si="80"/>
        <v>7.2474445160696233E-2</v>
      </c>
      <c r="AU238" s="1">
        <f t="shared" si="81"/>
        <v>3.096093570827918E-2</v>
      </c>
      <c r="AV238" s="1">
        <f t="shared" si="82"/>
        <v>7.2967658256976597E-2</v>
      </c>
      <c r="AW238" s="1">
        <f t="shared" si="83"/>
        <v>5.2989870384489768E-2</v>
      </c>
      <c r="AX238" s="1">
        <f t="shared" si="84"/>
        <v>1.2514408035567137E-2</v>
      </c>
      <c r="AY238" s="1">
        <f t="shared" si="85"/>
        <v>8.2216443288657737E-2</v>
      </c>
      <c r="AZ238" s="1">
        <f t="shared" si="86"/>
        <v>5.4335260115606965E-2</v>
      </c>
      <c r="BA238" s="1">
        <f t="shared" si="87"/>
        <v>5.5036124096897621E-2</v>
      </c>
      <c r="BB238" s="1">
        <f t="shared" si="88"/>
        <v>3.2313657906075099E-2</v>
      </c>
      <c r="BC238" s="1"/>
    </row>
    <row r="239" spans="1:55" x14ac:dyDescent="0.2">
      <c r="A239" t="s">
        <v>264</v>
      </c>
      <c r="B239" t="s">
        <v>515</v>
      </c>
      <c r="C239" t="s">
        <v>539</v>
      </c>
      <c r="D239">
        <v>0.84840000000000004</v>
      </c>
      <c r="E239">
        <v>0.22570000000000001</v>
      </c>
      <c r="F239">
        <v>1.0309999999999999</v>
      </c>
      <c r="G239">
        <v>0.77759999999999996</v>
      </c>
      <c r="H239">
        <v>0.55689999999999995</v>
      </c>
      <c r="I239">
        <v>0.4224</v>
      </c>
      <c r="J239">
        <v>0</v>
      </c>
      <c r="K239">
        <v>0.4415</v>
      </c>
      <c r="L239">
        <v>0.22439999999999999</v>
      </c>
      <c r="M239">
        <v>0.26329999999999998</v>
      </c>
      <c r="N239">
        <v>1386</v>
      </c>
      <c r="O239">
        <v>243</v>
      </c>
      <c r="P239" t="s">
        <v>539</v>
      </c>
      <c r="Q239">
        <v>2019</v>
      </c>
      <c r="R239" t="s">
        <v>515</v>
      </c>
      <c r="S239" t="s">
        <v>539</v>
      </c>
      <c r="T239">
        <v>201905</v>
      </c>
      <c r="U239">
        <v>0.88009999999999999</v>
      </c>
      <c r="V239">
        <v>0.2283</v>
      </c>
      <c r="W239">
        <v>1.3271999999999999</v>
      </c>
      <c r="X239">
        <v>0.82869999999999999</v>
      </c>
      <c r="Y239">
        <v>0.57840000000000003</v>
      </c>
      <c r="Z239">
        <v>1344</v>
      </c>
      <c r="AA239">
        <v>0.43590000000000001</v>
      </c>
      <c r="AB239">
        <v>0</v>
      </c>
      <c r="AC239">
        <v>0.4672</v>
      </c>
      <c r="AD239">
        <v>0.24179999999999999</v>
      </c>
      <c r="AE239">
        <v>0.28439999999999999</v>
      </c>
      <c r="AF239">
        <v>1344</v>
      </c>
      <c r="AG239" s="8">
        <f t="shared" si="89"/>
        <v>42</v>
      </c>
      <c r="AH239" s="8">
        <f t="shared" si="69"/>
        <v>3.169999999999995E-2</v>
      </c>
      <c r="AI239" s="8">
        <f t="shared" si="70"/>
        <v>2.5999999999999912E-3</v>
      </c>
      <c r="AJ239" s="8">
        <f t="shared" si="71"/>
        <v>0.29620000000000002</v>
      </c>
      <c r="AK239" s="8">
        <f t="shared" si="72"/>
        <v>5.1100000000000034E-2</v>
      </c>
      <c r="AL239" s="8">
        <f t="shared" si="73"/>
        <v>2.1500000000000075E-2</v>
      </c>
      <c r="AM239" s="8">
        <f t="shared" si="74"/>
        <v>1.3500000000000012E-2</v>
      </c>
      <c r="AN239" s="8">
        <f t="shared" si="75"/>
        <v>0</v>
      </c>
      <c r="AO239" s="8">
        <f t="shared" si="76"/>
        <v>2.5700000000000001E-2</v>
      </c>
      <c r="AP239" s="8">
        <f t="shared" si="77"/>
        <v>1.7399999999999999E-2</v>
      </c>
      <c r="AQ239" s="8">
        <f t="shared" si="78"/>
        <v>2.1100000000000008E-2</v>
      </c>
      <c r="AR239" s="1">
        <f t="shared" si="90"/>
        <v>3.125E-2</v>
      </c>
      <c r="AS239" s="1">
        <f t="shared" si="79"/>
        <v>3.6018634246108294E-2</v>
      </c>
      <c r="AT239" s="1">
        <f t="shared" si="80"/>
        <v>1.13885238720981E-2</v>
      </c>
      <c r="AU239" s="1">
        <f t="shared" si="81"/>
        <v>0.22317661241711872</v>
      </c>
      <c r="AV239" s="1">
        <f t="shared" si="82"/>
        <v>6.1662845420538237E-2</v>
      </c>
      <c r="AW239" s="1">
        <f t="shared" si="83"/>
        <v>3.7171507607192344E-2</v>
      </c>
      <c r="AX239" s="1">
        <f t="shared" si="84"/>
        <v>3.0970406056434974E-2</v>
      </c>
      <c r="AY239" s="1">
        <f t="shared" si="85"/>
        <v>0</v>
      </c>
      <c r="AZ239" s="1">
        <f t="shared" si="86"/>
        <v>5.5008561643835607E-2</v>
      </c>
      <c r="BA239" s="1">
        <f t="shared" si="87"/>
        <v>7.1960297766749393E-2</v>
      </c>
      <c r="BB239" s="1">
        <f t="shared" si="88"/>
        <v>7.419127988748242E-2</v>
      </c>
      <c r="BC239" s="1"/>
    </row>
    <row r="240" spans="1:55" x14ac:dyDescent="0.2">
      <c r="A240" t="s">
        <v>265</v>
      </c>
      <c r="B240" t="s">
        <v>516</v>
      </c>
      <c r="C240" t="s">
        <v>539</v>
      </c>
      <c r="D240">
        <v>0.87190000000000001</v>
      </c>
      <c r="E240">
        <v>0.56679999999999997</v>
      </c>
      <c r="F240">
        <v>1.9998</v>
      </c>
      <c r="G240">
        <v>0.72599999999999998</v>
      </c>
      <c r="H240">
        <v>1.9622999999999999</v>
      </c>
      <c r="I240">
        <v>0.40960000000000002</v>
      </c>
      <c r="J240">
        <v>0.96789999999999998</v>
      </c>
      <c r="K240">
        <v>0.74929999999999997</v>
      </c>
      <c r="L240">
        <v>2.1730999999999998</v>
      </c>
      <c r="M240">
        <v>0.61760000000000004</v>
      </c>
      <c r="N240">
        <v>3145</v>
      </c>
      <c r="O240">
        <v>244</v>
      </c>
      <c r="P240" t="s">
        <v>539</v>
      </c>
      <c r="Q240">
        <v>2020</v>
      </c>
      <c r="R240" t="s">
        <v>516</v>
      </c>
      <c r="S240" t="s">
        <v>539</v>
      </c>
      <c r="T240">
        <v>202005</v>
      </c>
      <c r="U240">
        <v>0.83089999999999997</v>
      </c>
      <c r="V240">
        <v>0.62690000000000001</v>
      </c>
      <c r="W240">
        <v>2.1360000000000001</v>
      </c>
      <c r="X240">
        <v>0.75780000000000003</v>
      </c>
      <c r="Y240">
        <v>2.0960000000000001</v>
      </c>
      <c r="Z240">
        <v>2997</v>
      </c>
      <c r="AA240">
        <v>0.442</v>
      </c>
      <c r="AB240">
        <v>1.0790999999999999</v>
      </c>
      <c r="AC240">
        <v>0.80840000000000001</v>
      </c>
      <c r="AD240">
        <v>0.82650000000000001</v>
      </c>
      <c r="AE240">
        <v>0.66800000000000004</v>
      </c>
      <c r="AF240">
        <v>2997</v>
      </c>
      <c r="AG240" s="8">
        <f t="shared" si="89"/>
        <v>148</v>
      </c>
      <c r="AH240" s="8">
        <f t="shared" si="69"/>
        <v>4.1000000000000036E-2</v>
      </c>
      <c r="AI240" s="8">
        <f t="shared" si="70"/>
        <v>6.0100000000000042E-2</v>
      </c>
      <c r="AJ240" s="8">
        <f t="shared" si="71"/>
        <v>0.1362000000000001</v>
      </c>
      <c r="AK240" s="8">
        <f t="shared" si="72"/>
        <v>3.180000000000005E-2</v>
      </c>
      <c r="AL240" s="8">
        <f t="shared" si="73"/>
        <v>0.13370000000000015</v>
      </c>
      <c r="AM240" s="8">
        <f t="shared" si="74"/>
        <v>3.2399999999999984E-2</v>
      </c>
      <c r="AN240" s="8">
        <f t="shared" si="75"/>
        <v>0.11119999999999997</v>
      </c>
      <c r="AO240" s="8">
        <f t="shared" si="76"/>
        <v>5.9100000000000041E-2</v>
      </c>
      <c r="AP240" s="8">
        <f t="shared" si="77"/>
        <v>1.3465999999999998</v>
      </c>
      <c r="AQ240" s="8">
        <f t="shared" si="78"/>
        <v>5.04E-2</v>
      </c>
      <c r="AR240" s="1">
        <f t="shared" si="90"/>
        <v>4.9382716049382713E-2</v>
      </c>
      <c r="AS240" s="1">
        <f t="shared" si="79"/>
        <v>4.9344084727404036E-2</v>
      </c>
      <c r="AT240" s="1">
        <f t="shared" si="80"/>
        <v>9.5868559578880297E-2</v>
      </c>
      <c r="AU240" s="1">
        <f t="shared" si="81"/>
        <v>6.3764044943820264E-2</v>
      </c>
      <c r="AV240" s="1">
        <f t="shared" si="82"/>
        <v>4.1963578780681021E-2</v>
      </c>
      <c r="AW240" s="1">
        <f t="shared" si="83"/>
        <v>6.3788167938931384E-2</v>
      </c>
      <c r="AX240" s="1">
        <f t="shared" si="84"/>
        <v>7.3303167420814441E-2</v>
      </c>
      <c r="AY240" s="1">
        <f t="shared" si="85"/>
        <v>0.10304883699379108</v>
      </c>
      <c r="AZ240" s="1">
        <f t="shared" si="86"/>
        <v>7.3107372587827846E-2</v>
      </c>
      <c r="BA240" s="1">
        <f t="shared" si="87"/>
        <v>1.6292800967937082</v>
      </c>
      <c r="BB240" s="1">
        <f t="shared" si="88"/>
        <v>7.5449101796407181E-2</v>
      </c>
      <c r="BC240" s="1"/>
    </row>
    <row r="241" spans="1:55" x14ac:dyDescent="0.2">
      <c r="A241" t="s">
        <v>266</v>
      </c>
      <c r="B241" t="s">
        <v>517</v>
      </c>
      <c r="C241" t="s">
        <v>539</v>
      </c>
      <c r="D241">
        <v>2.2633000000000001</v>
      </c>
      <c r="E241">
        <v>2.0609999999999999</v>
      </c>
      <c r="F241">
        <v>4.2450999999999999</v>
      </c>
      <c r="G241">
        <v>1.9341999999999999</v>
      </c>
      <c r="H241">
        <v>1.4218</v>
      </c>
      <c r="I241">
        <v>1.8286</v>
      </c>
      <c r="J241">
        <v>0.46970000000000001</v>
      </c>
      <c r="K241">
        <v>1.2706</v>
      </c>
      <c r="L241">
        <v>1.6251</v>
      </c>
      <c r="M241">
        <v>0.25119999999999998</v>
      </c>
      <c r="N241">
        <v>3285</v>
      </c>
      <c r="O241">
        <v>245</v>
      </c>
      <c r="P241" t="s">
        <v>539</v>
      </c>
      <c r="Q241">
        <v>2021</v>
      </c>
      <c r="R241" t="s">
        <v>517</v>
      </c>
      <c r="S241" t="s">
        <v>539</v>
      </c>
      <c r="T241">
        <v>202105</v>
      </c>
      <c r="U241">
        <v>2.3948</v>
      </c>
      <c r="V241">
        <v>2.3761999999999999</v>
      </c>
      <c r="W241">
        <v>4.4726999999999997</v>
      </c>
      <c r="X241">
        <v>2.0449999999999999</v>
      </c>
      <c r="Y241">
        <v>1.5229999999999999</v>
      </c>
      <c r="Z241">
        <v>3166</v>
      </c>
      <c r="AA241">
        <v>1.9434</v>
      </c>
      <c r="AB241">
        <v>0.51429999999999998</v>
      </c>
      <c r="AC241">
        <v>1.3533999999999999</v>
      </c>
      <c r="AD241">
        <v>1.7148000000000001</v>
      </c>
      <c r="AE241">
        <v>0.25190000000000001</v>
      </c>
      <c r="AF241">
        <v>3166</v>
      </c>
      <c r="AG241" s="8">
        <f t="shared" si="89"/>
        <v>119</v>
      </c>
      <c r="AH241" s="8">
        <f t="shared" si="69"/>
        <v>0.13149999999999995</v>
      </c>
      <c r="AI241" s="8">
        <f t="shared" si="70"/>
        <v>0.31519999999999992</v>
      </c>
      <c r="AJ241" s="8">
        <f t="shared" si="71"/>
        <v>0.2275999999999998</v>
      </c>
      <c r="AK241" s="8">
        <f t="shared" si="72"/>
        <v>0.11080000000000001</v>
      </c>
      <c r="AL241" s="8">
        <f t="shared" si="73"/>
        <v>0.10119999999999996</v>
      </c>
      <c r="AM241" s="8">
        <f t="shared" si="74"/>
        <v>0.11480000000000001</v>
      </c>
      <c r="AN241" s="8">
        <f t="shared" si="75"/>
        <v>4.4599999999999973E-2</v>
      </c>
      <c r="AO241" s="8">
        <f t="shared" si="76"/>
        <v>8.2799999999999985E-2</v>
      </c>
      <c r="AP241" s="8">
        <f t="shared" si="77"/>
        <v>8.9700000000000113E-2</v>
      </c>
      <c r="AQ241" s="8">
        <f t="shared" si="78"/>
        <v>7.0000000000003393E-4</v>
      </c>
      <c r="AR241" s="1">
        <f t="shared" si="90"/>
        <v>3.758686039166137E-2</v>
      </c>
      <c r="AS241" s="1">
        <f t="shared" si="79"/>
        <v>5.4910639719392029E-2</v>
      </c>
      <c r="AT241" s="1">
        <f t="shared" si="80"/>
        <v>0.13264876693880989</v>
      </c>
      <c r="AU241" s="1">
        <f t="shared" si="81"/>
        <v>5.0886489145258951E-2</v>
      </c>
      <c r="AV241" s="1">
        <f t="shared" si="82"/>
        <v>5.4180929095354546E-2</v>
      </c>
      <c r="AW241" s="1">
        <f t="shared" si="83"/>
        <v>6.6447800393959255E-2</v>
      </c>
      <c r="AX241" s="1">
        <f t="shared" si="84"/>
        <v>5.9071729957805963E-2</v>
      </c>
      <c r="AY241" s="1">
        <f t="shared" si="85"/>
        <v>8.6719813338518303E-2</v>
      </c>
      <c r="AZ241" s="1">
        <f t="shared" si="86"/>
        <v>6.117925225358356E-2</v>
      </c>
      <c r="BA241" s="1">
        <f t="shared" si="87"/>
        <v>5.2309307207837663E-2</v>
      </c>
      <c r="BB241" s="1">
        <f t="shared" si="88"/>
        <v>2.7788805081382373E-3</v>
      </c>
      <c r="BC241" s="1"/>
    </row>
    <row r="242" spans="1:55" x14ac:dyDescent="0.2">
      <c r="A242" t="s">
        <v>267</v>
      </c>
      <c r="B242" t="s">
        <v>518</v>
      </c>
      <c r="C242" t="s">
        <v>539</v>
      </c>
      <c r="D242">
        <v>2.2414999999999998</v>
      </c>
      <c r="E242">
        <v>1.7168000000000001</v>
      </c>
      <c r="F242">
        <v>2.2597</v>
      </c>
      <c r="G242">
        <v>1.7955000000000001</v>
      </c>
      <c r="H242">
        <v>2.1795</v>
      </c>
      <c r="I242">
        <v>1.1404000000000001</v>
      </c>
      <c r="J242">
        <v>0.29139999999999999</v>
      </c>
      <c r="K242">
        <v>1.4721</v>
      </c>
      <c r="L242">
        <v>0.42809999999999998</v>
      </c>
      <c r="M242">
        <v>0.60970000000000002</v>
      </c>
      <c r="N242">
        <v>3035</v>
      </c>
      <c r="O242">
        <v>246</v>
      </c>
      <c r="P242" t="s">
        <v>539</v>
      </c>
      <c r="Q242">
        <v>2011</v>
      </c>
      <c r="R242" t="s">
        <v>518</v>
      </c>
      <c r="S242" t="s">
        <v>539</v>
      </c>
      <c r="T242">
        <v>201102</v>
      </c>
      <c r="U242">
        <v>2.3515000000000001</v>
      </c>
      <c r="V242">
        <v>1.8124</v>
      </c>
      <c r="W242">
        <v>2.4752999999999998</v>
      </c>
      <c r="X242">
        <v>1.69</v>
      </c>
      <c r="Y242">
        <v>2.3767</v>
      </c>
      <c r="Z242">
        <v>2933</v>
      </c>
      <c r="AA242">
        <v>1.2171000000000001</v>
      </c>
      <c r="AB242">
        <v>0.30980000000000002</v>
      </c>
      <c r="AC242">
        <v>1.5512999999999999</v>
      </c>
      <c r="AD242">
        <v>0.26590000000000003</v>
      </c>
      <c r="AE242">
        <v>0.61619999999999997</v>
      </c>
      <c r="AF242">
        <v>2933</v>
      </c>
      <c r="AG242" s="8">
        <f t="shared" si="89"/>
        <v>102</v>
      </c>
      <c r="AH242" s="8">
        <f t="shared" si="69"/>
        <v>0.11000000000000032</v>
      </c>
      <c r="AI242" s="8">
        <f t="shared" si="70"/>
        <v>9.5599999999999907E-2</v>
      </c>
      <c r="AJ242" s="8">
        <f t="shared" si="71"/>
        <v>0.21559999999999979</v>
      </c>
      <c r="AK242" s="8">
        <f t="shared" si="72"/>
        <v>0.10550000000000015</v>
      </c>
      <c r="AL242" s="8">
        <f t="shared" si="73"/>
        <v>0.19720000000000004</v>
      </c>
      <c r="AM242" s="8">
        <f t="shared" si="74"/>
        <v>7.669999999999999E-2</v>
      </c>
      <c r="AN242" s="8">
        <f t="shared" si="75"/>
        <v>1.8400000000000027E-2</v>
      </c>
      <c r="AO242" s="8">
        <f t="shared" si="76"/>
        <v>7.9199999999999937E-2</v>
      </c>
      <c r="AP242" s="8">
        <f t="shared" si="77"/>
        <v>0.16219999999999996</v>
      </c>
      <c r="AQ242" s="8">
        <f t="shared" si="78"/>
        <v>6.4999999999999503E-3</v>
      </c>
      <c r="AR242" s="1">
        <f t="shared" si="90"/>
        <v>3.4776679168087243E-2</v>
      </c>
      <c r="AS242" s="1">
        <f t="shared" si="79"/>
        <v>4.6778651924303749E-2</v>
      </c>
      <c r="AT242" s="1">
        <f t="shared" si="80"/>
        <v>5.2747737806223771E-2</v>
      </c>
      <c r="AU242" s="1">
        <f t="shared" si="81"/>
        <v>8.7100553468266395E-2</v>
      </c>
      <c r="AV242" s="1">
        <f t="shared" si="82"/>
        <v>6.2426035502958666E-2</v>
      </c>
      <c r="AW242" s="1">
        <f t="shared" si="83"/>
        <v>8.2972188328354513E-2</v>
      </c>
      <c r="AX242" s="1">
        <f t="shared" si="84"/>
        <v>6.3018650891463301E-2</v>
      </c>
      <c r="AY242" s="1">
        <f t="shared" si="85"/>
        <v>5.9393156875403585E-2</v>
      </c>
      <c r="AZ242" s="1">
        <f t="shared" si="86"/>
        <v>5.105395474763097E-2</v>
      </c>
      <c r="BA242" s="1">
        <f t="shared" si="87"/>
        <v>0.61000376081233521</v>
      </c>
      <c r="BB242" s="1">
        <f t="shared" si="88"/>
        <v>1.0548523206750926E-2</v>
      </c>
      <c r="BC242" s="1"/>
    </row>
    <row r="243" spans="1:55" x14ac:dyDescent="0.2">
      <c r="A243" t="s">
        <v>268</v>
      </c>
      <c r="B243" t="s">
        <v>519</v>
      </c>
      <c r="C243" t="s">
        <v>539</v>
      </c>
      <c r="D243">
        <v>2.5192000000000001</v>
      </c>
      <c r="E243">
        <v>1.5663</v>
      </c>
      <c r="F243">
        <v>3.2987000000000002</v>
      </c>
      <c r="G243">
        <v>1.5832999999999999</v>
      </c>
      <c r="H243">
        <v>2.5581999999999998</v>
      </c>
      <c r="I243">
        <v>1.4507000000000001</v>
      </c>
      <c r="J243">
        <v>0.2301</v>
      </c>
      <c r="K243">
        <v>0.89490000000000003</v>
      </c>
      <c r="L243">
        <v>1.0960000000000001</v>
      </c>
      <c r="M243">
        <v>0.98380000000000001</v>
      </c>
      <c r="N243">
        <v>2599</v>
      </c>
      <c r="O243">
        <v>247</v>
      </c>
      <c r="P243" t="s">
        <v>539</v>
      </c>
      <c r="Q243">
        <v>2012</v>
      </c>
      <c r="R243" t="s">
        <v>519</v>
      </c>
      <c r="S243" t="s">
        <v>539</v>
      </c>
      <c r="T243">
        <v>201202</v>
      </c>
      <c r="U243">
        <v>2.5167999999999999</v>
      </c>
      <c r="V243">
        <v>1.5734999999999999</v>
      </c>
      <c r="W243">
        <v>3.4346000000000001</v>
      </c>
      <c r="X243">
        <v>1.6151</v>
      </c>
      <c r="Y243">
        <v>2.6800999999999999</v>
      </c>
      <c r="Z243">
        <v>2520</v>
      </c>
      <c r="AA243">
        <v>1.2425999999999999</v>
      </c>
      <c r="AB243">
        <v>0.24379999999999999</v>
      </c>
      <c r="AC243">
        <v>0.95599999999999996</v>
      </c>
      <c r="AD243">
        <v>1.1528</v>
      </c>
      <c r="AE243">
        <v>0.96889999999999998</v>
      </c>
      <c r="AF243">
        <v>2520</v>
      </c>
      <c r="AG243" s="8">
        <f t="shared" si="89"/>
        <v>79</v>
      </c>
      <c r="AH243" s="8">
        <f t="shared" si="69"/>
        <v>2.4000000000001798E-3</v>
      </c>
      <c r="AI243" s="8">
        <f t="shared" si="70"/>
        <v>7.1999999999998732E-3</v>
      </c>
      <c r="AJ243" s="8">
        <f t="shared" si="71"/>
        <v>0.13589999999999991</v>
      </c>
      <c r="AK243" s="8">
        <f t="shared" si="72"/>
        <v>3.180000000000005E-2</v>
      </c>
      <c r="AL243" s="8">
        <f t="shared" si="73"/>
        <v>0.12190000000000012</v>
      </c>
      <c r="AM243" s="8">
        <f t="shared" si="74"/>
        <v>0.20810000000000017</v>
      </c>
      <c r="AN243" s="8">
        <f t="shared" si="75"/>
        <v>1.369999999999999E-2</v>
      </c>
      <c r="AO243" s="8">
        <f t="shared" si="76"/>
        <v>6.1099999999999932E-2</v>
      </c>
      <c r="AP243" s="8">
        <f t="shared" si="77"/>
        <v>5.6799999999999962E-2</v>
      </c>
      <c r="AQ243" s="8">
        <f t="shared" si="78"/>
        <v>1.4900000000000024E-2</v>
      </c>
      <c r="AR243" s="1">
        <f t="shared" si="90"/>
        <v>3.134920634920646E-2</v>
      </c>
      <c r="AS243" s="1">
        <f t="shared" si="79"/>
        <v>9.5359186268284546E-4</v>
      </c>
      <c r="AT243" s="1">
        <f t="shared" si="80"/>
        <v>4.5757864632982592E-3</v>
      </c>
      <c r="AU243" s="1">
        <f t="shared" si="81"/>
        <v>3.9567926396086861E-2</v>
      </c>
      <c r="AV243" s="1">
        <f t="shared" si="82"/>
        <v>1.9689183332301408E-2</v>
      </c>
      <c r="AW243" s="1">
        <f t="shared" si="83"/>
        <v>4.54833774859148E-2</v>
      </c>
      <c r="AX243" s="1">
        <f t="shared" si="84"/>
        <v>0.167471430870755</v>
      </c>
      <c r="AY243" s="1">
        <f t="shared" si="85"/>
        <v>5.6193601312551245E-2</v>
      </c>
      <c r="AZ243" s="1">
        <f t="shared" si="86"/>
        <v>6.3912133891213307E-2</v>
      </c>
      <c r="BA243" s="1">
        <f t="shared" si="87"/>
        <v>4.9271339347675136E-2</v>
      </c>
      <c r="BB243" s="1">
        <f t="shared" si="88"/>
        <v>1.5378264010733833E-2</v>
      </c>
      <c r="BC243" s="1"/>
    </row>
    <row r="244" spans="1:55" x14ac:dyDescent="0.2">
      <c r="A244" t="s">
        <v>269</v>
      </c>
      <c r="B244" t="s">
        <v>520</v>
      </c>
      <c r="C244" t="s">
        <v>539</v>
      </c>
      <c r="D244">
        <v>0.92859999999999998</v>
      </c>
      <c r="E244">
        <v>0.83040000000000003</v>
      </c>
      <c r="F244">
        <v>3.3942999999999999</v>
      </c>
      <c r="G244">
        <v>1.1093999999999999</v>
      </c>
      <c r="H244">
        <v>0.36380000000000001</v>
      </c>
      <c r="I244">
        <v>0.46839999999999998</v>
      </c>
      <c r="J244">
        <v>0.23649999999999999</v>
      </c>
      <c r="K244">
        <v>0.15790000000000001</v>
      </c>
      <c r="L244">
        <v>0.36980000000000002</v>
      </c>
      <c r="M244">
        <v>0.35599999999999998</v>
      </c>
      <c r="N244">
        <v>2010</v>
      </c>
      <c r="O244">
        <v>248</v>
      </c>
      <c r="P244" t="s">
        <v>539</v>
      </c>
      <c r="Q244">
        <v>2021</v>
      </c>
      <c r="R244" t="s">
        <v>520</v>
      </c>
      <c r="S244" t="s">
        <v>539</v>
      </c>
      <c r="T244">
        <v>202102</v>
      </c>
      <c r="U244">
        <v>0.98529999999999995</v>
      </c>
      <c r="V244">
        <v>0.88629999999999998</v>
      </c>
      <c r="W244">
        <v>3.4074</v>
      </c>
      <c r="X244">
        <v>1.1682999999999999</v>
      </c>
      <c r="Y244">
        <v>0.38159999999999999</v>
      </c>
      <c r="Z244">
        <v>1931</v>
      </c>
      <c r="AA244">
        <v>0.50870000000000004</v>
      </c>
      <c r="AB244">
        <v>0.2525</v>
      </c>
      <c r="AC244">
        <v>0.17180000000000001</v>
      </c>
      <c r="AD244">
        <v>0.2616</v>
      </c>
      <c r="AE244">
        <v>0.29809999999999998</v>
      </c>
      <c r="AF244">
        <v>1931</v>
      </c>
      <c r="AG244" s="8">
        <f t="shared" si="89"/>
        <v>79</v>
      </c>
      <c r="AH244" s="8">
        <f t="shared" si="69"/>
        <v>5.6699999999999973E-2</v>
      </c>
      <c r="AI244" s="8">
        <f t="shared" si="70"/>
        <v>5.589999999999995E-2</v>
      </c>
      <c r="AJ244" s="8">
        <f t="shared" si="71"/>
        <v>1.3100000000000112E-2</v>
      </c>
      <c r="AK244" s="8">
        <f t="shared" si="72"/>
        <v>5.8899999999999952E-2</v>
      </c>
      <c r="AL244" s="8">
        <f t="shared" si="73"/>
        <v>1.7799999999999983E-2</v>
      </c>
      <c r="AM244" s="8">
        <f t="shared" si="74"/>
        <v>4.0300000000000058E-2</v>
      </c>
      <c r="AN244" s="8">
        <f t="shared" si="75"/>
        <v>1.6000000000000014E-2</v>
      </c>
      <c r="AO244" s="8">
        <f t="shared" si="76"/>
        <v>1.3899999999999996E-2</v>
      </c>
      <c r="AP244" s="8">
        <f t="shared" si="77"/>
        <v>0.10820000000000002</v>
      </c>
      <c r="AQ244" s="8">
        <f t="shared" si="78"/>
        <v>5.7900000000000007E-2</v>
      </c>
      <c r="AR244" s="1">
        <f t="shared" si="90"/>
        <v>4.0911444847229417E-2</v>
      </c>
      <c r="AS244" s="1">
        <f t="shared" si="79"/>
        <v>5.754592509895462E-2</v>
      </c>
      <c r="AT244" s="1">
        <f t="shared" si="80"/>
        <v>6.3071194855015222E-2</v>
      </c>
      <c r="AU244" s="1">
        <f t="shared" si="81"/>
        <v>3.844573575159993E-3</v>
      </c>
      <c r="AV244" s="1">
        <f t="shared" si="82"/>
        <v>5.0415133099375176E-2</v>
      </c>
      <c r="AW244" s="1">
        <f t="shared" si="83"/>
        <v>4.6645702306079673E-2</v>
      </c>
      <c r="AX244" s="1">
        <f t="shared" si="84"/>
        <v>7.9221545114999126E-2</v>
      </c>
      <c r="AY244" s="1">
        <f t="shared" si="85"/>
        <v>6.3366336633663423E-2</v>
      </c>
      <c r="AZ244" s="1">
        <f t="shared" si="86"/>
        <v>8.0908032596041846E-2</v>
      </c>
      <c r="BA244" s="1">
        <f t="shared" si="87"/>
        <v>0.41360856269113166</v>
      </c>
      <c r="BB244" s="1">
        <f t="shared" si="88"/>
        <v>0.19423012411942309</v>
      </c>
      <c r="BC244" s="1"/>
    </row>
    <row r="245" spans="1:55" x14ac:dyDescent="0.2">
      <c r="A245" t="s">
        <v>270</v>
      </c>
      <c r="B245" t="s">
        <v>521</v>
      </c>
      <c r="C245" t="s">
        <v>539</v>
      </c>
      <c r="D245">
        <v>1.4189000000000001</v>
      </c>
      <c r="E245">
        <v>1.8993</v>
      </c>
      <c r="F245">
        <v>3.0804999999999998</v>
      </c>
      <c r="G245">
        <v>0.74299999999999999</v>
      </c>
      <c r="H245">
        <v>0.91149999999999998</v>
      </c>
      <c r="I245">
        <v>0.91810000000000003</v>
      </c>
      <c r="J245">
        <v>0.29870000000000002</v>
      </c>
      <c r="K245">
        <v>0.55130000000000001</v>
      </c>
      <c r="L245">
        <v>0.67830000000000001</v>
      </c>
      <c r="M245">
        <v>0.95709999999999995</v>
      </c>
      <c r="N245">
        <v>2388</v>
      </c>
      <c r="O245">
        <v>249</v>
      </c>
      <c r="P245" t="s">
        <v>539</v>
      </c>
      <c r="Q245">
        <v>2011</v>
      </c>
      <c r="R245" t="s">
        <v>521</v>
      </c>
      <c r="S245" t="s">
        <v>539</v>
      </c>
      <c r="T245">
        <v>201108</v>
      </c>
      <c r="U245">
        <v>1.4156</v>
      </c>
      <c r="V245">
        <v>2.0131000000000001</v>
      </c>
      <c r="W245">
        <v>3.2088999999999999</v>
      </c>
      <c r="X245">
        <v>0.78990000000000005</v>
      </c>
      <c r="Y245">
        <v>0.97319999999999995</v>
      </c>
      <c r="Z245">
        <v>2301</v>
      </c>
      <c r="AA245">
        <v>0.91700000000000004</v>
      </c>
      <c r="AB245">
        <v>0.33289999999999997</v>
      </c>
      <c r="AC245">
        <v>0.60499999999999998</v>
      </c>
      <c r="AD245">
        <v>0.71819999999999995</v>
      </c>
      <c r="AE245">
        <v>1.0185999999999999</v>
      </c>
      <c r="AF245">
        <v>2301</v>
      </c>
      <c r="AG245" s="8">
        <f t="shared" si="89"/>
        <v>87</v>
      </c>
      <c r="AH245" s="8">
        <f t="shared" si="69"/>
        <v>3.3000000000000806E-3</v>
      </c>
      <c r="AI245" s="8">
        <f t="shared" si="70"/>
        <v>0.11380000000000012</v>
      </c>
      <c r="AJ245" s="8">
        <f t="shared" si="71"/>
        <v>0.12840000000000007</v>
      </c>
      <c r="AK245" s="8">
        <f t="shared" si="72"/>
        <v>4.6900000000000053E-2</v>
      </c>
      <c r="AL245" s="8">
        <f t="shared" si="73"/>
        <v>6.1699999999999977E-2</v>
      </c>
      <c r="AM245" s="8">
        <f t="shared" si="74"/>
        <v>1.0999999999999899E-3</v>
      </c>
      <c r="AN245" s="8">
        <f t="shared" si="75"/>
        <v>3.4199999999999953E-2</v>
      </c>
      <c r="AO245" s="8">
        <f t="shared" si="76"/>
        <v>5.369999999999997E-2</v>
      </c>
      <c r="AP245" s="8">
        <f t="shared" si="77"/>
        <v>3.9899999999999936E-2</v>
      </c>
      <c r="AQ245" s="8">
        <f t="shared" si="78"/>
        <v>6.1499999999999999E-2</v>
      </c>
      <c r="AR245" s="1">
        <f t="shared" si="90"/>
        <v>3.7809647979139438E-2</v>
      </c>
      <c r="AS245" s="1">
        <f t="shared" si="79"/>
        <v>2.3311669963266279E-3</v>
      </c>
      <c r="AT245" s="1">
        <f t="shared" si="80"/>
        <v>5.6529730266752787E-2</v>
      </c>
      <c r="AU245" s="1">
        <f t="shared" si="81"/>
        <v>4.0013711863878587E-2</v>
      </c>
      <c r="AV245" s="1">
        <f t="shared" si="82"/>
        <v>5.9374604380301399E-2</v>
      </c>
      <c r="AW245" s="1">
        <f t="shared" si="83"/>
        <v>6.3399095766543345E-2</v>
      </c>
      <c r="AX245" s="1">
        <f t="shared" si="84"/>
        <v>1.199563794983538E-3</v>
      </c>
      <c r="AY245" s="1">
        <f t="shared" si="85"/>
        <v>0.10273355361970549</v>
      </c>
      <c r="AZ245" s="1">
        <f t="shared" si="86"/>
        <v>8.8760330578512403E-2</v>
      </c>
      <c r="BA245" s="1">
        <f t="shared" si="87"/>
        <v>5.5555555555555469E-2</v>
      </c>
      <c r="BB245" s="1">
        <f t="shared" si="88"/>
        <v>6.0376988022776357E-2</v>
      </c>
      <c r="BC245" s="1"/>
    </row>
    <row r="246" spans="1:55" x14ac:dyDescent="0.2">
      <c r="A246" t="s">
        <v>271</v>
      </c>
      <c r="B246" t="s">
        <v>522</v>
      </c>
      <c r="C246" t="s">
        <v>539</v>
      </c>
      <c r="D246">
        <v>0.65659999999999996</v>
      </c>
      <c r="E246">
        <v>0.45329999999999998</v>
      </c>
      <c r="F246">
        <v>1.665</v>
      </c>
      <c r="G246">
        <v>1.3759999999999999</v>
      </c>
      <c r="H246">
        <v>1.2041999999999999</v>
      </c>
      <c r="I246">
        <v>0.44019999999999998</v>
      </c>
      <c r="J246">
        <v>0.55349999999999999</v>
      </c>
      <c r="K246">
        <v>0.46989999999999998</v>
      </c>
      <c r="L246">
        <v>1.0139</v>
      </c>
      <c r="M246">
        <v>0.50339999999999996</v>
      </c>
      <c r="N246">
        <v>2985</v>
      </c>
      <c r="O246">
        <v>250</v>
      </c>
      <c r="P246" t="s">
        <v>539</v>
      </c>
      <c r="Q246">
        <v>2020</v>
      </c>
      <c r="R246" t="s">
        <v>522</v>
      </c>
      <c r="S246" t="s">
        <v>539</v>
      </c>
      <c r="T246">
        <v>202008</v>
      </c>
      <c r="U246">
        <v>0.70809999999999995</v>
      </c>
      <c r="V246">
        <v>0.3745</v>
      </c>
      <c r="W246">
        <v>1.8132999999999999</v>
      </c>
      <c r="X246">
        <v>1.4488000000000001</v>
      </c>
      <c r="Y246">
        <v>1.2785</v>
      </c>
      <c r="Z246">
        <v>2831</v>
      </c>
      <c r="AA246">
        <v>0.47010000000000002</v>
      </c>
      <c r="AB246">
        <v>0.58709999999999996</v>
      </c>
      <c r="AC246">
        <v>0.50980000000000003</v>
      </c>
      <c r="AD246">
        <v>0.33679999999999999</v>
      </c>
      <c r="AE246">
        <v>0.53259999999999996</v>
      </c>
      <c r="AF246">
        <v>2831</v>
      </c>
      <c r="AG246" s="8">
        <f t="shared" si="89"/>
        <v>154</v>
      </c>
      <c r="AH246" s="8">
        <f t="shared" si="69"/>
        <v>5.149999999999999E-2</v>
      </c>
      <c r="AI246" s="8">
        <f t="shared" si="70"/>
        <v>7.8799999999999981E-2</v>
      </c>
      <c r="AJ246" s="8">
        <f t="shared" si="71"/>
        <v>0.14829999999999988</v>
      </c>
      <c r="AK246" s="8">
        <f t="shared" si="72"/>
        <v>7.2800000000000198E-2</v>
      </c>
      <c r="AL246" s="8">
        <f t="shared" si="73"/>
        <v>7.4300000000000033E-2</v>
      </c>
      <c r="AM246" s="8">
        <f t="shared" si="74"/>
        <v>2.9900000000000038E-2</v>
      </c>
      <c r="AN246" s="8">
        <f t="shared" si="75"/>
        <v>3.3599999999999963E-2</v>
      </c>
      <c r="AO246" s="8">
        <f t="shared" si="76"/>
        <v>3.9900000000000047E-2</v>
      </c>
      <c r="AP246" s="8">
        <f t="shared" si="77"/>
        <v>0.67710000000000004</v>
      </c>
      <c r="AQ246" s="8">
        <f t="shared" si="78"/>
        <v>2.9200000000000004E-2</v>
      </c>
      <c r="AR246" s="1">
        <f t="shared" si="90"/>
        <v>5.4397739314729687E-2</v>
      </c>
      <c r="AS246" s="1">
        <f t="shared" si="79"/>
        <v>7.2729840418019998E-2</v>
      </c>
      <c r="AT246" s="1">
        <f t="shared" si="80"/>
        <v>0.21041388518024018</v>
      </c>
      <c r="AU246" s="1">
        <f t="shared" si="81"/>
        <v>8.1784591628522474E-2</v>
      </c>
      <c r="AV246" s="1">
        <f t="shared" si="82"/>
        <v>5.0248481501932729E-2</v>
      </c>
      <c r="AW246" s="1">
        <f t="shared" si="83"/>
        <v>5.8114978490418467E-2</v>
      </c>
      <c r="AX246" s="1">
        <f t="shared" si="84"/>
        <v>6.3603488619442761E-2</v>
      </c>
      <c r="AY246" s="1">
        <f t="shared" si="85"/>
        <v>5.7230454777720929E-2</v>
      </c>
      <c r="AZ246" s="1">
        <f t="shared" si="86"/>
        <v>7.8265986661435916E-2</v>
      </c>
      <c r="BA246" s="1">
        <f t="shared" si="87"/>
        <v>2.010391923990499</v>
      </c>
      <c r="BB246" s="1">
        <f t="shared" si="88"/>
        <v>5.4825384904243379E-2</v>
      </c>
      <c r="BC246" s="1"/>
    </row>
    <row r="248" spans="1:55" x14ac:dyDescent="0.2">
      <c r="A248" t="s">
        <v>551</v>
      </c>
    </row>
    <row r="249" spans="1:55" ht="16" x14ac:dyDescent="0.2">
      <c r="A249" s="6" t="s">
        <v>63</v>
      </c>
      <c r="B249" s="6" t="s">
        <v>314</v>
      </c>
      <c r="C249" s="6" t="s">
        <v>525</v>
      </c>
      <c r="D249" s="6">
        <v>1.2809999999999999</v>
      </c>
      <c r="E249" s="6">
        <v>6.5838999999999999</v>
      </c>
      <c r="F249" s="6">
        <v>2.1084999999999998</v>
      </c>
      <c r="G249" s="6">
        <v>2.9805000000000001</v>
      </c>
      <c r="H249" s="6">
        <v>0.94420000000000004</v>
      </c>
      <c r="I249" s="6">
        <v>1.4942</v>
      </c>
      <c r="J249" s="6">
        <v>2.4399000000000002</v>
      </c>
      <c r="K249" s="6">
        <v>0.98580000000000001</v>
      </c>
      <c r="L249" s="6">
        <v>3.8412000000000002</v>
      </c>
      <c r="M249" s="6">
        <v>1.0940000000000001</v>
      </c>
      <c r="N249" s="6">
        <v>8347</v>
      </c>
      <c r="O249" s="6">
        <v>42</v>
      </c>
      <c r="P249" s="6" t="s">
        <v>525</v>
      </c>
      <c r="Q249" s="6">
        <v>2017</v>
      </c>
      <c r="R249" s="6" t="s">
        <v>314</v>
      </c>
      <c r="S249" s="6" t="s">
        <v>525</v>
      </c>
      <c r="T249" s="6">
        <v>201712</v>
      </c>
      <c r="U249" s="6">
        <v>0</v>
      </c>
      <c r="V249" s="6">
        <v>5.3078000000000003</v>
      </c>
      <c r="W249" s="6">
        <v>0.3609</v>
      </c>
      <c r="X249" s="6">
        <v>3.5219999999999998</v>
      </c>
      <c r="Y249" s="6">
        <v>1.1656</v>
      </c>
      <c r="Z249" s="6">
        <v>298</v>
      </c>
      <c r="AA249" s="6">
        <v>2.3260000000000001</v>
      </c>
      <c r="AB249" s="6">
        <v>1.6551</v>
      </c>
      <c r="AC249" s="6">
        <v>0.56130000000000002</v>
      </c>
      <c r="AD249" s="6">
        <v>0.32479999999999998</v>
      </c>
      <c r="AE249" s="6">
        <v>0</v>
      </c>
      <c r="AF249" s="6">
        <v>298</v>
      </c>
      <c r="AG249" s="6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>
        <f t="shared" ref="AR249:AR254" si="91">(N249/AF249)-1</f>
        <v>27.01006711409396</v>
      </c>
      <c r="AS249" s="7">
        <f t="shared" ref="AS249:AW254" si="92">IFERROR(ABS((D249/U249)-1),0)</f>
        <v>0</v>
      </c>
      <c r="AT249" s="7">
        <f t="shared" si="92"/>
        <v>0.24041975959908046</v>
      </c>
      <c r="AU249" s="7">
        <f t="shared" si="92"/>
        <v>4.8423385979495697</v>
      </c>
      <c r="AV249" s="7">
        <f t="shared" si="92"/>
        <v>0.1537478705281089</v>
      </c>
      <c r="AW249" s="7">
        <f t="shared" si="92"/>
        <v>0.18994509265614268</v>
      </c>
      <c r="AX249" s="7">
        <f t="shared" ref="AX249:BB254" si="93">IFERROR(ABS((I249/AA249)-1),0)</f>
        <v>0.35760963026655201</v>
      </c>
      <c r="AY249" s="7">
        <f t="shared" si="93"/>
        <v>0.47417074497009248</v>
      </c>
      <c r="AZ249" s="7">
        <f t="shared" si="93"/>
        <v>0.75628006413682525</v>
      </c>
      <c r="BA249" s="7">
        <f t="shared" si="93"/>
        <v>10.826354679802957</v>
      </c>
      <c r="BB249" s="7">
        <f t="shared" si="93"/>
        <v>0</v>
      </c>
      <c r="BC249" s="7"/>
    </row>
    <row r="250" spans="1:55" ht="16" x14ac:dyDescent="0.2">
      <c r="A250" s="6" t="s">
        <v>85</v>
      </c>
      <c r="B250" s="6" t="s">
        <v>336</v>
      </c>
      <c r="C250" s="6" t="s">
        <v>526</v>
      </c>
      <c r="D250" s="6">
        <v>0.70650000000000002</v>
      </c>
      <c r="E250" s="6">
        <v>8.7247000000000003</v>
      </c>
      <c r="F250" s="6">
        <v>2.4803999999999999</v>
      </c>
      <c r="G250" s="6">
        <v>2.444</v>
      </c>
      <c r="H250" s="6">
        <v>0.60809999999999997</v>
      </c>
      <c r="I250" s="6">
        <v>1.9136</v>
      </c>
      <c r="J250" s="6">
        <v>5.9135</v>
      </c>
      <c r="K250" s="6">
        <v>1.6233</v>
      </c>
      <c r="L250" s="6">
        <v>4.9271000000000003</v>
      </c>
      <c r="M250" s="6">
        <v>1.1884999999999999</v>
      </c>
      <c r="N250" s="6">
        <v>644</v>
      </c>
      <c r="O250" s="6">
        <v>64</v>
      </c>
      <c r="P250" s="6" t="s">
        <v>526</v>
      </c>
      <c r="Q250" s="6">
        <v>2013</v>
      </c>
      <c r="R250" s="6" t="s">
        <v>336</v>
      </c>
      <c r="S250" s="6" t="s">
        <v>526</v>
      </c>
      <c r="T250" s="6">
        <v>201311</v>
      </c>
      <c r="U250" s="6">
        <v>0</v>
      </c>
      <c r="V250" s="6">
        <v>11.8611</v>
      </c>
      <c r="W250" s="6">
        <v>1.4207000000000001</v>
      </c>
      <c r="X250" s="6">
        <v>3.7566999999999999</v>
      </c>
      <c r="Y250" s="6">
        <v>0</v>
      </c>
      <c r="Z250" s="6">
        <v>180</v>
      </c>
      <c r="AA250" s="6">
        <v>3.9437000000000002</v>
      </c>
      <c r="AB250" s="6">
        <v>6.17</v>
      </c>
      <c r="AC250" s="6">
        <v>0</v>
      </c>
      <c r="AD250" s="6">
        <v>0.28839999999999999</v>
      </c>
      <c r="AE250" s="6">
        <v>0</v>
      </c>
      <c r="AF250" s="6">
        <v>180</v>
      </c>
      <c r="AG250" s="6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>
        <f t="shared" si="91"/>
        <v>2.5777777777777779</v>
      </c>
      <c r="AS250" s="7">
        <f t="shared" si="92"/>
        <v>0</v>
      </c>
      <c r="AT250" s="7">
        <f t="shared" si="92"/>
        <v>0.26442741398352598</v>
      </c>
      <c r="AU250" s="7">
        <f t="shared" si="92"/>
        <v>0.74589990849581178</v>
      </c>
      <c r="AV250" s="7">
        <f t="shared" si="92"/>
        <v>0.34942902015066413</v>
      </c>
      <c r="AW250" s="7">
        <f t="shared" si="92"/>
        <v>0</v>
      </c>
      <c r="AX250" s="7">
        <f t="shared" si="93"/>
        <v>0.51477039328549334</v>
      </c>
      <c r="AY250" s="7">
        <f t="shared" si="93"/>
        <v>4.1572123176661258E-2</v>
      </c>
      <c r="AZ250" s="7">
        <f t="shared" si="93"/>
        <v>0</v>
      </c>
      <c r="BA250" s="7">
        <f t="shared" si="93"/>
        <v>16.084257975034674</v>
      </c>
      <c r="BB250" s="7">
        <f t="shared" si="93"/>
        <v>0</v>
      </c>
      <c r="BC250" s="7"/>
    </row>
    <row r="251" spans="1:55" ht="16" x14ac:dyDescent="0.2">
      <c r="A251" s="6" t="s">
        <v>123</v>
      </c>
      <c r="B251" s="6" t="s">
        <v>374</v>
      </c>
      <c r="C251" s="6" t="s">
        <v>528</v>
      </c>
      <c r="D251" s="6">
        <v>1.3493999999999999</v>
      </c>
      <c r="E251" s="6">
        <v>7.907</v>
      </c>
      <c r="F251" s="6">
        <v>2.9561000000000002</v>
      </c>
      <c r="G251" s="6">
        <v>2.1802999999999999</v>
      </c>
      <c r="H251" s="6">
        <v>1.6215999999999999</v>
      </c>
      <c r="I251" s="6">
        <v>1.7439</v>
      </c>
      <c r="J251" s="6">
        <v>4.0823</v>
      </c>
      <c r="K251" s="6">
        <v>1.2295</v>
      </c>
      <c r="L251" s="6">
        <v>4.9501999999999997</v>
      </c>
      <c r="M251" s="6">
        <v>1.6616</v>
      </c>
      <c r="N251" s="6">
        <v>6016</v>
      </c>
      <c r="O251" s="6">
        <v>102</v>
      </c>
      <c r="P251" s="6" t="s">
        <v>528</v>
      </c>
      <c r="Q251" s="6">
        <v>2013</v>
      </c>
      <c r="R251" s="6" t="s">
        <v>374</v>
      </c>
      <c r="S251" s="6" t="s">
        <v>528</v>
      </c>
      <c r="T251" s="6">
        <v>201311</v>
      </c>
      <c r="U251" s="6">
        <v>0.9617</v>
      </c>
      <c r="V251" s="6">
        <v>7.2271000000000001</v>
      </c>
      <c r="W251" s="6">
        <v>0.57920000000000005</v>
      </c>
      <c r="X251" s="6">
        <v>2.2946</v>
      </c>
      <c r="Y251" s="6">
        <v>3.9106000000000001</v>
      </c>
      <c r="Z251" s="6">
        <v>469</v>
      </c>
      <c r="AA251" s="6">
        <v>1.9389000000000001</v>
      </c>
      <c r="AB251" s="6">
        <v>0.76980000000000004</v>
      </c>
      <c r="AC251" s="6">
        <v>0.2293</v>
      </c>
      <c r="AD251" s="6">
        <v>4.0766</v>
      </c>
      <c r="AE251" s="6">
        <v>1.2428999999999999</v>
      </c>
      <c r="AF251" s="6">
        <v>469</v>
      </c>
      <c r="AG251" s="6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>
        <f t="shared" si="91"/>
        <v>11.8272921108742</v>
      </c>
      <c r="AS251" s="7">
        <f t="shared" si="92"/>
        <v>0.40314027243423101</v>
      </c>
      <c r="AT251" s="7">
        <f t="shared" si="92"/>
        <v>9.4076462204757183E-2</v>
      </c>
      <c r="AU251" s="7">
        <f t="shared" si="92"/>
        <v>4.1037638121546962</v>
      </c>
      <c r="AV251" s="7">
        <f t="shared" si="92"/>
        <v>4.9812603503878727E-2</v>
      </c>
      <c r="AW251" s="7">
        <f t="shared" si="92"/>
        <v>0.5853321740909323</v>
      </c>
      <c r="AX251" s="7">
        <f t="shared" si="93"/>
        <v>0.10057248955593379</v>
      </c>
      <c r="AY251" s="7">
        <f t="shared" si="93"/>
        <v>4.3030657313587941</v>
      </c>
      <c r="AZ251" s="7">
        <f t="shared" si="93"/>
        <v>4.3619712167466203</v>
      </c>
      <c r="BA251" s="7">
        <f t="shared" si="93"/>
        <v>0.21429622724819697</v>
      </c>
      <c r="BB251" s="7">
        <f t="shared" si="93"/>
        <v>0.33687344114570772</v>
      </c>
      <c r="BC251" s="7"/>
    </row>
    <row r="252" spans="1:55" ht="16" x14ac:dyDescent="0.2">
      <c r="A252" s="6" t="s">
        <v>175</v>
      </c>
      <c r="B252" s="6" t="s">
        <v>426</v>
      </c>
      <c r="C252" s="6" t="s">
        <v>533</v>
      </c>
      <c r="D252" s="6">
        <v>2.2037</v>
      </c>
      <c r="E252" s="6">
        <v>3.5729000000000002</v>
      </c>
      <c r="F252" s="6">
        <v>3.7151000000000001</v>
      </c>
      <c r="G252" s="6">
        <v>2.0672000000000001</v>
      </c>
      <c r="H252" s="6">
        <v>1.5887</v>
      </c>
      <c r="I252" s="6">
        <v>2.1741000000000001</v>
      </c>
      <c r="J252" s="6">
        <v>1.278</v>
      </c>
      <c r="K252" s="6">
        <v>1.1855</v>
      </c>
      <c r="L252" s="6">
        <v>1.5327</v>
      </c>
      <c r="M252" s="6">
        <v>1.0359</v>
      </c>
      <c r="N252" s="6">
        <v>10107</v>
      </c>
      <c r="O252" s="6">
        <v>154</v>
      </c>
      <c r="P252" s="6" t="s">
        <v>533</v>
      </c>
      <c r="Q252" s="6">
        <v>2013</v>
      </c>
      <c r="R252" s="6" t="s">
        <v>426</v>
      </c>
      <c r="S252" s="6" t="s">
        <v>533</v>
      </c>
      <c r="T252" s="6">
        <v>201303</v>
      </c>
      <c r="U252" s="6">
        <v>1.5271999999999999</v>
      </c>
      <c r="V252" s="6">
        <v>5.3789999999999996</v>
      </c>
      <c r="W252" s="6">
        <v>4.7888999999999999</v>
      </c>
      <c r="X252" s="6">
        <v>2.1459999999999999</v>
      </c>
      <c r="Y252" s="6">
        <v>2.3885000000000001</v>
      </c>
      <c r="Z252" s="6">
        <v>600</v>
      </c>
      <c r="AA252" s="6">
        <v>1.5127999999999999</v>
      </c>
      <c r="AB252" s="6">
        <v>1.3212999999999999</v>
      </c>
      <c r="AC252" s="6">
        <v>2.0438999999999998</v>
      </c>
      <c r="AD252" s="6">
        <v>4.7018000000000004</v>
      </c>
      <c r="AE252" s="6">
        <v>3.4211999999999998</v>
      </c>
      <c r="AF252" s="6">
        <v>600</v>
      </c>
      <c r="AG252" s="6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>
        <f t="shared" si="91"/>
        <v>15.844999999999999</v>
      </c>
      <c r="AS252" s="7">
        <f t="shared" si="92"/>
        <v>0.44296752226296499</v>
      </c>
      <c r="AT252" s="7">
        <f t="shared" si="92"/>
        <v>0.33576873024725773</v>
      </c>
      <c r="AU252" s="7">
        <f t="shared" si="92"/>
        <v>0.22422685794232489</v>
      </c>
      <c r="AV252" s="7">
        <f t="shared" si="92"/>
        <v>3.6719478098788283E-2</v>
      </c>
      <c r="AW252" s="7">
        <f t="shared" si="92"/>
        <v>0.33485451119949761</v>
      </c>
      <c r="AX252" s="7">
        <f t="shared" si="93"/>
        <v>0.43713643574828143</v>
      </c>
      <c r="AY252" s="7">
        <f t="shared" si="93"/>
        <v>3.2770756073563834E-2</v>
      </c>
      <c r="AZ252" s="7">
        <f t="shared" si="93"/>
        <v>0.41998140809237239</v>
      </c>
      <c r="BA252" s="7">
        <f t="shared" si="93"/>
        <v>0.67401846101493046</v>
      </c>
      <c r="BB252" s="7">
        <f t="shared" si="93"/>
        <v>0.69721150473518057</v>
      </c>
      <c r="BC252" s="7"/>
    </row>
    <row r="253" spans="1:55" ht="16" x14ac:dyDescent="0.2">
      <c r="A253" s="6" t="s">
        <v>183</v>
      </c>
      <c r="B253" s="6" t="s">
        <v>434</v>
      </c>
      <c r="C253" s="6" t="s">
        <v>533</v>
      </c>
      <c r="D253" s="6">
        <v>1.9032</v>
      </c>
      <c r="E253" s="6">
        <v>4.2091000000000003</v>
      </c>
      <c r="F253" s="6">
        <v>4.3242000000000003</v>
      </c>
      <c r="G253" s="6">
        <v>2.3551000000000002</v>
      </c>
      <c r="H253" s="6">
        <v>1.4970000000000001</v>
      </c>
      <c r="I253" s="6">
        <v>2.7298</v>
      </c>
      <c r="J253" s="6">
        <v>2.3631000000000002</v>
      </c>
      <c r="K253" s="6">
        <v>1.2001999999999999</v>
      </c>
      <c r="L253" s="6">
        <v>0.92800000000000005</v>
      </c>
      <c r="M253" s="6">
        <v>1.8635999999999999</v>
      </c>
      <c r="N253" s="6">
        <v>5013</v>
      </c>
      <c r="O253" s="6">
        <v>162</v>
      </c>
      <c r="P253" s="6" t="s">
        <v>533</v>
      </c>
      <c r="Q253" s="6">
        <v>2012</v>
      </c>
      <c r="R253" s="6" t="s">
        <v>434</v>
      </c>
      <c r="S253" s="6" t="s">
        <v>533</v>
      </c>
      <c r="T253" s="6">
        <v>201203</v>
      </c>
      <c r="U253" s="6">
        <v>2.7210999999999999</v>
      </c>
      <c r="V253" s="6">
        <v>4.1654999999999998</v>
      </c>
      <c r="W253" s="6">
        <v>4.4542000000000002</v>
      </c>
      <c r="X253" s="6">
        <v>3.1114999999999999</v>
      </c>
      <c r="Y253" s="6">
        <v>1.5478000000000001</v>
      </c>
      <c r="Z253" s="6">
        <v>486</v>
      </c>
      <c r="AA253" s="6">
        <v>2.7844000000000002</v>
      </c>
      <c r="AB253" s="6">
        <v>3.2115</v>
      </c>
      <c r="AC253" s="6">
        <v>0.30780000000000002</v>
      </c>
      <c r="AD253" s="6">
        <v>2.9754</v>
      </c>
      <c r="AE253" s="6">
        <v>0.77390000000000003</v>
      </c>
      <c r="AF253" s="6">
        <v>486</v>
      </c>
      <c r="AG253" s="6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>
        <f t="shared" si="91"/>
        <v>9.3148148148148149</v>
      </c>
      <c r="AS253" s="7">
        <f t="shared" si="92"/>
        <v>0.30057697254786664</v>
      </c>
      <c r="AT253" s="7">
        <f t="shared" si="92"/>
        <v>1.0466930740607561E-2</v>
      </c>
      <c r="AU253" s="7">
        <f t="shared" si="92"/>
        <v>2.9185936868573403E-2</v>
      </c>
      <c r="AV253" s="7">
        <f t="shared" si="92"/>
        <v>0.24309818415555196</v>
      </c>
      <c r="AW253" s="7">
        <f t="shared" si="92"/>
        <v>3.2820777878278862E-2</v>
      </c>
      <c r="AX253" s="7">
        <f t="shared" si="93"/>
        <v>1.9609251544318362E-2</v>
      </c>
      <c r="AY253" s="7">
        <f t="shared" si="93"/>
        <v>0.26417561886968699</v>
      </c>
      <c r="AZ253" s="7">
        <f t="shared" si="93"/>
        <v>2.8992852501624427</v>
      </c>
      <c r="BA253" s="7">
        <f t="shared" si="93"/>
        <v>0.68810916179337234</v>
      </c>
      <c r="BB253" s="7">
        <f t="shared" si="93"/>
        <v>1.4080630572425377</v>
      </c>
      <c r="BC253" s="7"/>
    </row>
    <row r="254" spans="1:55" ht="16" x14ac:dyDescent="0.2">
      <c r="A254" s="6" t="s">
        <v>190</v>
      </c>
      <c r="B254" s="6" t="s">
        <v>441</v>
      </c>
      <c r="C254" s="6" t="s">
        <v>535</v>
      </c>
      <c r="D254" s="6">
        <v>1.2486999999999999</v>
      </c>
      <c r="E254" s="6">
        <v>8.3268000000000004</v>
      </c>
      <c r="F254" s="6">
        <v>2.5457999999999998</v>
      </c>
      <c r="G254" s="6">
        <v>3.8666999999999998</v>
      </c>
      <c r="H254" s="6">
        <v>1.4661</v>
      </c>
      <c r="I254" s="6">
        <v>1.8506</v>
      </c>
      <c r="J254" s="6">
        <v>2.9624000000000001</v>
      </c>
      <c r="K254" s="6">
        <v>1.5438000000000001</v>
      </c>
      <c r="L254" s="6">
        <v>5.6208</v>
      </c>
      <c r="M254" s="6">
        <v>1.5647</v>
      </c>
      <c r="N254" s="6">
        <v>6495</v>
      </c>
      <c r="O254" s="6">
        <v>169</v>
      </c>
      <c r="P254" s="6" t="s">
        <v>535</v>
      </c>
      <c r="Q254" s="6">
        <v>2017</v>
      </c>
      <c r="R254" s="6" t="s">
        <v>441</v>
      </c>
      <c r="S254" s="6" t="s">
        <v>535</v>
      </c>
      <c r="T254" s="6">
        <v>201712</v>
      </c>
      <c r="U254" s="6">
        <v>1.1208</v>
      </c>
      <c r="V254" s="6">
        <v>12.623100000000001</v>
      </c>
      <c r="W254" s="6">
        <v>1.9589000000000001</v>
      </c>
      <c r="X254" s="6">
        <v>4.5599999999999996</v>
      </c>
      <c r="Y254" s="6">
        <v>2.7330000000000001</v>
      </c>
      <c r="Z254" s="6">
        <v>947</v>
      </c>
      <c r="AA254" s="6">
        <v>4.1269999999999998</v>
      </c>
      <c r="AB254" s="6">
        <v>2.6456</v>
      </c>
      <c r="AC254" s="6">
        <v>1.3227</v>
      </c>
      <c r="AD254" s="6">
        <v>5.6833</v>
      </c>
      <c r="AE254" s="6">
        <v>1.8342000000000001</v>
      </c>
      <c r="AF254" s="6">
        <v>947</v>
      </c>
      <c r="AG254" s="6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>
        <f t="shared" si="91"/>
        <v>5.8585005279831046</v>
      </c>
      <c r="AS254" s="7">
        <f t="shared" si="92"/>
        <v>0.11411491791577433</v>
      </c>
      <c r="AT254" s="7">
        <f t="shared" si="92"/>
        <v>0.34035221142191696</v>
      </c>
      <c r="AU254" s="7">
        <f t="shared" si="92"/>
        <v>0.29960692225228436</v>
      </c>
      <c r="AV254" s="7">
        <f t="shared" si="92"/>
        <v>0.15203947368421045</v>
      </c>
      <c r="AW254" s="7">
        <f t="shared" si="92"/>
        <v>0.46355653128430296</v>
      </c>
      <c r="AX254" s="7">
        <f t="shared" si="93"/>
        <v>0.55158710928034882</v>
      </c>
      <c r="AY254" s="7">
        <f t="shared" si="93"/>
        <v>0.11974599334744496</v>
      </c>
      <c r="AZ254" s="7">
        <f t="shared" si="93"/>
        <v>0.16715808573372648</v>
      </c>
      <c r="BA254" s="7">
        <f t="shared" si="93"/>
        <v>1.0997131947988015E-2</v>
      </c>
      <c r="BB254" s="7">
        <f t="shared" si="93"/>
        <v>0.14693054192563515</v>
      </c>
      <c r="BC254" s="7"/>
    </row>
  </sheetData>
  <conditionalFormatting sqref="BA2:BA24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24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2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2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24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2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2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24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2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2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2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2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2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2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2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2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:BP27">
    <cfRule type="cellIs" dxfId="7" priority="6" operator="greaterThan">
      <formula>0.9</formula>
    </cfRule>
    <cfRule type="cellIs" dxfId="6" priority="5" operator="between">
      <formula>0.8</formula>
      <formula>0.899999999999999</formula>
    </cfRule>
  </conditionalFormatting>
  <conditionalFormatting sqref="BQ10:BQ27">
    <cfRule type="cellIs" dxfId="0" priority="1" operator="between">
      <formula>0.8</formula>
      <formula>0.899999999999999</formula>
    </cfRule>
    <cfRule type="cellIs" dxfId="1" priority="2" operator="greaterThan">
      <formula>0.9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2021-09-27T01:01:26Z</dcterms:created>
  <dcterms:modified xsi:type="dcterms:W3CDTF">2021-10-05T08:49:48Z</dcterms:modified>
</cp:coreProperties>
</file>