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4980" yWindow="285" windowWidth="10200" windowHeight="7785" activeTab="3"/>
  </bookViews>
  <sheets>
    <sheet name="Notes about characteristics" sheetId="6" r:id="rId1"/>
    <sheet name="Existing Product List" sheetId="2" r:id="rId2"/>
    <sheet name="Potential New Product List" sheetId="1" r:id="rId3"/>
    <sheet name="Product 171 Analysis" sheetId="3" r:id="rId4"/>
    <sheet name="Warranty Scale" sheetId="5" r:id="rId5"/>
  </sheets>
  <definedNames>
    <definedName name="_xlnm._FilterDatabase" localSheetId="1" hidden="1">'Existing Product List'!$A$2:$U$39</definedName>
    <definedName name="_xlnm._FilterDatabase" localSheetId="2" hidden="1">'Potential New Product List'!$A$2:$U$19</definedName>
    <definedName name="Z_0E60F5D3_6264_4CC1_A007_66AE815EFEE7_.wvu.FilterData" localSheetId="1" hidden="1">'Existing Product List'!$A$2:$U$39</definedName>
    <definedName name="Z_0E60F5D3_6264_4CC1_A007_66AE815EFEE7_.wvu.FilterData" localSheetId="2" hidden="1">'Potential New Product List'!$A$2:$U$19</definedName>
  </definedNames>
  <calcPr calcId="145621"/>
  <customWorkbookViews>
    <customWorkbookView name="Ravi Starzl - Personal View" guid="{E773EDD3-07CB-0342-92CD-1C6EFAD01BAD}" mergeInterval="0" personalView="1" yWindow="54" windowWidth="1680" windowHeight="925" activeSheetId="3"/>
    <customWorkbookView name="Jeannemarie - Personal View" guid="{0E60F5D3-6264-4CC1-A007-66AE815EFEE7}" mergeInterval="0" personalView="1" maximized="1" windowWidth="1362" windowHeight="517" activeSheetId="1" showComments="commIndAndComment"/>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G31" i="3" l="1"/>
  <c r="G32" i="3"/>
  <c r="G33" i="3"/>
  <c r="G30" i="3"/>
  <c r="G23" i="3"/>
  <c r="G24" i="3"/>
  <c r="G25" i="3"/>
  <c r="G22" i="3"/>
  <c r="G19" i="3"/>
  <c r="B59" i="3" l="1"/>
  <c r="B60" i="3"/>
  <c r="B61" i="3" s="1"/>
  <c r="H25" i="3"/>
  <c r="I25" i="3"/>
  <c r="J25" i="3"/>
  <c r="K25" i="3"/>
  <c r="L25" i="3"/>
  <c r="M25" i="3"/>
  <c r="N25" i="3"/>
  <c r="H24" i="3"/>
  <c r="I24" i="3"/>
  <c r="J24" i="3"/>
  <c r="K24" i="3"/>
  <c r="L24" i="3"/>
  <c r="M24" i="3"/>
  <c r="N24" i="3"/>
  <c r="H23" i="3"/>
  <c r="M23" i="3"/>
  <c r="N23" i="3"/>
  <c r="H22" i="3"/>
  <c r="I22" i="3"/>
  <c r="J22" i="3"/>
  <c r="K22" i="3"/>
  <c r="L22" i="3"/>
  <c r="M22" i="3"/>
  <c r="N22" i="3"/>
  <c r="H19" i="3"/>
  <c r="H33" i="3"/>
  <c r="H44" i="3"/>
  <c r="I19" i="3"/>
  <c r="I33" i="3"/>
  <c r="I44" i="3"/>
  <c r="J19" i="3"/>
  <c r="J33" i="3"/>
  <c r="J44" i="3"/>
  <c r="K19" i="3"/>
  <c r="K33" i="3"/>
  <c r="K44" i="3"/>
  <c r="L19" i="3"/>
  <c r="L33" i="3"/>
  <c r="L44" i="3"/>
  <c r="M19" i="3"/>
  <c r="M33" i="3"/>
  <c r="M44" i="3"/>
  <c r="N19" i="3"/>
  <c r="N33" i="3"/>
  <c r="N44" i="3"/>
  <c r="O33" i="3"/>
  <c r="O44" i="3"/>
  <c r="Q33" i="3"/>
  <c r="Q44" i="3"/>
  <c r="R33" i="3"/>
  <c r="R44" i="3"/>
  <c r="S33" i="3"/>
  <c r="S44" i="3"/>
  <c r="T33" i="3"/>
  <c r="T44" i="3"/>
  <c r="C33" i="3"/>
  <c r="C44" i="3"/>
  <c r="D33" i="3"/>
  <c r="D44" i="3"/>
  <c r="E33" i="3"/>
  <c r="E44" i="3"/>
  <c r="F33" i="3"/>
  <c r="F44" i="3"/>
  <c r="P33" i="3"/>
  <c r="P44" i="3"/>
  <c r="U33" i="3"/>
  <c r="U44" i="3"/>
  <c r="C53" i="3"/>
  <c r="H32" i="3"/>
  <c r="H43" i="3"/>
  <c r="I32" i="3"/>
  <c r="I43" i="3"/>
  <c r="J32" i="3"/>
  <c r="J43" i="3"/>
  <c r="K32" i="3"/>
  <c r="K43" i="3"/>
  <c r="L32" i="3"/>
  <c r="L43" i="3"/>
  <c r="M32" i="3"/>
  <c r="M43" i="3"/>
  <c r="N32" i="3"/>
  <c r="N43" i="3"/>
  <c r="O32" i="3"/>
  <c r="O43" i="3"/>
  <c r="Q32" i="3"/>
  <c r="Q43" i="3"/>
  <c r="R32" i="3"/>
  <c r="R43" i="3"/>
  <c r="S32" i="3"/>
  <c r="S43" i="3"/>
  <c r="T32" i="3"/>
  <c r="T43" i="3"/>
  <c r="C32" i="3"/>
  <c r="C43" i="3"/>
  <c r="D32" i="3"/>
  <c r="D43" i="3"/>
  <c r="E32" i="3"/>
  <c r="E43" i="3"/>
  <c r="F32" i="3"/>
  <c r="F43" i="3"/>
  <c r="P32" i="3"/>
  <c r="P43" i="3"/>
  <c r="U32" i="3"/>
  <c r="U43" i="3"/>
  <c r="C52" i="3"/>
  <c r="H31" i="3"/>
  <c r="H42" i="3"/>
  <c r="I31" i="3"/>
  <c r="I42" i="3"/>
  <c r="J31" i="3"/>
  <c r="J42" i="3"/>
  <c r="K31" i="3"/>
  <c r="K42" i="3"/>
  <c r="L31" i="3"/>
  <c r="L42" i="3"/>
  <c r="M31" i="3"/>
  <c r="M42" i="3"/>
  <c r="N31" i="3"/>
  <c r="N42" i="3"/>
  <c r="O31" i="3"/>
  <c r="O42" i="3"/>
  <c r="Q31" i="3"/>
  <c r="Q42" i="3"/>
  <c r="R31" i="3"/>
  <c r="R42" i="3"/>
  <c r="S31" i="3"/>
  <c r="S42" i="3"/>
  <c r="T31" i="3"/>
  <c r="T42" i="3"/>
  <c r="C31" i="3"/>
  <c r="C42" i="3"/>
  <c r="D31" i="3"/>
  <c r="D42" i="3"/>
  <c r="E31" i="3"/>
  <c r="E42" i="3"/>
  <c r="F31" i="3"/>
  <c r="F42" i="3"/>
  <c r="P31" i="3"/>
  <c r="P42" i="3"/>
  <c r="U31" i="3"/>
  <c r="U42" i="3"/>
  <c r="C51" i="3"/>
  <c r="H30" i="3"/>
  <c r="H41" i="3"/>
  <c r="I30" i="3"/>
  <c r="I41" i="3"/>
  <c r="J30" i="3"/>
  <c r="J41" i="3"/>
  <c r="K30" i="3"/>
  <c r="K41" i="3"/>
  <c r="L30" i="3"/>
  <c r="L41" i="3"/>
  <c r="M30" i="3"/>
  <c r="M41" i="3"/>
  <c r="N30" i="3"/>
  <c r="N41" i="3"/>
  <c r="O30" i="3"/>
  <c r="O41" i="3"/>
  <c r="Q30" i="3"/>
  <c r="Q41" i="3"/>
  <c r="R30" i="3"/>
  <c r="R41" i="3"/>
  <c r="S30" i="3"/>
  <c r="S41" i="3"/>
  <c r="T30" i="3"/>
  <c r="T41" i="3"/>
  <c r="C30" i="3"/>
  <c r="C41" i="3"/>
  <c r="D30" i="3"/>
  <c r="D41" i="3"/>
  <c r="E30" i="3"/>
  <c r="E41" i="3"/>
  <c r="F30" i="3"/>
  <c r="F41" i="3"/>
  <c r="P30" i="3"/>
  <c r="P41" i="3"/>
  <c r="U30" i="3"/>
  <c r="U41" i="3"/>
  <c r="C50" i="3"/>
</calcChain>
</file>

<file path=xl/comments1.xml><?xml version="1.0" encoding="utf-8"?>
<comments xmlns="http://schemas.openxmlformats.org/spreadsheetml/2006/main">
  <authors>
    <author>Jeannemarie</author>
  </authors>
  <commentList>
    <comment ref="A8" authorId="0">
      <text>
        <r>
          <rPr>
            <b/>
            <sz val="9"/>
            <color indexed="81"/>
            <rFont val="Tahoma"/>
            <family val="2"/>
          </rPr>
          <t xml:space="preserve">Danielle: </t>
        </r>
        <r>
          <rPr>
            <sz val="9"/>
            <color indexed="81"/>
            <rFont val="Tahoma"/>
            <family val="2"/>
          </rPr>
          <t>Team, I decided to compare potential new products only to existing products in the same category.</t>
        </r>
        <r>
          <rPr>
            <b/>
            <sz val="9"/>
            <color indexed="81"/>
            <rFont val="Tahoma"/>
            <family val="2"/>
          </rPr>
          <t xml:space="preserve"> </t>
        </r>
        <r>
          <rPr>
            <sz val="9"/>
            <color indexed="81"/>
            <rFont val="Tahoma"/>
            <family val="2"/>
          </rPr>
          <t xml:space="preserve">
I have labeled this data raw, because I have not converted any of the labels to nominal data, nor have I applied any weightings. 
</t>
        </r>
      </text>
    </comment>
    <comment ref="A15" authorId="0">
      <text>
        <r>
          <rPr>
            <b/>
            <sz val="9"/>
            <color indexed="81"/>
            <rFont val="Tahoma"/>
            <family val="2"/>
          </rPr>
          <t xml:space="preserve">Danielle:
</t>
        </r>
        <r>
          <rPr>
            <sz val="9"/>
            <color indexed="81"/>
            <rFont val="Tahoma"/>
            <family val="2"/>
          </rPr>
          <t xml:space="preserve">Team, I changed the form of the data in the review columns to the percentage of each type of review on the web.  
I didn't think the total number of 5 star reviews was comparable--a low number could indicate that this product was not reviewed as often as other products. 
It seem more relevant to compare of all "starred" reviews on the web about this product, what percentage are really positive, what percentage are moderately positive etc.  I also calculated the percentage of positive and the percentage of negative service reviews of all service reviews on the web. 
</t>
        </r>
      </text>
    </comment>
    <comment ref="G18" authorId="0">
      <text>
        <r>
          <rPr>
            <b/>
            <sz val="9"/>
            <color indexed="81"/>
            <rFont val="Tahoma"/>
            <family val="2"/>
          </rPr>
          <t>Danielle:</t>
        </r>
        <r>
          <rPr>
            <sz val="9"/>
            <color indexed="81"/>
            <rFont val="Tahoma"/>
            <family val="2"/>
          </rPr>
          <t xml:space="preserve"> Team I ranked the warranty types and assigned a numeral to each rank, then I applied the calculated the difference in the rank. See the Warranty Scale tab for rankings. If you don't feel comfortable with the vlookup function, you can enter the values manually.
</t>
        </r>
      </text>
    </comment>
    <comment ref="C28" authorId="0">
      <text>
        <r>
          <rPr>
            <b/>
            <sz val="9"/>
            <color indexed="81"/>
            <rFont val="Tahoma"/>
            <family val="2"/>
          </rPr>
          <t xml:space="preserve">Danielle: </t>
        </r>
        <r>
          <rPr>
            <sz val="9"/>
            <color indexed="81"/>
            <rFont val="Tahoma"/>
            <family val="2"/>
          </rPr>
          <t xml:space="preserve">Team, I just compared if the brand, color and shipment method was the same or not. I did not apply a scale to any of these characteristics. 
</t>
        </r>
      </text>
    </comment>
    <comment ref="A35" authorId="0">
      <text>
        <r>
          <rPr>
            <b/>
            <sz val="9"/>
            <color indexed="81"/>
            <rFont val="Tahoma"/>
            <family val="2"/>
          </rPr>
          <t xml:space="preserve">Danielle: </t>
        </r>
        <r>
          <rPr>
            <sz val="9"/>
            <color indexed="81"/>
            <rFont val="Tahoma"/>
            <family val="2"/>
          </rPr>
          <t xml:space="preserve">Team I set the weighting of all characteristics to 1, except for best sellers rank which I set to 0. I wanted to discount this characteristic entirely
</t>
        </r>
        <r>
          <rPr>
            <sz val="9"/>
            <color indexed="81"/>
            <rFont val="Tahoma"/>
            <family val="2"/>
          </rPr>
          <t xml:space="preserve">
</t>
        </r>
      </text>
    </comment>
    <comment ref="P36" authorId="0">
      <text>
        <r>
          <rPr>
            <b/>
            <sz val="9"/>
            <color indexed="81"/>
            <rFont val="Tahoma"/>
            <family val="2"/>
          </rPr>
          <t xml:space="preserve">Danielle: </t>
        </r>
        <r>
          <rPr>
            <sz val="9"/>
            <color indexed="81"/>
            <rFont val="Tahoma"/>
            <family val="2"/>
          </rPr>
          <t xml:space="preserve">By setting the weight to 0--I have excluded this characteristic. My intuition is that these values are not comparable across products, and furthermore it is such a large number in comparison to the other characteristics that it will skew the results
</t>
        </r>
      </text>
    </comment>
  </commentList>
</comments>
</file>

<file path=xl/sharedStrings.xml><?xml version="1.0" encoding="utf-8"?>
<sst xmlns="http://schemas.openxmlformats.org/spreadsheetml/2006/main" count="555" uniqueCount="113">
  <si>
    <t>Product Type</t>
  </si>
  <si>
    <t>Product #</t>
  </si>
  <si>
    <t>Brand Name</t>
  </si>
  <si>
    <t>Color</t>
  </si>
  <si>
    <t>Price</t>
  </si>
  <si>
    <t>Warranty Length (year)</t>
  </si>
  <si>
    <t>Warranty Type</t>
  </si>
  <si>
    <t>5 Star Reviews</t>
  </si>
  <si>
    <t>4 Star Reviews</t>
  </si>
  <si>
    <t>3 Star Reviews</t>
  </si>
  <si>
    <t>2 Star Reviews</t>
  </si>
  <si>
    <t>1 Star Reviews</t>
  </si>
  <si>
    <t>Positive Service Review</t>
  </si>
  <si>
    <t>Negative Service Review</t>
  </si>
  <si>
    <t>Would consumer recommend product</t>
  </si>
  <si>
    <t>Best Sellers Rank</t>
  </si>
  <si>
    <t>Shipping Weight (lbs)</t>
  </si>
  <si>
    <t>Product Depth</t>
  </si>
  <si>
    <t>Product Width</t>
  </si>
  <si>
    <t>Product Height</t>
  </si>
  <si>
    <t>Profit margin</t>
  </si>
  <si>
    <t>Shipment</t>
  </si>
  <si>
    <t>PC</t>
  </si>
  <si>
    <t>Sony</t>
  </si>
  <si>
    <t>Black</t>
  </si>
  <si>
    <t>Limited</t>
  </si>
  <si>
    <t>Inventory</t>
  </si>
  <si>
    <t>Dell</t>
  </si>
  <si>
    <t>Dropship</t>
  </si>
  <si>
    <t>HP</t>
  </si>
  <si>
    <t>Laptop</t>
  </si>
  <si>
    <t>Acer</t>
  </si>
  <si>
    <t>Asus</t>
  </si>
  <si>
    <t>Silver Aluminum</t>
  </si>
  <si>
    <t>Silver</t>
  </si>
  <si>
    <t>White</t>
  </si>
  <si>
    <t>Gray</t>
  </si>
  <si>
    <t>Microsoft</t>
  </si>
  <si>
    <t>Monitor</t>
  </si>
  <si>
    <t>ViewSonic</t>
  </si>
  <si>
    <t>Parts/Labor</t>
  </si>
  <si>
    <t>Printer</t>
  </si>
  <si>
    <t>Brother</t>
  </si>
  <si>
    <t>Printer Supplies</t>
  </si>
  <si>
    <t>V4INK</t>
  </si>
  <si>
    <t>None</t>
  </si>
  <si>
    <t>iPower</t>
  </si>
  <si>
    <t>Silver Mist</t>
  </si>
  <si>
    <t>Motorola</t>
  </si>
  <si>
    <t>Projectors</t>
  </si>
  <si>
    <t>Epson</t>
  </si>
  <si>
    <t>LG</t>
  </si>
  <si>
    <t>Dark Gray</t>
  </si>
  <si>
    <t>Samsung</t>
  </si>
  <si>
    <t>Lexmark</t>
  </si>
  <si>
    <t>Xerox</t>
  </si>
  <si>
    <t>Canon</t>
  </si>
  <si>
    <t>Netbook</t>
  </si>
  <si>
    <t>Toshiba</t>
  </si>
  <si>
    <t>Tablet</t>
  </si>
  <si>
    <t>Lenovo</t>
  </si>
  <si>
    <t>Smartphone</t>
  </si>
  <si>
    <t>Apple</t>
  </si>
  <si>
    <t>HTC</t>
  </si>
  <si>
    <t>Nokia</t>
  </si>
  <si>
    <t>Game Console</t>
  </si>
  <si>
    <t>Nintendo</t>
  </si>
  <si>
    <t>Hardware</t>
  </si>
  <si>
    <t>Razer</t>
  </si>
  <si>
    <t>Amazon</t>
  </si>
  <si>
    <t>Rapid Replacement</t>
  </si>
  <si>
    <t>New Product 171</t>
  </si>
  <si>
    <t>Existing Products (percentage of reviews applied)</t>
  </si>
  <si>
    <t>n/a</t>
  </si>
  <si>
    <t>Coded Value</t>
  </si>
  <si>
    <t>Data Notes</t>
  </si>
  <si>
    <t>5 star reviews, 4 star reviews, 3 star reviews, 2 star reviews, 1 star reviews</t>
  </si>
  <si>
    <t>The value in the cell is the number of reviews level found on the web for the given product</t>
  </si>
  <si>
    <t>The value in the cell is the number of positive service reviews  found on the web for the given product</t>
  </si>
  <si>
    <t>The value in the cell is the number of negative service reviews  found on the web for the given product</t>
  </si>
  <si>
    <t>The value in the cell is the percentage of customers who would recommend the product</t>
  </si>
  <si>
    <t>The best sellers rank on Amazon</t>
  </si>
  <si>
    <t>Notes</t>
  </si>
  <si>
    <t>This scale is applied to the Warranty Type column.</t>
  </si>
  <si>
    <t xml:space="preserve">I have assumed that a limited warranty is better that no warranty, hardware warranty is better than a limited warranty, but worse than a Parts/Labor Warranty and so on. </t>
  </si>
  <si>
    <t>Product Category</t>
  </si>
  <si>
    <t>Potential New Products (Raw Data)</t>
  </si>
  <si>
    <t>Potential New Products (percentage of reviews applied)</t>
  </si>
  <si>
    <t>Raw Data</t>
  </si>
  <si>
    <t>Weighting Scheme for Characteristics</t>
  </si>
  <si>
    <t>Calculation of distance of between characteristics of new products and existing products in PC category (weighting scheme not applied)</t>
  </si>
  <si>
    <t>Sum of difference between all characteristics with weighting scheme applied</t>
  </si>
  <si>
    <r>
      <t xml:space="preserve">Calculation of distance of between characteristics of new products and existing products in PC class with </t>
    </r>
    <r>
      <rPr>
        <b/>
        <sz val="11"/>
        <color rgb="FFFF0000"/>
        <rFont val="Calibri"/>
        <family val="2"/>
        <scheme val="minor"/>
      </rPr>
      <t>weighting scheme applied</t>
    </r>
  </si>
  <si>
    <t>Euclidean Distance</t>
  </si>
  <si>
    <t>Sales Volume (avg. units per month)</t>
  </si>
  <si>
    <t>Predicted Sales Volume</t>
  </si>
  <si>
    <t>Profit Margin</t>
  </si>
  <si>
    <t>Similarity Analysis for Product 171</t>
  </si>
  <si>
    <t>Relevant Existing Products (Raw Data)</t>
  </si>
  <si>
    <t>Prediction of profits for Potential New Product 171</t>
  </si>
  <si>
    <t>Converted raw review data to a percentage of reviews and applied code to warranty type</t>
  </si>
  <si>
    <t>Potential New Product List</t>
  </si>
  <si>
    <t>Total Sales Revenue</t>
  </si>
  <si>
    <t>?</t>
  </si>
  <si>
    <t>Sales Volume</t>
  </si>
  <si>
    <t>Existing Product List</t>
  </si>
  <si>
    <r>
      <t xml:space="preserve">provided in the </t>
    </r>
    <r>
      <rPr>
        <b/>
        <i/>
        <sz val="11"/>
        <color theme="1"/>
        <rFont val="Calibri"/>
        <family val="2"/>
        <scheme val="minor"/>
      </rPr>
      <t>Potential New Product List</t>
    </r>
    <r>
      <rPr>
        <sz val="11"/>
        <color theme="1"/>
        <rFont val="Calibri"/>
        <family val="2"/>
        <scheme val="minor"/>
      </rPr>
      <t xml:space="preserve"> tab</t>
    </r>
  </si>
  <si>
    <t>Total Profits</t>
  </si>
  <si>
    <t>(predicted sales volume X price of product)</t>
  </si>
  <si>
    <t>Unit Price of Product</t>
  </si>
  <si>
    <t>(predicted sales revenue X profit margin)</t>
  </si>
  <si>
    <t xml:space="preserve">See my comment in the example, I did not factor in this characteristic to the similarity analysis. </t>
  </si>
  <si>
    <t>sales volume of the product with the smallest Euclidean difference from product 171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</si>
</sst>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9"/>
      <color indexed="81"/>
      <name val="Tahoma"/>
      <family val="2"/>
    </font>
    <font>
      <b/>
      <sz val="9"/>
      <color indexed="81"/>
      <name val="Tahoma"/>
      <family val="2"/>
    </font>
    <font>
      <b/>
      <sz val="11"/>
      <color rgb="FFFF0000"/>
      <name val="Calibri"/>
      <family val="2"/>
      <scheme val="minor"/>
    </font>
    <font>
      <b/>
      <sz val="12"/>
      <color theme="1"/>
      <name val="Calibri"/>
      <family val="2"/>
      <scheme val="minor"/>
    </font>
    <font>
      <b/>
      <i/>
      <sz val="11"/>
      <color theme="1"/>
      <name val="Calibri"/>
      <family val="2"/>
      <scheme val="minor"/>
    </font>
    <font>
      <b/>
      <sz val="12"/>
      <color theme="3"/>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7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5">
    <xf numFmtId="0" fontId="0" fillId="0" borderId="0" xfId="0"/>
    <xf numFmtId="3" fontId="0" fillId="0" borderId="0" xfId="0" applyNumberFormat="1"/>
    <xf numFmtId="0" fontId="16" fillId="0" borderId="0" xfId="0" applyFont="1"/>
    <xf numFmtId="2" fontId="0" fillId="0" borderId="0" xfId="0" applyNumberFormat="1"/>
    <xf numFmtId="164" fontId="0" fillId="0" borderId="0" xfId="0" applyNumberFormat="1"/>
    <xf numFmtId="164" fontId="16" fillId="0" borderId="0" xfId="0" applyNumberFormat="1" applyFont="1"/>
    <xf numFmtId="0" fontId="0" fillId="33" borderId="0" xfId="0" applyFill="1"/>
    <xf numFmtId="0" fontId="16" fillId="34" borderId="0" xfId="0" applyFont="1" applyFill="1"/>
    <xf numFmtId="0" fontId="0" fillId="34" borderId="0" xfId="0" applyFill="1"/>
    <xf numFmtId="0" fontId="0" fillId="0" borderId="0" xfId="0" applyFont="1"/>
    <xf numFmtId="49" fontId="23" fillId="0" borderId="0" xfId="0" applyNumberFormat="1" applyFont="1"/>
    <xf numFmtId="0" fontId="0" fillId="35" borderId="0" xfId="0" applyFill="1"/>
    <xf numFmtId="165" fontId="0" fillId="0" borderId="0" xfId="0" applyNumberFormat="1"/>
    <xf numFmtId="0" fontId="16" fillId="35" borderId="0" xfId="0" applyFont="1" applyFill="1"/>
    <xf numFmtId="0" fontId="25" fillId="0" borderId="0" xfId="0" applyFont="1"/>
  </cellXfs>
  <cellStyles count="7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E17" sqref="E17"/>
    </sheetView>
  </sheetViews>
  <sheetFormatPr defaultRowHeight="15" x14ac:dyDescent="0.25"/>
  <cols>
    <col min="1" max="1" width="45" customWidth="1"/>
  </cols>
  <sheetData>
    <row r="1" spans="1:1" x14ac:dyDescent="0.25">
      <c r="A1" s="2" t="s">
        <v>75</v>
      </c>
    </row>
    <row r="3" spans="1:1" x14ac:dyDescent="0.25">
      <c r="A3" s="2" t="s">
        <v>76</v>
      </c>
    </row>
    <row r="4" spans="1:1" x14ac:dyDescent="0.25">
      <c r="A4" t="s">
        <v>77</v>
      </c>
    </row>
    <row r="6" spans="1:1" x14ac:dyDescent="0.25">
      <c r="A6" s="2" t="s">
        <v>12</v>
      </c>
    </row>
    <row r="7" spans="1:1" x14ac:dyDescent="0.25">
      <c r="A7" t="s">
        <v>78</v>
      </c>
    </row>
    <row r="9" spans="1:1" x14ac:dyDescent="0.25">
      <c r="A9" s="2" t="s">
        <v>13</v>
      </c>
    </row>
    <row r="10" spans="1:1" x14ac:dyDescent="0.25">
      <c r="A10" t="s">
        <v>79</v>
      </c>
    </row>
    <row r="12" spans="1:1" x14ac:dyDescent="0.25">
      <c r="A12" s="2" t="s">
        <v>14</v>
      </c>
    </row>
    <row r="13" spans="1:1" x14ac:dyDescent="0.25">
      <c r="A13" t="s">
        <v>80</v>
      </c>
    </row>
    <row r="15" spans="1:1" x14ac:dyDescent="0.25">
      <c r="A15" s="2" t="s">
        <v>15</v>
      </c>
    </row>
    <row r="16" spans="1:1" x14ac:dyDescent="0.25">
      <c r="A16" t="s">
        <v>81</v>
      </c>
    </row>
    <row r="17" spans="1:1" x14ac:dyDescent="0.25">
      <c r="A17" t="s">
        <v>111</v>
      </c>
    </row>
  </sheetData>
  <customSheetViews>
    <customSheetView guid="{0E60F5D3-6264-4CC1-A007-66AE815EFEE7}">
      <selection activeCell="A21" sqref="A21"/>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Normal="100" workbookViewId="0"/>
  </sheetViews>
  <sheetFormatPr defaultColWidth="8.85546875" defaultRowHeight="15" x14ac:dyDescent="0.25"/>
  <cols>
    <col min="1" max="1" width="24.140625" customWidth="1"/>
    <col min="2" max="2" width="9.28515625" bestFit="1" customWidth="1"/>
    <col min="3" max="3" width="11.85546875" bestFit="1" customWidth="1"/>
    <col min="4" max="4" width="15.85546875" bestFit="1" customWidth="1"/>
    <col min="5" max="5" width="10" style="4" bestFit="1" customWidth="1"/>
    <col min="8" max="12" width="13.85546875" bestFit="1" customWidth="1"/>
    <col min="13" max="13" width="22.42578125" bestFit="1" customWidth="1"/>
    <col min="14" max="14" width="23.28515625" bestFit="1" customWidth="1"/>
    <col min="15" max="15" width="35.42578125" bestFit="1" customWidth="1"/>
    <col min="16" max="16" width="16.140625" bestFit="1" customWidth="1"/>
    <col min="17" max="17" width="20.42578125" bestFit="1" customWidth="1"/>
    <col min="18" max="18" width="13.85546875" bestFit="1" customWidth="1"/>
    <col min="19" max="19" width="14" bestFit="1" customWidth="1"/>
    <col min="20" max="20" width="14.28515625" bestFit="1" customWidth="1"/>
    <col min="21" max="21" width="9.5703125" bestFit="1" customWidth="1"/>
  </cols>
  <sheetData>
    <row r="1" spans="1:23" ht="15.75" x14ac:dyDescent="0.25">
      <c r="A1" s="14" t="s">
        <v>105</v>
      </c>
    </row>
    <row r="2" spans="1:23" s="2" customFormat="1" x14ac:dyDescent="0.25">
      <c r="A2" s="2" t="s">
        <v>85</v>
      </c>
      <c r="B2" s="2" t="s">
        <v>1</v>
      </c>
      <c r="C2" s="2" t="s">
        <v>2</v>
      </c>
      <c r="D2" s="2" t="s">
        <v>3</v>
      </c>
      <c r="E2" s="5"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21</v>
      </c>
      <c r="V2" s="2" t="s">
        <v>96</v>
      </c>
      <c r="W2" s="2" t="s">
        <v>104</v>
      </c>
    </row>
    <row r="3" spans="1:23" x14ac:dyDescent="0.25">
      <c r="A3" t="s">
        <v>22</v>
      </c>
      <c r="B3">
        <v>101</v>
      </c>
      <c r="C3" t="s">
        <v>23</v>
      </c>
      <c r="D3" t="s">
        <v>24</v>
      </c>
      <c r="E3" s="4">
        <v>949</v>
      </c>
      <c r="F3">
        <v>1</v>
      </c>
      <c r="G3" t="s">
        <v>25</v>
      </c>
      <c r="H3">
        <v>3</v>
      </c>
      <c r="I3">
        <v>3</v>
      </c>
      <c r="J3">
        <v>2</v>
      </c>
      <c r="K3">
        <v>0</v>
      </c>
      <c r="L3">
        <v>0</v>
      </c>
      <c r="M3">
        <v>2</v>
      </c>
      <c r="N3">
        <v>0</v>
      </c>
      <c r="O3">
        <v>0.9</v>
      </c>
      <c r="P3">
        <v>1967</v>
      </c>
      <c r="Q3">
        <v>25.8</v>
      </c>
      <c r="R3">
        <v>23.94</v>
      </c>
      <c r="S3">
        <v>6.62</v>
      </c>
      <c r="T3">
        <v>16.89</v>
      </c>
      <c r="U3" t="s">
        <v>26</v>
      </c>
      <c r="V3">
        <v>0.15</v>
      </c>
      <c r="W3">
        <v>12</v>
      </c>
    </row>
    <row r="4" spans="1:23" x14ac:dyDescent="0.25">
      <c r="A4" t="s">
        <v>22</v>
      </c>
      <c r="B4">
        <v>102</v>
      </c>
      <c r="C4" t="s">
        <v>27</v>
      </c>
      <c r="D4" t="s">
        <v>24</v>
      </c>
      <c r="E4" s="4">
        <v>2249.9899999999998</v>
      </c>
      <c r="F4">
        <v>1</v>
      </c>
      <c r="G4" t="s">
        <v>40</v>
      </c>
      <c r="H4">
        <v>2</v>
      </c>
      <c r="I4">
        <v>1</v>
      </c>
      <c r="J4">
        <v>0</v>
      </c>
      <c r="K4">
        <v>0</v>
      </c>
      <c r="L4">
        <v>0</v>
      </c>
      <c r="M4">
        <v>1</v>
      </c>
      <c r="N4">
        <v>0</v>
      </c>
      <c r="O4">
        <v>0.9</v>
      </c>
      <c r="P4">
        <v>4806</v>
      </c>
      <c r="Q4">
        <v>50</v>
      </c>
      <c r="R4">
        <v>35</v>
      </c>
      <c r="S4">
        <v>31.75</v>
      </c>
      <c r="T4">
        <v>19</v>
      </c>
      <c r="U4" t="s">
        <v>28</v>
      </c>
      <c r="V4">
        <v>0.25</v>
      </c>
      <c r="W4">
        <v>8</v>
      </c>
    </row>
    <row r="5" spans="1:23" x14ac:dyDescent="0.25">
      <c r="A5" t="s">
        <v>22</v>
      </c>
      <c r="B5">
        <v>103</v>
      </c>
      <c r="C5" t="s">
        <v>29</v>
      </c>
      <c r="D5" t="s">
        <v>24</v>
      </c>
      <c r="E5" s="4">
        <v>399</v>
      </c>
      <c r="F5">
        <v>1</v>
      </c>
      <c r="G5" t="s">
        <v>25</v>
      </c>
      <c r="H5">
        <v>3</v>
      </c>
      <c r="I5">
        <v>0</v>
      </c>
      <c r="J5">
        <v>0</v>
      </c>
      <c r="K5">
        <v>0</v>
      </c>
      <c r="L5">
        <v>0</v>
      </c>
      <c r="M5">
        <v>1</v>
      </c>
      <c r="N5">
        <v>0</v>
      </c>
      <c r="O5">
        <v>0.9</v>
      </c>
      <c r="P5">
        <v>12076</v>
      </c>
      <c r="Q5">
        <v>17.399999999999999</v>
      </c>
      <c r="R5">
        <v>10.5</v>
      </c>
      <c r="S5">
        <v>8.3000000000000007</v>
      </c>
      <c r="T5">
        <v>10.199999999999999</v>
      </c>
      <c r="U5" t="s">
        <v>26</v>
      </c>
      <c r="V5">
        <v>0.08</v>
      </c>
      <c r="W5">
        <v>12</v>
      </c>
    </row>
    <row r="6" spans="1:23" x14ac:dyDescent="0.25">
      <c r="A6" t="s">
        <v>30</v>
      </c>
      <c r="B6">
        <v>104</v>
      </c>
      <c r="C6" t="s">
        <v>31</v>
      </c>
      <c r="D6" t="s">
        <v>24</v>
      </c>
      <c r="E6" s="4">
        <v>409.99</v>
      </c>
      <c r="F6">
        <v>1</v>
      </c>
      <c r="G6" t="s">
        <v>40</v>
      </c>
      <c r="H6">
        <v>49</v>
      </c>
      <c r="I6">
        <v>19</v>
      </c>
      <c r="J6">
        <v>8</v>
      </c>
      <c r="K6">
        <v>3</v>
      </c>
      <c r="L6">
        <v>9</v>
      </c>
      <c r="M6">
        <v>7</v>
      </c>
      <c r="N6">
        <v>8</v>
      </c>
      <c r="O6">
        <v>0.8</v>
      </c>
      <c r="P6">
        <v>109</v>
      </c>
      <c r="Q6">
        <v>5.7</v>
      </c>
      <c r="R6">
        <v>15</v>
      </c>
      <c r="S6">
        <v>9.9</v>
      </c>
      <c r="T6">
        <v>1.3</v>
      </c>
      <c r="U6" t="s">
        <v>28</v>
      </c>
      <c r="V6">
        <v>0.08</v>
      </c>
      <c r="W6">
        <v>196</v>
      </c>
    </row>
    <row r="7" spans="1:23" x14ac:dyDescent="0.25">
      <c r="A7" t="s">
        <v>30</v>
      </c>
      <c r="B7">
        <v>105</v>
      </c>
      <c r="C7" t="s">
        <v>32</v>
      </c>
      <c r="D7" t="s">
        <v>33</v>
      </c>
      <c r="E7" s="4">
        <v>1079.99</v>
      </c>
      <c r="F7">
        <v>1</v>
      </c>
      <c r="G7" t="s">
        <v>40</v>
      </c>
      <c r="H7">
        <v>58</v>
      </c>
      <c r="I7">
        <v>31</v>
      </c>
      <c r="J7">
        <v>11</v>
      </c>
      <c r="K7">
        <v>7</v>
      </c>
      <c r="L7">
        <v>36</v>
      </c>
      <c r="M7">
        <v>7</v>
      </c>
      <c r="N7">
        <v>20</v>
      </c>
      <c r="O7">
        <v>0.7</v>
      </c>
      <c r="P7">
        <v>268</v>
      </c>
      <c r="Q7">
        <v>7</v>
      </c>
      <c r="R7">
        <v>12.9</v>
      </c>
      <c r="S7">
        <v>0.3</v>
      </c>
      <c r="T7">
        <v>8.9</v>
      </c>
      <c r="U7" t="s">
        <v>26</v>
      </c>
      <c r="V7">
        <v>0.09</v>
      </c>
      <c r="W7">
        <v>232</v>
      </c>
    </row>
    <row r="8" spans="1:23" x14ac:dyDescent="0.25">
      <c r="A8" t="s">
        <v>38</v>
      </c>
      <c r="B8">
        <v>126</v>
      </c>
      <c r="C8" t="s">
        <v>39</v>
      </c>
      <c r="D8" t="s">
        <v>24</v>
      </c>
      <c r="E8" s="4">
        <v>179.99</v>
      </c>
      <c r="F8">
        <v>1</v>
      </c>
      <c r="G8" t="s">
        <v>40</v>
      </c>
      <c r="H8">
        <v>306</v>
      </c>
      <c r="I8">
        <v>114</v>
      </c>
      <c r="J8">
        <v>25</v>
      </c>
      <c r="K8">
        <v>22</v>
      </c>
      <c r="L8">
        <v>28</v>
      </c>
      <c r="M8">
        <v>42</v>
      </c>
      <c r="N8">
        <v>12</v>
      </c>
      <c r="O8">
        <v>0.8</v>
      </c>
      <c r="P8">
        <v>2</v>
      </c>
      <c r="Q8">
        <v>13.7</v>
      </c>
      <c r="R8">
        <v>8.5</v>
      </c>
      <c r="S8">
        <v>22.3</v>
      </c>
      <c r="T8">
        <v>17.5</v>
      </c>
      <c r="U8" t="s">
        <v>28</v>
      </c>
      <c r="V8">
        <v>0.08</v>
      </c>
      <c r="W8">
        <v>1224</v>
      </c>
    </row>
    <row r="9" spans="1:23" x14ac:dyDescent="0.25">
      <c r="A9" t="s">
        <v>41</v>
      </c>
      <c r="B9">
        <v>127</v>
      </c>
      <c r="C9" t="s">
        <v>29</v>
      </c>
      <c r="D9" t="s">
        <v>36</v>
      </c>
      <c r="E9" s="4">
        <v>396.35</v>
      </c>
      <c r="F9">
        <v>1</v>
      </c>
      <c r="G9" t="s">
        <v>25</v>
      </c>
      <c r="H9">
        <v>8</v>
      </c>
      <c r="I9">
        <v>0</v>
      </c>
      <c r="J9">
        <v>1</v>
      </c>
      <c r="K9">
        <v>0</v>
      </c>
      <c r="L9">
        <v>2</v>
      </c>
      <c r="M9">
        <v>1</v>
      </c>
      <c r="N9">
        <v>1</v>
      </c>
      <c r="O9">
        <v>0.3</v>
      </c>
      <c r="P9">
        <v>60</v>
      </c>
      <c r="Q9">
        <v>63</v>
      </c>
      <c r="R9">
        <v>17.899999999999999</v>
      </c>
      <c r="S9">
        <v>15.9</v>
      </c>
      <c r="T9">
        <v>12.7</v>
      </c>
      <c r="U9" t="s">
        <v>28</v>
      </c>
      <c r="V9">
        <v>0.12</v>
      </c>
      <c r="W9">
        <v>32</v>
      </c>
    </row>
    <row r="10" spans="1:23" x14ac:dyDescent="0.25">
      <c r="A10" t="s">
        <v>41</v>
      </c>
      <c r="B10">
        <v>128</v>
      </c>
      <c r="C10" t="s">
        <v>42</v>
      </c>
      <c r="D10" t="s">
        <v>24</v>
      </c>
      <c r="E10" s="4">
        <v>262.98</v>
      </c>
      <c r="F10">
        <v>3</v>
      </c>
      <c r="G10" t="s">
        <v>25</v>
      </c>
      <c r="H10">
        <v>22</v>
      </c>
      <c r="I10">
        <v>8</v>
      </c>
      <c r="J10">
        <v>3</v>
      </c>
      <c r="K10">
        <v>1</v>
      </c>
      <c r="L10">
        <v>3</v>
      </c>
      <c r="M10">
        <v>5</v>
      </c>
      <c r="N10">
        <v>1</v>
      </c>
      <c r="O10">
        <v>0.8</v>
      </c>
      <c r="P10">
        <v>29</v>
      </c>
      <c r="Q10">
        <v>57</v>
      </c>
      <c r="R10">
        <v>17.3</v>
      </c>
      <c r="S10">
        <v>23.5</v>
      </c>
      <c r="T10">
        <v>25.8</v>
      </c>
      <c r="U10" t="s">
        <v>26</v>
      </c>
      <c r="V10">
        <v>0.12</v>
      </c>
      <c r="W10">
        <v>88</v>
      </c>
    </row>
    <row r="11" spans="1:23" x14ac:dyDescent="0.25">
      <c r="A11" t="s">
        <v>43</v>
      </c>
      <c r="B11">
        <v>129</v>
      </c>
      <c r="C11" t="s">
        <v>44</v>
      </c>
      <c r="D11" t="s">
        <v>24</v>
      </c>
      <c r="E11" s="4">
        <v>83.11</v>
      </c>
      <c r="F11">
        <v>0.4</v>
      </c>
      <c r="G11" t="s">
        <v>25</v>
      </c>
      <c r="H11">
        <v>0</v>
      </c>
      <c r="I11">
        <v>0</v>
      </c>
      <c r="J11">
        <v>0</v>
      </c>
      <c r="K11">
        <v>1</v>
      </c>
      <c r="L11">
        <v>3</v>
      </c>
      <c r="M11">
        <v>1</v>
      </c>
      <c r="N11">
        <v>1</v>
      </c>
      <c r="O11">
        <v>0.1</v>
      </c>
      <c r="P11">
        <v>17502</v>
      </c>
      <c r="Q11">
        <v>10.3</v>
      </c>
      <c r="R11">
        <v>0</v>
      </c>
      <c r="S11">
        <v>0</v>
      </c>
      <c r="T11">
        <v>0</v>
      </c>
      <c r="U11" t="s">
        <v>28</v>
      </c>
      <c r="V11">
        <v>0.35</v>
      </c>
      <c r="W11">
        <v>0</v>
      </c>
    </row>
    <row r="12" spans="1:23" x14ac:dyDescent="0.25">
      <c r="A12" t="s">
        <v>43</v>
      </c>
      <c r="B12">
        <v>130</v>
      </c>
      <c r="C12" t="s">
        <v>42</v>
      </c>
      <c r="D12" t="s">
        <v>24</v>
      </c>
      <c r="E12" s="4">
        <v>26.78</v>
      </c>
      <c r="F12">
        <v>0</v>
      </c>
      <c r="G12" t="s">
        <v>45</v>
      </c>
      <c r="H12">
        <v>6</v>
      </c>
      <c r="I12">
        <v>2</v>
      </c>
      <c r="J12">
        <v>0</v>
      </c>
      <c r="K12">
        <v>0</v>
      </c>
      <c r="L12">
        <v>1</v>
      </c>
      <c r="M12">
        <v>1</v>
      </c>
      <c r="N12">
        <v>0</v>
      </c>
      <c r="O12">
        <v>0.9</v>
      </c>
      <c r="Q12">
        <v>1</v>
      </c>
      <c r="R12">
        <v>3.3</v>
      </c>
      <c r="S12">
        <v>1.6</v>
      </c>
      <c r="T12">
        <v>4.7</v>
      </c>
      <c r="U12" t="s">
        <v>26</v>
      </c>
      <c r="V12">
        <v>0.3</v>
      </c>
      <c r="W12">
        <v>24</v>
      </c>
    </row>
    <row r="13" spans="1:23" x14ac:dyDescent="0.25">
      <c r="A13" t="s">
        <v>43</v>
      </c>
      <c r="B13">
        <v>131</v>
      </c>
      <c r="C13" t="s">
        <v>42</v>
      </c>
      <c r="D13" t="s">
        <v>24</v>
      </c>
      <c r="E13" s="4">
        <v>43.22</v>
      </c>
      <c r="F13">
        <v>0</v>
      </c>
      <c r="G13" t="s">
        <v>45</v>
      </c>
      <c r="H13">
        <v>5</v>
      </c>
      <c r="I13">
        <v>0</v>
      </c>
      <c r="J13">
        <v>0</v>
      </c>
      <c r="K13">
        <v>0</v>
      </c>
      <c r="L13">
        <v>0</v>
      </c>
      <c r="M13">
        <v>1</v>
      </c>
      <c r="N13">
        <v>0</v>
      </c>
      <c r="O13">
        <v>1</v>
      </c>
      <c r="Q13">
        <v>1</v>
      </c>
      <c r="R13">
        <v>4.7</v>
      </c>
      <c r="S13">
        <v>2.9</v>
      </c>
      <c r="T13">
        <v>6.3</v>
      </c>
      <c r="U13" t="s">
        <v>26</v>
      </c>
      <c r="V13">
        <v>0.3</v>
      </c>
      <c r="W13">
        <v>20</v>
      </c>
    </row>
    <row r="14" spans="1:23" x14ac:dyDescent="0.25">
      <c r="A14" t="s">
        <v>22</v>
      </c>
      <c r="B14">
        <v>142</v>
      </c>
      <c r="C14" t="s">
        <v>46</v>
      </c>
      <c r="D14" t="s">
        <v>24</v>
      </c>
      <c r="E14" s="4">
        <v>609.99</v>
      </c>
      <c r="F14">
        <v>1</v>
      </c>
      <c r="G14" t="s">
        <v>40</v>
      </c>
      <c r="H14">
        <v>21</v>
      </c>
      <c r="I14">
        <v>7</v>
      </c>
      <c r="J14">
        <v>3</v>
      </c>
      <c r="K14">
        <v>0</v>
      </c>
      <c r="L14">
        <v>12</v>
      </c>
      <c r="M14">
        <v>5</v>
      </c>
      <c r="N14">
        <v>3</v>
      </c>
      <c r="O14">
        <v>0.6</v>
      </c>
      <c r="Q14">
        <v>29.1</v>
      </c>
      <c r="R14">
        <v>20.95</v>
      </c>
      <c r="S14">
        <v>8.4700000000000006</v>
      </c>
      <c r="T14">
        <v>20.71</v>
      </c>
      <c r="U14" t="s">
        <v>26</v>
      </c>
      <c r="V14">
        <v>0.09</v>
      </c>
      <c r="W14">
        <v>84</v>
      </c>
    </row>
    <row r="15" spans="1:23" x14ac:dyDescent="0.25">
      <c r="A15" t="s">
        <v>30</v>
      </c>
      <c r="B15">
        <v>143</v>
      </c>
      <c r="C15" t="s">
        <v>23</v>
      </c>
      <c r="D15" t="s">
        <v>47</v>
      </c>
      <c r="E15" s="4">
        <v>770.6</v>
      </c>
      <c r="F15">
        <v>1</v>
      </c>
      <c r="G15" t="s">
        <v>25</v>
      </c>
      <c r="H15">
        <v>22</v>
      </c>
      <c r="I15">
        <v>14</v>
      </c>
      <c r="J15">
        <v>4</v>
      </c>
      <c r="K15">
        <v>5</v>
      </c>
      <c r="L15">
        <v>6</v>
      </c>
      <c r="M15">
        <v>6</v>
      </c>
      <c r="N15">
        <v>2</v>
      </c>
      <c r="O15">
        <v>0.7</v>
      </c>
      <c r="P15">
        <v>1473</v>
      </c>
      <c r="Q15">
        <v>3.54</v>
      </c>
      <c r="R15">
        <v>12.72</v>
      </c>
      <c r="S15">
        <v>8.9</v>
      </c>
      <c r="T15">
        <v>0.71</v>
      </c>
      <c r="U15" t="s">
        <v>26</v>
      </c>
      <c r="V15">
        <v>0.15</v>
      </c>
      <c r="W15">
        <v>88</v>
      </c>
    </row>
    <row r="16" spans="1:23" x14ac:dyDescent="0.25">
      <c r="A16" t="s">
        <v>49</v>
      </c>
      <c r="B16">
        <v>156</v>
      </c>
      <c r="C16" t="s">
        <v>39</v>
      </c>
      <c r="D16" t="s">
        <v>24</v>
      </c>
      <c r="E16" s="4">
        <v>359.99</v>
      </c>
      <c r="F16">
        <v>3</v>
      </c>
      <c r="G16" t="s">
        <v>25</v>
      </c>
      <c r="H16">
        <v>90</v>
      </c>
      <c r="I16">
        <v>27</v>
      </c>
      <c r="J16">
        <v>10</v>
      </c>
      <c r="K16">
        <v>4</v>
      </c>
      <c r="L16">
        <v>4</v>
      </c>
      <c r="M16">
        <v>7</v>
      </c>
      <c r="N16">
        <v>3</v>
      </c>
      <c r="O16">
        <v>0.9</v>
      </c>
      <c r="P16">
        <v>1</v>
      </c>
      <c r="Q16">
        <v>7</v>
      </c>
      <c r="R16">
        <v>9.1999999999999993</v>
      </c>
      <c r="S16">
        <v>11.2</v>
      </c>
      <c r="T16">
        <v>3.2</v>
      </c>
      <c r="U16" t="s">
        <v>26</v>
      </c>
      <c r="V16">
        <v>0.2</v>
      </c>
      <c r="W16">
        <v>360</v>
      </c>
    </row>
    <row r="17" spans="1:23" x14ac:dyDescent="0.25">
      <c r="A17" t="s">
        <v>49</v>
      </c>
      <c r="B17">
        <v>157</v>
      </c>
      <c r="C17" t="s">
        <v>50</v>
      </c>
      <c r="D17" t="s">
        <v>34</v>
      </c>
      <c r="E17" s="4">
        <v>1276.57</v>
      </c>
      <c r="F17">
        <v>2</v>
      </c>
      <c r="G17" t="s">
        <v>25</v>
      </c>
      <c r="H17">
        <v>164</v>
      </c>
      <c r="I17">
        <v>33</v>
      </c>
      <c r="J17">
        <v>6</v>
      </c>
      <c r="K17">
        <v>13</v>
      </c>
      <c r="L17">
        <v>6</v>
      </c>
      <c r="M17">
        <v>12</v>
      </c>
      <c r="N17">
        <v>4</v>
      </c>
      <c r="O17">
        <v>0.9</v>
      </c>
      <c r="P17">
        <v>8</v>
      </c>
      <c r="Q17">
        <v>23</v>
      </c>
      <c r="R17">
        <v>15.5</v>
      </c>
      <c r="S17">
        <v>17.7</v>
      </c>
      <c r="T17">
        <v>5.7</v>
      </c>
      <c r="U17" t="s">
        <v>26</v>
      </c>
      <c r="V17">
        <v>0.25</v>
      </c>
      <c r="W17">
        <v>656</v>
      </c>
    </row>
    <row r="18" spans="1:23" x14ac:dyDescent="0.25">
      <c r="A18" t="s">
        <v>38</v>
      </c>
      <c r="B18">
        <v>158</v>
      </c>
      <c r="C18" t="s">
        <v>27</v>
      </c>
      <c r="D18" t="s">
        <v>24</v>
      </c>
      <c r="E18" s="4">
        <v>783.98</v>
      </c>
      <c r="F18">
        <v>3</v>
      </c>
      <c r="G18" t="s">
        <v>25</v>
      </c>
      <c r="H18">
        <v>26</v>
      </c>
      <c r="I18">
        <v>13</v>
      </c>
      <c r="J18">
        <v>7</v>
      </c>
      <c r="K18">
        <v>5</v>
      </c>
      <c r="L18">
        <v>16</v>
      </c>
      <c r="M18">
        <v>4</v>
      </c>
      <c r="N18">
        <v>5</v>
      </c>
      <c r="O18">
        <v>0.6</v>
      </c>
      <c r="P18">
        <v>50</v>
      </c>
      <c r="Q18">
        <v>25</v>
      </c>
      <c r="R18">
        <v>29.2</v>
      </c>
      <c r="S18">
        <v>9.9</v>
      </c>
      <c r="T18">
        <v>23</v>
      </c>
      <c r="U18" t="s">
        <v>28</v>
      </c>
      <c r="V18">
        <v>0.16</v>
      </c>
      <c r="W18">
        <v>104</v>
      </c>
    </row>
    <row r="19" spans="1:23" x14ac:dyDescent="0.25">
      <c r="A19" t="s">
        <v>38</v>
      </c>
      <c r="B19">
        <v>159</v>
      </c>
      <c r="C19" t="s">
        <v>51</v>
      </c>
      <c r="D19" t="s">
        <v>24</v>
      </c>
      <c r="E19" s="4">
        <v>149.99</v>
      </c>
      <c r="F19">
        <v>1</v>
      </c>
      <c r="G19" t="s">
        <v>25</v>
      </c>
      <c r="H19">
        <v>21</v>
      </c>
      <c r="I19">
        <v>10</v>
      </c>
      <c r="J19">
        <v>3</v>
      </c>
      <c r="K19">
        <v>1</v>
      </c>
      <c r="L19">
        <v>4</v>
      </c>
      <c r="M19">
        <v>4</v>
      </c>
      <c r="N19">
        <v>2</v>
      </c>
      <c r="O19">
        <v>0.8</v>
      </c>
      <c r="P19">
        <v>48</v>
      </c>
      <c r="Q19">
        <v>10</v>
      </c>
      <c r="R19">
        <v>20</v>
      </c>
      <c r="S19">
        <v>15.3</v>
      </c>
      <c r="T19">
        <v>6.4</v>
      </c>
      <c r="U19" t="s">
        <v>26</v>
      </c>
      <c r="V19">
        <v>0.17</v>
      </c>
      <c r="W19">
        <v>84</v>
      </c>
    </row>
    <row r="20" spans="1:23" x14ac:dyDescent="0.25">
      <c r="A20" t="s">
        <v>41</v>
      </c>
      <c r="B20">
        <v>160</v>
      </c>
      <c r="C20" t="s">
        <v>42</v>
      </c>
      <c r="D20" t="s">
        <v>24</v>
      </c>
      <c r="E20" s="4">
        <v>129.99</v>
      </c>
      <c r="F20">
        <v>1</v>
      </c>
      <c r="G20" t="s">
        <v>25</v>
      </c>
      <c r="H20">
        <v>74</v>
      </c>
      <c r="I20">
        <v>25</v>
      </c>
      <c r="J20">
        <v>7</v>
      </c>
      <c r="K20">
        <v>6</v>
      </c>
      <c r="L20">
        <v>9</v>
      </c>
      <c r="M20">
        <v>4</v>
      </c>
      <c r="N20">
        <v>2</v>
      </c>
      <c r="O20">
        <v>0.9</v>
      </c>
      <c r="P20">
        <v>6</v>
      </c>
      <c r="Q20">
        <v>32.200000000000003</v>
      </c>
      <c r="R20">
        <v>15.7</v>
      </c>
      <c r="S20">
        <v>15.9</v>
      </c>
      <c r="T20">
        <v>12.4</v>
      </c>
      <c r="U20" t="s">
        <v>26</v>
      </c>
      <c r="V20">
        <v>0.1</v>
      </c>
      <c r="W20">
        <v>296</v>
      </c>
    </row>
    <row r="21" spans="1:23" x14ac:dyDescent="0.25">
      <c r="A21" t="s">
        <v>41</v>
      </c>
      <c r="B21">
        <v>161</v>
      </c>
      <c r="C21" t="s">
        <v>42</v>
      </c>
      <c r="D21" t="s">
        <v>52</v>
      </c>
      <c r="E21" s="4">
        <v>128.49</v>
      </c>
      <c r="F21">
        <v>1</v>
      </c>
      <c r="G21" t="s">
        <v>25</v>
      </c>
      <c r="H21">
        <v>58</v>
      </c>
      <c r="I21">
        <v>33</v>
      </c>
      <c r="J21">
        <v>10</v>
      </c>
      <c r="K21">
        <v>3</v>
      </c>
      <c r="L21">
        <v>6</v>
      </c>
      <c r="M21">
        <v>5</v>
      </c>
      <c r="N21">
        <v>2</v>
      </c>
      <c r="O21">
        <v>0.9</v>
      </c>
      <c r="P21">
        <v>11</v>
      </c>
      <c r="Q21">
        <v>22.7</v>
      </c>
      <c r="R21">
        <v>15.7</v>
      </c>
      <c r="S21">
        <v>15.9</v>
      </c>
      <c r="T21">
        <v>10.6</v>
      </c>
      <c r="U21" t="s">
        <v>26</v>
      </c>
      <c r="V21">
        <v>0.12</v>
      </c>
      <c r="W21">
        <v>232</v>
      </c>
    </row>
    <row r="22" spans="1:23" x14ac:dyDescent="0.25">
      <c r="A22" t="s">
        <v>41</v>
      </c>
      <c r="B22">
        <v>162</v>
      </c>
      <c r="C22" t="s">
        <v>53</v>
      </c>
      <c r="D22" t="s">
        <v>24</v>
      </c>
      <c r="E22" s="4">
        <v>141.94999999999999</v>
      </c>
      <c r="F22">
        <v>1</v>
      </c>
      <c r="G22" t="s">
        <v>40</v>
      </c>
      <c r="H22">
        <v>4</v>
      </c>
      <c r="I22">
        <v>0</v>
      </c>
      <c r="J22">
        <v>0</v>
      </c>
      <c r="K22">
        <v>0</v>
      </c>
      <c r="L22">
        <v>3</v>
      </c>
      <c r="M22">
        <v>0</v>
      </c>
      <c r="N22">
        <v>1</v>
      </c>
      <c r="O22">
        <v>0.5</v>
      </c>
      <c r="P22">
        <v>76</v>
      </c>
      <c r="Q22">
        <v>25</v>
      </c>
      <c r="R22">
        <v>19.5</v>
      </c>
      <c r="S22">
        <v>18</v>
      </c>
      <c r="T22">
        <v>14</v>
      </c>
      <c r="U22" t="s">
        <v>26</v>
      </c>
      <c r="V22">
        <v>0.14000000000000001</v>
      </c>
      <c r="W22">
        <v>16</v>
      </c>
    </row>
    <row r="23" spans="1:23" x14ac:dyDescent="0.25">
      <c r="A23" t="s">
        <v>41</v>
      </c>
      <c r="B23">
        <v>163</v>
      </c>
      <c r="C23" t="s">
        <v>54</v>
      </c>
      <c r="D23" t="s">
        <v>36</v>
      </c>
      <c r="E23" s="4">
        <v>149.99</v>
      </c>
      <c r="F23">
        <v>2</v>
      </c>
      <c r="G23" t="s">
        <v>25</v>
      </c>
      <c r="H23">
        <v>8</v>
      </c>
      <c r="I23">
        <v>3</v>
      </c>
      <c r="J23">
        <v>3</v>
      </c>
      <c r="K23">
        <v>2</v>
      </c>
      <c r="L23">
        <v>0</v>
      </c>
      <c r="M23">
        <v>0</v>
      </c>
      <c r="N23">
        <v>0</v>
      </c>
      <c r="O23">
        <v>0.7</v>
      </c>
      <c r="Q23">
        <v>35</v>
      </c>
      <c r="R23">
        <v>10.199999999999999</v>
      </c>
      <c r="S23">
        <v>15.98</v>
      </c>
      <c r="T23">
        <v>14.55</v>
      </c>
      <c r="U23" t="s">
        <v>26</v>
      </c>
      <c r="V23">
        <v>0.18</v>
      </c>
      <c r="W23">
        <v>32</v>
      </c>
    </row>
    <row r="24" spans="1:23" x14ac:dyDescent="0.25">
      <c r="A24" t="s">
        <v>41</v>
      </c>
      <c r="B24">
        <v>164</v>
      </c>
      <c r="C24" t="s">
        <v>55</v>
      </c>
      <c r="D24" t="s">
        <v>36</v>
      </c>
      <c r="E24" s="4">
        <v>165.99</v>
      </c>
      <c r="F24">
        <v>1</v>
      </c>
      <c r="G24" t="s">
        <v>25</v>
      </c>
      <c r="H24">
        <v>2</v>
      </c>
      <c r="I24">
        <v>0</v>
      </c>
      <c r="J24">
        <v>1</v>
      </c>
      <c r="K24">
        <v>1</v>
      </c>
      <c r="L24">
        <v>2</v>
      </c>
      <c r="M24">
        <v>1</v>
      </c>
      <c r="N24">
        <v>1</v>
      </c>
      <c r="O24">
        <v>0.5</v>
      </c>
      <c r="Q24">
        <v>31</v>
      </c>
      <c r="R24">
        <v>22.1</v>
      </c>
      <c r="S24">
        <v>18.600000000000001</v>
      </c>
      <c r="T24">
        <v>13.5</v>
      </c>
      <c r="U24" t="s">
        <v>28</v>
      </c>
      <c r="V24">
        <v>0.18</v>
      </c>
      <c r="W24">
        <v>8</v>
      </c>
    </row>
    <row r="25" spans="1:23" x14ac:dyDescent="0.25">
      <c r="A25" t="s">
        <v>41</v>
      </c>
      <c r="B25">
        <v>165</v>
      </c>
      <c r="C25" t="s">
        <v>29</v>
      </c>
      <c r="D25" t="s">
        <v>36</v>
      </c>
      <c r="E25" s="4">
        <v>169.26</v>
      </c>
      <c r="F25">
        <v>1</v>
      </c>
      <c r="G25" t="s">
        <v>25</v>
      </c>
      <c r="H25">
        <v>20</v>
      </c>
      <c r="I25">
        <v>13</v>
      </c>
      <c r="J25">
        <v>8</v>
      </c>
      <c r="K25">
        <v>6</v>
      </c>
      <c r="L25">
        <v>21</v>
      </c>
      <c r="M25">
        <v>4</v>
      </c>
      <c r="N25">
        <v>7</v>
      </c>
      <c r="O25">
        <v>0.5</v>
      </c>
      <c r="Q25">
        <v>32</v>
      </c>
      <c r="R25">
        <v>15.1</v>
      </c>
      <c r="S25">
        <v>11.7</v>
      </c>
      <c r="T25">
        <v>19.600000000000001</v>
      </c>
      <c r="U25" t="s">
        <v>28</v>
      </c>
      <c r="V25">
        <v>0.16</v>
      </c>
      <c r="W25">
        <v>80</v>
      </c>
    </row>
    <row r="26" spans="1:23" x14ac:dyDescent="0.25">
      <c r="A26" t="s">
        <v>41</v>
      </c>
      <c r="B26">
        <v>166</v>
      </c>
      <c r="C26" t="s">
        <v>27</v>
      </c>
      <c r="D26" t="s">
        <v>24</v>
      </c>
      <c r="E26" s="4">
        <v>132.36000000000001</v>
      </c>
      <c r="F26">
        <v>1</v>
      </c>
      <c r="G26" t="s">
        <v>25</v>
      </c>
      <c r="H26">
        <v>0</v>
      </c>
      <c r="I26">
        <v>1</v>
      </c>
      <c r="J26">
        <v>0</v>
      </c>
      <c r="K26">
        <v>0</v>
      </c>
      <c r="L26">
        <v>0</v>
      </c>
      <c r="M26">
        <v>0</v>
      </c>
      <c r="N26">
        <v>0</v>
      </c>
      <c r="O26">
        <v>0.8</v>
      </c>
      <c r="Q26">
        <v>30.2</v>
      </c>
      <c r="R26">
        <v>20.9</v>
      </c>
      <c r="S26">
        <v>20.9</v>
      </c>
      <c r="T26">
        <v>14.6</v>
      </c>
      <c r="U26" t="s">
        <v>28</v>
      </c>
      <c r="V26">
        <v>0.2</v>
      </c>
      <c r="W26">
        <v>0</v>
      </c>
    </row>
    <row r="27" spans="1:23" x14ac:dyDescent="0.25">
      <c r="A27" t="s">
        <v>41</v>
      </c>
      <c r="B27">
        <v>167</v>
      </c>
      <c r="C27" t="s">
        <v>29</v>
      </c>
      <c r="D27" t="s">
        <v>24</v>
      </c>
      <c r="E27" s="4">
        <v>149.99</v>
      </c>
      <c r="F27">
        <v>1</v>
      </c>
      <c r="G27" t="s">
        <v>25</v>
      </c>
      <c r="H27">
        <v>206</v>
      </c>
      <c r="I27">
        <v>89</v>
      </c>
      <c r="J27">
        <v>20</v>
      </c>
      <c r="K27">
        <v>22</v>
      </c>
      <c r="L27">
        <v>65</v>
      </c>
      <c r="M27">
        <v>42</v>
      </c>
      <c r="N27">
        <v>50</v>
      </c>
      <c r="O27">
        <v>0.7</v>
      </c>
      <c r="P27">
        <v>10</v>
      </c>
      <c r="Q27">
        <v>13</v>
      </c>
      <c r="R27">
        <v>8.8000000000000007</v>
      </c>
      <c r="S27">
        <v>13.7</v>
      </c>
      <c r="T27">
        <v>7.6</v>
      </c>
      <c r="U27" t="s">
        <v>28</v>
      </c>
      <c r="V27">
        <v>0.15</v>
      </c>
      <c r="W27">
        <v>824</v>
      </c>
    </row>
    <row r="28" spans="1:23" x14ac:dyDescent="0.25">
      <c r="A28" t="s">
        <v>41</v>
      </c>
      <c r="B28">
        <v>168</v>
      </c>
      <c r="C28" t="s">
        <v>29</v>
      </c>
      <c r="D28" t="s">
        <v>36</v>
      </c>
      <c r="E28" s="4">
        <v>395</v>
      </c>
      <c r="F28">
        <v>1</v>
      </c>
      <c r="G28" t="s">
        <v>25</v>
      </c>
      <c r="H28">
        <v>8</v>
      </c>
      <c r="I28">
        <v>0</v>
      </c>
      <c r="J28">
        <v>1</v>
      </c>
      <c r="K28">
        <v>0</v>
      </c>
      <c r="L28">
        <v>2</v>
      </c>
      <c r="M28">
        <v>3</v>
      </c>
      <c r="N28">
        <v>0</v>
      </c>
      <c r="O28">
        <v>0.8</v>
      </c>
      <c r="P28">
        <v>69</v>
      </c>
      <c r="Q28">
        <v>63</v>
      </c>
      <c r="R28">
        <v>17.899999999999999</v>
      </c>
      <c r="S28">
        <v>15.9</v>
      </c>
      <c r="T28">
        <v>12.7</v>
      </c>
      <c r="U28" t="s">
        <v>28</v>
      </c>
      <c r="V28">
        <v>0.09</v>
      </c>
      <c r="W28">
        <v>32</v>
      </c>
    </row>
    <row r="29" spans="1:23" x14ac:dyDescent="0.25">
      <c r="A29" t="s">
        <v>41</v>
      </c>
      <c r="B29">
        <v>169</v>
      </c>
      <c r="C29" t="s">
        <v>56</v>
      </c>
      <c r="D29" t="s">
        <v>36</v>
      </c>
      <c r="E29" s="4">
        <v>385.96</v>
      </c>
      <c r="F29">
        <v>1</v>
      </c>
      <c r="G29" t="s">
        <v>25</v>
      </c>
      <c r="H29">
        <v>99</v>
      </c>
      <c r="I29">
        <v>43</v>
      </c>
      <c r="J29">
        <v>17</v>
      </c>
      <c r="K29">
        <v>11</v>
      </c>
      <c r="L29">
        <v>20</v>
      </c>
      <c r="M29">
        <v>8</v>
      </c>
      <c r="N29">
        <v>13</v>
      </c>
      <c r="O29">
        <v>0.7</v>
      </c>
      <c r="Q29">
        <v>39</v>
      </c>
      <c r="R29">
        <v>21</v>
      </c>
      <c r="S29">
        <v>15.4</v>
      </c>
      <c r="T29">
        <v>17.899999999999999</v>
      </c>
      <c r="U29" t="s">
        <v>26</v>
      </c>
      <c r="V29">
        <v>0.11</v>
      </c>
      <c r="W29">
        <v>396</v>
      </c>
    </row>
    <row r="30" spans="1:23" x14ac:dyDescent="0.25">
      <c r="A30" t="s">
        <v>57</v>
      </c>
      <c r="B30">
        <v>177</v>
      </c>
      <c r="C30" t="s">
        <v>53</v>
      </c>
      <c r="D30" t="s">
        <v>24</v>
      </c>
      <c r="E30" s="4">
        <v>379.99</v>
      </c>
      <c r="F30">
        <v>1</v>
      </c>
      <c r="G30" t="s">
        <v>40</v>
      </c>
      <c r="H30">
        <v>1</v>
      </c>
      <c r="I30">
        <v>0</v>
      </c>
      <c r="J30">
        <v>1</v>
      </c>
      <c r="K30">
        <v>1</v>
      </c>
      <c r="L30">
        <v>0</v>
      </c>
      <c r="M30">
        <v>0</v>
      </c>
      <c r="N30">
        <v>1</v>
      </c>
      <c r="O30">
        <v>0.3</v>
      </c>
      <c r="P30">
        <v>6295</v>
      </c>
      <c r="Q30">
        <v>3</v>
      </c>
      <c r="R30">
        <v>7.44</v>
      </c>
      <c r="S30">
        <v>10.43</v>
      </c>
      <c r="T30">
        <v>1.02</v>
      </c>
      <c r="U30" t="s">
        <v>26</v>
      </c>
      <c r="V30">
        <v>0.1</v>
      </c>
      <c r="W30">
        <v>4</v>
      </c>
    </row>
    <row r="31" spans="1:23" x14ac:dyDescent="0.25">
      <c r="A31" t="s">
        <v>57</v>
      </c>
      <c r="B31">
        <v>182</v>
      </c>
      <c r="C31" t="s">
        <v>58</v>
      </c>
      <c r="D31" t="s">
        <v>24</v>
      </c>
      <c r="E31" s="4">
        <v>349.99</v>
      </c>
      <c r="F31">
        <v>1</v>
      </c>
      <c r="G31" t="s">
        <v>40</v>
      </c>
      <c r="H31">
        <v>22</v>
      </c>
      <c r="I31">
        <v>10</v>
      </c>
      <c r="J31">
        <v>6</v>
      </c>
      <c r="K31">
        <v>2</v>
      </c>
      <c r="L31">
        <v>10</v>
      </c>
      <c r="M31">
        <v>3</v>
      </c>
      <c r="N31">
        <v>3</v>
      </c>
      <c r="O31">
        <v>0.3</v>
      </c>
      <c r="P31">
        <v>2723</v>
      </c>
      <c r="Q31">
        <v>5</v>
      </c>
      <c r="R31">
        <v>7.57</v>
      </c>
      <c r="S31">
        <v>10.47</v>
      </c>
      <c r="T31">
        <v>1.43</v>
      </c>
      <c r="U31" t="s">
        <v>26</v>
      </c>
      <c r="V31">
        <v>0.12</v>
      </c>
      <c r="W31">
        <v>88</v>
      </c>
    </row>
    <row r="32" spans="1:23" x14ac:dyDescent="0.25">
      <c r="A32" t="s">
        <v>59</v>
      </c>
      <c r="B32">
        <v>185</v>
      </c>
      <c r="C32" t="s">
        <v>32</v>
      </c>
      <c r="D32" t="s">
        <v>36</v>
      </c>
      <c r="E32" s="4">
        <v>499</v>
      </c>
      <c r="F32">
        <v>1</v>
      </c>
      <c r="G32" t="s">
        <v>25</v>
      </c>
      <c r="H32">
        <v>148</v>
      </c>
      <c r="I32">
        <v>66</v>
      </c>
      <c r="J32">
        <v>30</v>
      </c>
      <c r="K32">
        <v>20</v>
      </c>
      <c r="L32">
        <v>29</v>
      </c>
      <c r="M32">
        <v>12</v>
      </c>
      <c r="N32">
        <v>6</v>
      </c>
      <c r="O32">
        <v>0.8</v>
      </c>
      <c r="P32">
        <v>134</v>
      </c>
      <c r="Q32">
        <v>2.2000000000000002</v>
      </c>
      <c r="R32">
        <v>7.1</v>
      </c>
      <c r="S32">
        <v>10.4</v>
      </c>
      <c r="T32">
        <v>0.3</v>
      </c>
      <c r="U32" t="s">
        <v>26</v>
      </c>
      <c r="V32">
        <v>0.13</v>
      </c>
      <c r="W32">
        <v>592</v>
      </c>
    </row>
    <row r="33" spans="1:23" x14ac:dyDescent="0.25">
      <c r="A33" t="s">
        <v>59</v>
      </c>
      <c r="B33">
        <v>188</v>
      </c>
      <c r="C33" t="s">
        <v>53</v>
      </c>
      <c r="D33" t="s">
        <v>24</v>
      </c>
      <c r="E33" s="4">
        <v>499</v>
      </c>
      <c r="F33">
        <v>1</v>
      </c>
      <c r="G33" t="s">
        <v>25</v>
      </c>
      <c r="H33">
        <v>86</v>
      </c>
      <c r="I33">
        <v>51</v>
      </c>
      <c r="J33">
        <v>17</v>
      </c>
      <c r="K33">
        <v>12</v>
      </c>
      <c r="L33">
        <v>9</v>
      </c>
      <c r="M33">
        <v>14</v>
      </c>
      <c r="N33">
        <v>2</v>
      </c>
      <c r="O33">
        <v>0.8</v>
      </c>
      <c r="P33">
        <v>4</v>
      </c>
      <c r="Q33">
        <v>2</v>
      </c>
      <c r="R33">
        <v>10.1</v>
      </c>
      <c r="S33">
        <v>6.9</v>
      </c>
      <c r="T33">
        <v>0.38</v>
      </c>
      <c r="U33" t="s">
        <v>26</v>
      </c>
      <c r="V33">
        <v>0.2</v>
      </c>
      <c r="W33">
        <v>344</v>
      </c>
    </row>
    <row r="34" spans="1:23" x14ac:dyDescent="0.25">
      <c r="A34" t="s">
        <v>59</v>
      </c>
      <c r="B34">
        <v>189</v>
      </c>
      <c r="C34" t="s">
        <v>60</v>
      </c>
      <c r="D34" t="s">
        <v>24</v>
      </c>
      <c r="E34" s="4">
        <v>419</v>
      </c>
      <c r="F34">
        <v>1</v>
      </c>
      <c r="G34" t="s">
        <v>25</v>
      </c>
      <c r="H34">
        <v>3</v>
      </c>
      <c r="I34">
        <v>1</v>
      </c>
      <c r="J34">
        <v>0</v>
      </c>
      <c r="K34">
        <v>0</v>
      </c>
      <c r="L34">
        <v>0</v>
      </c>
      <c r="M34">
        <v>0</v>
      </c>
      <c r="N34">
        <v>0</v>
      </c>
      <c r="O34">
        <v>0.9</v>
      </c>
      <c r="P34">
        <v>544</v>
      </c>
      <c r="Q34">
        <v>2.2000000000000002</v>
      </c>
      <c r="R34">
        <v>7</v>
      </c>
      <c r="S34">
        <v>10.199999999999999</v>
      </c>
      <c r="T34">
        <v>0.4</v>
      </c>
      <c r="U34" t="s">
        <v>26</v>
      </c>
      <c r="V34">
        <v>0.18</v>
      </c>
      <c r="W34">
        <v>12</v>
      </c>
    </row>
    <row r="35" spans="1:23" x14ac:dyDescent="0.25">
      <c r="A35" t="s">
        <v>61</v>
      </c>
      <c r="B35">
        <v>190</v>
      </c>
      <c r="C35" t="s">
        <v>62</v>
      </c>
      <c r="D35" t="s">
        <v>35</v>
      </c>
      <c r="E35" s="4">
        <v>199</v>
      </c>
      <c r="F35">
        <v>1</v>
      </c>
      <c r="G35" t="s">
        <v>25</v>
      </c>
      <c r="H35">
        <v>4</v>
      </c>
      <c r="I35">
        <v>1</v>
      </c>
      <c r="J35">
        <v>0</v>
      </c>
      <c r="K35">
        <v>2</v>
      </c>
      <c r="L35">
        <v>2</v>
      </c>
      <c r="M35">
        <v>1</v>
      </c>
      <c r="N35">
        <v>1</v>
      </c>
      <c r="O35">
        <v>0.5</v>
      </c>
      <c r="P35">
        <v>829</v>
      </c>
      <c r="Q35">
        <v>1.1000000000000001</v>
      </c>
      <c r="R35">
        <v>4.5</v>
      </c>
      <c r="S35">
        <v>2.5</v>
      </c>
      <c r="T35">
        <v>0.5</v>
      </c>
      <c r="U35" t="s">
        <v>26</v>
      </c>
      <c r="V35">
        <v>0.1</v>
      </c>
      <c r="W35">
        <v>16</v>
      </c>
    </row>
    <row r="36" spans="1:23" x14ac:dyDescent="0.25">
      <c r="A36" t="s">
        <v>61</v>
      </c>
      <c r="B36">
        <v>191</v>
      </c>
      <c r="C36" t="s">
        <v>53</v>
      </c>
      <c r="D36" t="s">
        <v>24</v>
      </c>
      <c r="E36" s="4">
        <v>200</v>
      </c>
      <c r="F36">
        <v>1</v>
      </c>
      <c r="G36" t="s">
        <v>25</v>
      </c>
      <c r="H36">
        <v>62</v>
      </c>
      <c r="I36">
        <v>25</v>
      </c>
      <c r="J36">
        <v>10</v>
      </c>
      <c r="K36">
        <v>11</v>
      </c>
      <c r="L36">
        <v>12</v>
      </c>
      <c r="M36">
        <v>9</v>
      </c>
      <c r="N36">
        <v>3</v>
      </c>
      <c r="O36">
        <v>0.8</v>
      </c>
      <c r="P36">
        <v>720</v>
      </c>
      <c r="Q36">
        <v>0.9</v>
      </c>
      <c r="R36">
        <v>2.8</v>
      </c>
      <c r="S36">
        <v>5.4</v>
      </c>
      <c r="T36">
        <v>0.3</v>
      </c>
      <c r="U36" t="s">
        <v>26</v>
      </c>
      <c r="V36">
        <v>0.14000000000000001</v>
      </c>
      <c r="W36">
        <v>248</v>
      </c>
    </row>
    <row r="37" spans="1:23" x14ac:dyDescent="0.25">
      <c r="A37" t="s">
        <v>61</v>
      </c>
      <c r="B37">
        <v>192</v>
      </c>
      <c r="C37" t="s">
        <v>63</v>
      </c>
      <c r="D37" t="s">
        <v>24</v>
      </c>
      <c r="E37" s="4">
        <v>99</v>
      </c>
      <c r="F37">
        <v>2</v>
      </c>
      <c r="G37" t="s">
        <v>25</v>
      </c>
      <c r="H37">
        <v>18</v>
      </c>
      <c r="I37">
        <v>17</v>
      </c>
      <c r="J37">
        <v>6</v>
      </c>
      <c r="K37">
        <v>2</v>
      </c>
      <c r="L37">
        <v>12</v>
      </c>
      <c r="M37">
        <v>5</v>
      </c>
      <c r="N37">
        <v>4</v>
      </c>
      <c r="O37">
        <v>0.7</v>
      </c>
      <c r="P37">
        <v>5742</v>
      </c>
      <c r="Q37">
        <v>0.7</v>
      </c>
      <c r="R37">
        <v>2.8</v>
      </c>
      <c r="S37">
        <v>5.3</v>
      </c>
      <c r="T37">
        <v>0.4</v>
      </c>
      <c r="U37" t="s">
        <v>28</v>
      </c>
      <c r="V37">
        <v>0.17</v>
      </c>
      <c r="W37">
        <v>72</v>
      </c>
    </row>
    <row r="38" spans="1:23" x14ac:dyDescent="0.25">
      <c r="A38" t="s">
        <v>61</v>
      </c>
      <c r="B38">
        <v>197</v>
      </c>
      <c r="C38" t="s">
        <v>64</v>
      </c>
      <c r="D38" t="s">
        <v>24</v>
      </c>
      <c r="E38" s="4">
        <v>499</v>
      </c>
      <c r="F38">
        <v>1</v>
      </c>
      <c r="G38" t="s">
        <v>25</v>
      </c>
      <c r="H38">
        <v>368</v>
      </c>
      <c r="I38">
        <v>28</v>
      </c>
      <c r="J38">
        <v>14</v>
      </c>
      <c r="K38">
        <v>10</v>
      </c>
      <c r="L38">
        <v>23</v>
      </c>
      <c r="M38">
        <v>22</v>
      </c>
      <c r="N38">
        <v>3</v>
      </c>
      <c r="O38">
        <v>0.9</v>
      </c>
      <c r="P38">
        <v>14086</v>
      </c>
      <c r="Q38">
        <v>0.9</v>
      </c>
      <c r="R38">
        <v>2.7</v>
      </c>
      <c r="S38">
        <v>5</v>
      </c>
      <c r="T38">
        <v>0.4</v>
      </c>
      <c r="U38" t="s">
        <v>26</v>
      </c>
      <c r="V38">
        <v>0.1</v>
      </c>
      <c r="W38">
        <v>1472</v>
      </c>
    </row>
    <row r="39" spans="1:23" x14ac:dyDescent="0.25">
      <c r="A39" t="s">
        <v>65</v>
      </c>
      <c r="B39">
        <v>198</v>
      </c>
      <c r="C39" t="s">
        <v>66</v>
      </c>
      <c r="D39" t="s">
        <v>24</v>
      </c>
      <c r="E39" s="4">
        <v>129</v>
      </c>
      <c r="F39">
        <v>1</v>
      </c>
      <c r="G39" t="s">
        <v>67</v>
      </c>
      <c r="H39" s="1">
        <v>1759</v>
      </c>
      <c r="I39">
        <v>296</v>
      </c>
      <c r="J39">
        <v>109</v>
      </c>
      <c r="K39">
        <v>56</v>
      </c>
      <c r="L39">
        <v>44</v>
      </c>
      <c r="M39">
        <v>56</v>
      </c>
      <c r="N39">
        <v>13</v>
      </c>
      <c r="O39">
        <v>0.9</v>
      </c>
      <c r="P39">
        <v>215</v>
      </c>
      <c r="Q39">
        <v>7.25</v>
      </c>
      <c r="R39">
        <v>8.5</v>
      </c>
      <c r="S39">
        <v>6</v>
      </c>
      <c r="T39">
        <v>1.75</v>
      </c>
      <c r="U39" t="s">
        <v>26</v>
      </c>
      <c r="V39">
        <v>0.18</v>
      </c>
      <c r="W39">
        <v>7036</v>
      </c>
    </row>
    <row r="40" spans="1:23" x14ac:dyDescent="0.25">
      <c r="A40" t="s">
        <v>65</v>
      </c>
      <c r="B40">
        <v>200</v>
      </c>
      <c r="C40" t="s">
        <v>37</v>
      </c>
      <c r="D40" t="s">
        <v>35</v>
      </c>
      <c r="E40" s="4">
        <v>299.99</v>
      </c>
      <c r="F40">
        <v>1</v>
      </c>
      <c r="G40" t="s">
        <v>25</v>
      </c>
      <c r="H40">
        <v>421</v>
      </c>
      <c r="I40">
        <v>87</v>
      </c>
      <c r="J40">
        <v>20</v>
      </c>
      <c r="K40">
        <v>14</v>
      </c>
      <c r="L40">
        <v>39</v>
      </c>
      <c r="M40">
        <v>29</v>
      </c>
      <c r="N40">
        <v>14</v>
      </c>
      <c r="O40">
        <v>0.9</v>
      </c>
      <c r="P40">
        <v>352</v>
      </c>
      <c r="Q40">
        <v>10.94</v>
      </c>
      <c r="R40">
        <v>12</v>
      </c>
      <c r="S40">
        <v>11.5</v>
      </c>
      <c r="T40">
        <v>7.25</v>
      </c>
      <c r="U40" t="s">
        <v>28</v>
      </c>
      <c r="V40">
        <v>0.12</v>
      </c>
      <c r="W40">
        <v>1684</v>
      </c>
    </row>
  </sheetData>
  <sortState ref="A3:W40">
    <sortCondition ref="B3:B40"/>
  </sortState>
  <customSheetViews>
    <customSheetView guid="{E773EDD3-07CB-0342-92CD-1C6EFAD01BAD}">
      <selection activeCell="D14" sqref="D14"/>
      <pageMargins left="0.7" right="0.7" top="0.75" bottom="0.75" header="0.3" footer="0.3"/>
    </customSheetView>
    <customSheetView guid="{0E60F5D3-6264-4CC1-A007-66AE815EFEE7}" scale="89" topLeftCell="A17">
      <selection activeCell="X1" sqref="X1:Y1048576"/>
      <pageMargins left="0.7" right="0.7" top="0.75" bottom="0.75" header="0.3" footer="0.3"/>
    </customSheetView>
  </customSheetView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
  <sheetViews>
    <sheetView workbookViewId="0"/>
  </sheetViews>
  <sheetFormatPr defaultColWidth="8.85546875" defaultRowHeight="15" x14ac:dyDescent="0.25"/>
  <cols>
    <col min="1" max="1" width="13.85546875" bestFit="1" customWidth="1"/>
    <col min="2" max="2" width="9.28515625" bestFit="1" customWidth="1"/>
    <col min="3" max="3" width="11.85546875" bestFit="1" customWidth="1"/>
    <col min="4" max="4" width="6.42578125" bestFit="1" customWidth="1"/>
    <col min="5" max="5" width="9.140625" style="4" bestFit="1" customWidth="1"/>
    <col min="6" max="6" width="21.85546875" bestFit="1" customWidth="1"/>
    <col min="7" max="7" width="18.7109375" bestFit="1" customWidth="1"/>
    <col min="8" max="12" width="13.85546875" bestFit="1" customWidth="1"/>
    <col min="13" max="13" width="22.42578125" bestFit="1" customWidth="1"/>
    <col min="14" max="14" width="23.28515625" bestFit="1" customWidth="1"/>
    <col min="15" max="15" width="35.42578125" bestFit="1" customWidth="1"/>
    <col min="16" max="16" width="16.140625" bestFit="1" customWidth="1"/>
    <col min="17" max="17" width="20.42578125" bestFit="1" customWidth="1"/>
    <col min="18" max="18" width="13.85546875" bestFit="1" customWidth="1"/>
    <col min="19" max="19" width="14" bestFit="1" customWidth="1"/>
    <col min="20" max="20" width="14.28515625" bestFit="1" customWidth="1"/>
    <col min="21" max="21" width="9.7109375" customWidth="1"/>
    <col min="22" max="22" width="12.5703125" bestFit="1" customWidth="1"/>
  </cols>
  <sheetData>
    <row r="1" spans="1:23" ht="15.75" x14ac:dyDescent="0.25">
      <c r="A1" s="14" t="s">
        <v>101</v>
      </c>
    </row>
    <row r="2" spans="1:23" s="2" customFormat="1" x14ac:dyDescent="0.25">
      <c r="A2" s="2" t="s">
        <v>0</v>
      </c>
      <c r="B2" s="2" t="s">
        <v>1</v>
      </c>
      <c r="C2" s="2" t="s">
        <v>2</v>
      </c>
      <c r="D2" s="2" t="s">
        <v>3</v>
      </c>
      <c r="E2" s="5"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21</v>
      </c>
      <c r="V2" s="2" t="s">
        <v>20</v>
      </c>
      <c r="W2" s="2" t="s">
        <v>104</v>
      </c>
    </row>
    <row r="3" spans="1:23" x14ac:dyDescent="0.25">
      <c r="A3" t="s">
        <v>22</v>
      </c>
      <c r="B3">
        <v>171</v>
      </c>
      <c r="C3" t="s">
        <v>27</v>
      </c>
      <c r="D3" t="s">
        <v>24</v>
      </c>
      <c r="E3" s="4">
        <v>699</v>
      </c>
      <c r="F3">
        <v>1</v>
      </c>
      <c r="G3" t="s">
        <v>25</v>
      </c>
      <c r="H3">
        <v>96</v>
      </c>
      <c r="I3">
        <v>26</v>
      </c>
      <c r="J3">
        <v>14</v>
      </c>
      <c r="K3">
        <v>14</v>
      </c>
      <c r="L3">
        <v>25</v>
      </c>
      <c r="M3">
        <v>12</v>
      </c>
      <c r="N3">
        <v>3</v>
      </c>
      <c r="O3">
        <v>0.7</v>
      </c>
      <c r="P3">
        <v>2498</v>
      </c>
      <c r="Q3">
        <v>19.899999999999999</v>
      </c>
      <c r="R3">
        <v>20.63</v>
      </c>
      <c r="S3">
        <v>19.25</v>
      </c>
      <c r="T3">
        <v>8.39</v>
      </c>
      <c r="U3" t="s">
        <v>28</v>
      </c>
      <c r="V3">
        <v>0.25</v>
      </c>
      <c r="W3" t="s">
        <v>103</v>
      </c>
    </row>
    <row r="4" spans="1:23" x14ac:dyDescent="0.25">
      <c r="A4" t="s">
        <v>22</v>
      </c>
      <c r="B4">
        <v>172</v>
      </c>
      <c r="C4" t="s">
        <v>27</v>
      </c>
      <c r="D4" t="s">
        <v>24</v>
      </c>
      <c r="E4" s="4">
        <v>860</v>
      </c>
      <c r="F4">
        <v>1</v>
      </c>
      <c r="G4" t="s">
        <v>25</v>
      </c>
      <c r="H4">
        <v>51</v>
      </c>
      <c r="I4">
        <v>11</v>
      </c>
      <c r="J4">
        <v>10</v>
      </c>
      <c r="K4">
        <v>10</v>
      </c>
      <c r="L4">
        <v>21</v>
      </c>
      <c r="M4">
        <v>7</v>
      </c>
      <c r="N4">
        <v>5</v>
      </c>
      <c r="O4">
        <v>0.6</v>
      </c>
      <c r="P4">
        <v>490</v>
      </c>
      <c r="Q4">
        <v>27</v>
      </c>
      <c r="R4">
        <v>21.89</v>
      </c>
      <c r="S4">
        <v>27.01</v>
      </c>
      <c r="T4">
        <v>9.1300000000000008</v>
      </c>
      <c r="U4" t="s">
        <v>28</v>
      </c>
      <c r="V4">
        <v>0.2</v>
      </c>
      <c r="W4" t="s">
        <v>103</v>
      </c>
    </row>
    <row r="5" spans="1:23" x14ac:dyDescent="0.25">
      <c r="A5" t="s">
        <v>30</v>
      </c>
      <c r="B5">
        <v>173</v>
      </c>
      <c r="C5" t="s">
        <v>62</v>
      </c>
      <c r="D5" t="s">
        <v>35</v>
      </c>
      <c r="E5" s="4">
        <v>1199</v>
      </c>
      <c r="F5">
        <v>1</v>
      </c>
      <c r="G5" t="s">
        <v>25</v>
      </c>
      <c r="H5">
        <v>74</v>
      </c>
      <c r="I5">
        <v>10</v>
      </c>
      <c r="J5">
        <v>3</v>
      </c>
      <c r="K5">
        <v>3</v>
      </c>
      <c r="L5">
        <v>11</v>
      </c>
      <c r="M5">
        <v>11</v>
      </c>
      <c r="N5">
        <v>5</v>
      </c>
      <c r="O5">
        <v>0.8</v>
      </c>
      <c r="P5">
        <v>111</v>
      </c>
      <c r="Q5">
        <v>6.6</v>
      </c>
      <c r="R5">
        <v>8.94</v>
      </c>
      <c r="S5">
        <v>12.8</v>
      </c>
      <c r="T5">
        <v>0.68</v>
      </c>
      <c r="U5" t="s">
        <v>26</v>
      </c>
      <c r="V5">
        <v>0.1</v>
      </c>
      <c r="W5" t="s">
        <v>103</v>
      </c>
    </row>
    <row r="6" spans="1:23" x14ac:dyDescent="0.25">
      <c r="A6" t="s">
        <v>30</v>
      </c>
      <c r="B6">
        <v>175</v>
      </c>
      <c r="C6" t="s">
        <v>58</v>
      </c>
      <c r="D6" t="s">
        <v>24</v>
      </c>
      <c r="E6" s="4">
        <v>1199</v>
      </c>
      <c r="F6">
        <v>1</v>
      </c>
      <c r="G6" t="s">
        <v>40</v>
      </c>
      <c r="H6">
        <v>7</v>
      </c>
      <c r="I6">
        <v>2</v>
      </c>
      <c r="J6">
        <v>1</v>
      </c>
      <c r="K6">
        <v>1</v>
      </c>
      <c r="L6">
        <v>1</v>
      </c>
      <c r="M6">
        <v>2</v>
      </c>
      <c r="N6">
        <v>1</v>
      </c>
      <c r="O6">
        <v>0.6</v>
      </c>
      <c r="P6">
        <v>4446</v>
      </c>
      <c r="Q6">
        <v>13</v>
      </c>
      <c r="R6">
        <v>16.3</v>
      </c>
      <c r="S6">
        <v>10.8</v>
      </c>
      <c r="T6">
        <v>1.4</v>
      </c>
      <c r="U6" t="s">
        <v>26</v>
      </c>
      <c r="V6">
        <v>0.15</v>
      </c>
      <c r="W6" t="s">
        <v>103</v>
      </c>
    </row>
    <row r="7" spans="1:23" x14ac:dyDescent="0.25">
      <c r="A7" t="s">
        <v>30</v>
      </c>
      <c r="B7">
        <v>176</v>
      </c>
      <c r="C7" t="s">
        <v>68</v>
      </c>
      <c r="D7" t="s">
        <v>24</v>
      </c>
      <c r="E7" s="4">
        <v>1999</v>
      </c>
      <c r="F7">
        <v>1</v>
      </c>
      <c r="G7" t="s">
        <v>25</v>
      </c>
      <c r="H7">
        <v>1</v>
      </c>
      <c r="I7">
        <v>1</v>
      </c>
      <c r="J7">
        <v>1</v>
      </c>
      <c r="K7">
        <v>3</v>
      </c>
      <c r="L7">
        <v>0</v>
      </c>
      <c r="M7">
        <v>0</v>
      </c>
      <c r="N7">
        <v>1</v>
      </c>
      <c r="O7">
        <v>0.3</v>
      </c>
      <c r="P7">
        <v>2820</v>
      </c>
      <c r="Q7">
        <v>11.6</v>
      </c>
      <c r="R7">
        <v>16.809999999999999</v>
      </c>
      <c r="S7">
        <v>10.9</v>
      </c>
      <c r="T7">
        <v>0.88</v>
      </c>
      <c r="U7" t="s">
        <v>28</v>
      </c>
      <c r="V7">
        <v>0.23</v>
      </c>
      <c r="W7" t="s">
        <v>103</v>
      </c>
    </row>
    <row r="8" spans="1:23" x14ac:dyDescent="0.25">
      <c r="A8" t="s">
        <v>57</v>
      </c>
      <c r="B8">
        <v>178</v>
      </c>
      <c r="C8" t="s">
        <v>29</v>
      </c>
      <c r="D8" t="s">
        <v>24</v>
      </c>
      <c r="E8" s="4">
        <v>399.99</v>
      </c>
      <c r="F8">
        <v>1</v>
      </c>
      <c r="G8" t="s">
        <v>25</v>
      </c>
      <c r="H8">
        <v>19</v>
      </c>
      <c r="I8">
        <v>8</v>
      </c>
      <c r="J8">
        <v>4</v>
      </c>
      <c r="K8">
        <v>1</v>
      </c>
      <c r="L8">
        <v>10</v>
      </c>
      <c r="M8">
        <v>2</v>
      </c>
      <c r="N8">
        <v>4</v>
      </c>
      <c r="O8">
        <v>0.6</v>
      </c>
      <c r="P8">
        <v>4140</v>
      </c>
      <c r="Q8">
        <v>5.8</v>
      </c>
      <c r="R8">
        <v>8.43</v>
      </c>
      <c r="S8">
        <v>11.42</v>
      </c>
      <c r="T8">
        <v>1.2</v>
      </c>
      <c r="U8" t="s">
        <v>26</v>
      </c>
      <c r="V8">
        <v>0.08</v>
      </c>
      <c r="W8" t="s">
        <v>103</v>
      </c>
    </row>
    <row r="9" spans="1:23" x14ac:dyDescent="0.25">
      <c r="A9" t="s">
        <v>57</v>
      </c>
      <c r="B9">
        <v>180</v>
      </c>
      <c r="C9" t="s">
        <v>31</v>
      </c>
      <c r="D9" t="s">
        <v>24</v>
      </c>
      <c r="E9" s="4">
        <v>329</v>
      </c>
      <c r="F9">
        <v>1</v>
      </c>
      <c r="G9" t="s">
        <v>25</v>
      </c>
      <c r="H9">
        <v>312</v>
      </c>
      <c r="I9">
        <v>112</v>
      </c>
      <c r="J9">
        <v>28</v>
      </c>
      <c r="K9">
        <v>31</v>
      </c>
      <c r="L9">
        <v>47</v>
      </c>
      <c r="M9">
        <v>28</v>
      </c>
      <c r="N9">
        <v>16</v>
      </c>
      <c r="O9">
        <v>0.7</v>
      </c>
      <c r="P9">
        <v>2699</v>
      </c>
      <c r="Q9">
        <v>4.5999999999999996</v>
      </c>
      <c r="R9">
        <v>10.17</v>
      </c>
      <c r="S9">
        <v>7.28</v>
      </c>
      <c r="T9">
        <v>0.95</v>
      </c>
      <c r="U9" t="s">
        <v>26</v>
      </c>
      <c r="V9">
        <v>0.09</v>
      </c>
      <c r="W9" t="s">
        <v>103</v>
      </c>
    </row>
    <row r="10" spans="1:23" x14ac:dyDescent="0.25">
      <c r="A10" t="s">
        <v>57</v>
      </c>
      <c r="B10">
        <v>181</v>
      </c>
      <c r="C10" t="s">
        <v>32</v>
      </c>
      <c r="D10" t="s">
        <v>24</v>
      </c>
      <c r="E10" s="4">
        <v>439</v>
      </c>
      <c r="F10">
        <v>1</v>
      </c>
      <c r="G10" t="s">
        <v>25</v>
      </c>
      <c r="H10">
        <v>23</v>
      </c>
      <c r="I10">
        <v>18</v>
      </c>
      <c r="J10">
        <v>7</v>
      </c>
      <c r="K10">
        <v>22</v>
      </c>
      <c r="L10">
        <v>18</v>
      </c>
      <c r="M10">
        <v>5</v>
      </c>
      <c r="N10">
        <v>16</v>
      </c>
      <c r="O10">
        <v>0.4</v>
      </c>
      <c r="P10">
        <v>1704</v>
      </c>
      <c r="Q10">
        <v>4.8</v>
      </c>
      <c r="R10">
        <v>8</v>
      </c>
      <c r="S10">
        <v>11.7</v>
      </c>
      <c r="T10">
        <v>1.5</v>
      </c>
      <c r="U10" t="s">
        <v>28</v>
      </c>
      <c r="V10">
        <v>0.11</v>
      </c>
      <c r="W10" t="s">
        <v>103</v>
      </c>
    </row>
    <row r="11" spans="1:23" x14ac:dyDescent="0.25">
      <c r="A11" t="s">
        <v>57</v>
      </c>
      <c r="B11">
        <v>183</v>
      </c>
      <c r="C11" t="s">
        <v>53</v>
      </c>
      <c r="D11" t="s">
        <v>24</v>
      </c>
      <c r="E11" s="4">
        <v>330</v>
      </c>
      <c r="F11">
        <v>1</v>
      </c>
      <c r="G11" t="s">
        <v>40</v>
      </c>
      <c r="H11">
        <v>3</v>
      </c>
      <c r="I11">
        <v>4</v>
      </c>
      <c r="J11">
        <v>0</v>
      </c>
      <c r="K11">
        <v>1</v>
      </c>
      <c r="L11">
        <v>0</v>
      </c>
      <c r="M11">
        <v>1</v>
      </c>
      <c r="N11">
        <v>0</v>
      </c>
      <c r="O11">
        <v>0.7</v>
      </c>
      <c r="P11">
        <v>5128</v>
      </c>
      <c r="Q11">
        <v>4.3</v>
      </c>
      <c r="R11">
        <v>7.4</v>
      </c>
      <c r="S11">
        <v>10.4</v>
      </c>
      <c r="T11">
        <v>0.97</v>
      </c>
      <c r="U11" t="s">
        <v>26</v>
      </c>
      <c r="V11">
        <v>0.09</v>
      </c>
      <c r="W11" t="s">
        <v>103</v>
      </c>
    </row>
    <row r="12" spans="1:23" x14ac:dyDescent="0.25">
      <c r="A12" t="s">
        <v>59</v>
      </c>
      <c r="B12">
        <v>186</v>
      </c>
      <c r="C12" t="s">
        <v>62</v>
      </c>
      <c r="D12" t="s">
        <v>35</v>
      </c>
      <c r="E12" s="4">
        <v>629</v>
      </c>
      <c r="F12">
        <v>1</v>
      </c>
      <c r="G12" t="s">
        <v>25</v>
      </c>
      <c r="H12">
        <v>296</v>
      </c>
      <c r="I12">
        <v>66</v>
      </c>
      <c r="J12">
        <v>30</v>
      </c>
      <c r="K12">
        <v>21</v>
      </c>
      <c r="L12">
        <v>36</v>
      </c>
      <c r="M12">
        <v>28</v>
      </c>
      <c r="N12">
        <v>9</v>
      </c>
      <c r="O12">
        <v>0.8</v>
      </c>
      <c r="P12">
        <v>34</v>
      </c>
      <c r="Q12">
        <v>3</v>
      </c>
      <c r="R12">
        <v>7.31</v>
      </c>
      <c r="S12">
        <v>9.5</v>
      </c>
      <c r="T12">
        <v>0.37</v>
      </c>
      <c r="U12" t="s">
        <v>26</v>
      </c>
      <c r="V12">
        <v>0.1</v>
      </c>
      <c r="W12" t="s">
        <v>103</v>
      </c>
    </row>
    <row r="13" spans="1:23" x14ac:dyDescent="0.25">
      <c r="A13" t="s">
        <v>59</v>
      </c>
      <c r="B13">
        <v>187</v>
      </c>
      <c r="C13" t="s">
        <v>69</v>
      </c>
      <c r="D13" t="s">
        <v>24</v>
      </c>
      <c r="E13" s="4">
        <v>199</v>
      </c>
      <c r="F13">
        <v>1</v>
      </c>
      <c r="G13" t="s">
        <v>25</v>
      </c>
      <c r="H13">
        <v>943</v>
      </c>
      <c r="I13">
        <v>437</v>
      </c>
      <c r="J13">
        <v>224</v>
      </c>
      <c r="K13">
        <v>160</v>
      </c>
      <c r="L13">
        <v>247</v>
      </c>
      <c r="M13">
        <v>90</v>
      </c>
      <c r="N13">
        <v>23</v>
      </c>
      <c r="O13">
        <v>0.8</v>
      </c>
      <c r="P13">
        <v>1</v>
      </c>
      <c r="Q13">
        <v>0.9</v>
      </c>
      <c r="R13">
        <v>5.4</v>
      </c>
      <c r="S13">
        <v>7.6</v>
      </c>
      <c r="T13">
        <v>0.4</v>
      </c>
      <c r="U13" t="s">
        <v>28</v>
      </c>
      <c r="V13">
        <v>0.2</v>
      </c>
      <c r="W13" t="s">
        <v>103</v>
      </c>
    </row>
    <row r="14" spans="1:23" x14ac:dyDescent="0.25">
      <c r="A14" t="s">
        <v>61</v>
      </c>
      <c r="B14">
        <v>193</v>
      </c>
      <c r="C14" t="s">
        <v>48</v>
      </c>
      <c r="D14" t="s">
        <v>24</v>
      </c>
      <c r="E14" s="4">
        <v>199</v>
      </c>
      <c r="F14">
        <v>1</v>
      </c>
      <c r="G14" t="s">
        <v>25</v>
      </c>
      <c r="H14">
        <v>99</v>
      </c>
      <c r="I14">
        <v>26</v>
      </c>
      <c r="J14">
        <v>12</v>
      </c>
      <c r="K14">
        <v>16</v>
      </c>
      <c r="L14">
        <v>35</v>
      </c>
      <c r="M14">
        <v>8</v>
      </c>
      <c r="N14">
        <v>6</v>
      </c>
      <c r="O14">
        <v>0.4</v>
      </c>
      <c r="P14">
        <v>1277</v>
      </c>
      <c r="Q14">
        <v>0.9</v>
      </c>
      <c r="R14">
        <v>2.7</v>
      </c>
      <c r="S14">
        <v>5.2</v>
      </c>
      <c r="T14">
        <v>0.4</v>
      </c>
      <c r="U14" t="s">
        <v>26</v>
      </c>
      <c r="V14">
        <v>0.11</v>
      </c>
      <c r="W14" t="s">
        <v>103</v>
      </c>
    </row>
    <row r="15" spans="1:23" x14ac:dyDescent="0.25">
      <c r="A15" t="s">
        <v>61</v>
      </c>
      <c r="B15">
        <v>194</v>
      </c>
      <c r="C15" t="s">
        <v>53</v>
      </c>
      <c r="D15" t="s">
        <v>24</v>
      </c>
      <c r="E15" s="4">
        <v>49</v>
      </c>
      <c r="F15">
        <v>1</v>
      </c>
      <c r="G15" t="s">
        <v>40</v>
      </c>
      <c r="H15">
        <v>100</v>
      </c>
      <c r="I15">
        <v>26</v>
      </c>
      <c r="J15">
        <v>37</v>
      </c>
      <c r="K15">
        <v>33</v>
      </c>
      <c r="L15">
        <v>48</v>
      </c>
      <c r="M15">
        <v>14</v>
      </c>
      <c r="N15">
        <v>6</v>
      </c>
      <c r="O15">
        <v>0.6</v>
      </c>
      <c r="P15">
        <v>16966</v>
      </c>
      <c r="Q15">
        <v>0.7</v>
      </c>
      <c r="R15">
        <v>2.67</v>
      </c>
      <c r="S15">
        <v>5.33</v>
      </c>
      <c r="T15">
        <v>0.37</v>
      </c>
      <c r="U15" t="s">
        <v>26</v>
      </c>
      <c r="V15">
        <v>0.12</v>
      </c>
      <c r="W15" t="s">
        <v>103</v>
      </c>
    </row>
    <row r="16" spans="1:23" x14ac:dyDescent="0.25">
      <c r="A16" t="s">
        <v>61</v>
      </c>
      <c r="B16">
        <v>195</v>
      </c>
      <c r="C16" t="s">
        <v>63</v>
      </c>
      <c r="D16" t="s">
        <v>24</v>
      </c>
      <c r="E16" s="4">
        <v>149</v>
      </c>
      <c r="F16">
        <v>1</v>
      </c>
      <c r="G16" t="s">
        <v>40</v>
      </c>
      <c r="H16">
        <v>42</v>
      </c>
      <c r="I16">
        <v>8</v>
      </c>
      <c r="J16">
        <v>4</v>
      </c>
      <c r="K16">
        <v>4</v>
      </c>
      <c r="L16">
        <v>9</v>
      </c>
      <c r="M16">
        <v>4</v>
      </c>
      <c r="N16">
        <v>1</v>
      </c>
      <c r="O16">
        <v>0.7</v>
      </c>
      <c r="P16">
        <v>6316</v>
      </c>
      <c r="Q16">
        <v>0.8</v>
      </c>
      <c r="R16">
        <v>2.7</v>
      </c>
      <c r="S16">
        <v>5.3</v>
      </c>
      <c r="T16">
        <v>0.4</v>
      </c>
      <c r="U16" t="s">
        <v>28</v>
      </c>
      <c r="V16">
        <v>0.15</v>
      </c>
      <c r="W16" t="s">
        <v>103</v>
      </c>
    </row>
    <row r="17" spans="1:23" x14ac:dyDescent="0.25">
      <c r="A17" t="s">
        <v>61</v>
      </c>
      <c r="B17">
        <v>196</v>
      </c>
      <c r="C17" t="s">
        <v>48</v>
      </c>
      <c r="D17" t="s">
        <v>24</v>
      </c>
      <c r="E17" s="4">
        <v>300</v>
      </c>
      <c r="F17">
        <v>1</v>
      </c>
      <c r="G17" t="s">
        <v>25</v>
      </c>
      <c r="H17">
        <v>50</v>
      </c>
      <c r="I17">
        <v>19</v>
      </c>
      <c r="J17">
        <v>13</v>
      </c>
      <c r="K17">
        <v>20</v>
      </c>
      <c r="L17">
        <v>22</v>
      </c>
      <c r="M17">
        <v>5</v>
      </c>
      <c r="N17">
        <v>7</v>
      </c>
      <c r="O17">
        <v>0.6</v>
      </c>
      <c r="P17">
        <v>44465</v>
      </c>
      <c r="Q17">
        <v>0.9</v>
      </c>
      <c r="R17">
        <v>2.6</v>
      </c>
      <c r="S17">
        <v>5</v>
      </c>
      <c r="T17">
        <v>0.4</v>
      </c>
      <c r="U17" t="s">
        <v>26</v>
      </c>
      <c r="V17">
        <v>0.11</v>
      </c>
      <c r="W17" t="s">
        <v>103</v>
      </c>
    </row>
    <row r="18" spans="1:23" x14ac:dyDescent="0.25">
      <c r="A18" t="s">
        <v>65</v>
      </c>
      <c r="B18">
        <v>199</v>
      </c>
      <c r="C18" t="s">
        <v>23</v>
      </c>
      <c r="D18" t="s">
        <v>24</v>
      </c>
      <c r="E18" s="4">
        <v>249.99</v>
      </c>
      <c r="F18">
        <v>1</v>
      </c>
      <c r="G18" t="s">
        <v>25</v>
      </c>
      <c r="H18">
        <v>462</v>
      </c>
      <c r="I18">
        <v>97</v>
      </c>
      <c r="J18">
        <v>25</v>
      </c>
      <c r="K18">
        <v>17</v>
      </c>
      <c r="L18">
        <v>58</v>
      </c>
      <c r="M18">
        <v>32</v>
      </c>
      <c r="N18">
        <v>12</v>
      </c>
      <c r="O18">
        <v>0.8</v>
      </c>
      <c r="P18">
        <v>115</v>
      </c>
      <c r="Q18">
        <v>8.4</v>
      </c>
      <c r="R18">
        <v>6.2</v>
      </c>
      <c r="S18">
        <v>13.2</v>
      </c>
      <c r="T18">
        <v>13.2</v>
      </c>
      <c r="U18" t="s">
        <v>26</v>
      </c>
      <c r="V18">
        <v>0.09</v>
      </c>
      <c r="W18" t="s">
        <v>103</v>
      </c>
    </row>
    <row r="19" spans="1:23" x14ac:dyDescent="0.25">
      <c r="A19" t="s">
        <v>38</v>
      </c>
      <c r="B19">
        <v>201</v>
      </c>
      <c r="C19" t="s">
        <v>32</v>
      </c>
      <c r="D19" t="s">
        <v>24</v>
      </c>
      <c r="E19" s="4">
        <v>140</v>
      </c>
      <c r="F19">
        <v>3</v>
      </c>
      <c r="G19" t="s">
        <v>70</v>
      </c>
      <c r="H19">
        <v>4</v>
      </c>
      <c r="I19">
        <v>0</v>
      </c>
      <c r="J19">
        <v>0</v>
      </c>
      <c r="K19">
        <v>0</v>
      </c>
      <c r="L19">
        <v>2</v>
      </c>
      <c r="M19">
        <v>1</v>
      </c>
      <c r="N19">
        <v>1</v>
      </c>
      <c r="O19">
        <v>0.7</v>
      </c>
      <c r="P19">
        <v>324</v>
      </c>
      <c r="Q19">
        <v>8.9</v>
      </c>
      <c r="R19">
        <v>13.6</v>
      </c>
      <c r="S19">
        <v>17.600000000000001</v>
      </c>
      <c r="T19">
        <v>7.3</v>
      </c>
      <c r="U19" t="s">
        <v>26</v>
      </c>
      <c r="V19">
        <v>0.05</v>
      </c>
      <c r="W19" t="s">
        <v>103</v>
      </c>
    </row>
  </sheetData>
  <customSheetViews>
    <customSheetView guid="{E773EDD3-07CB-0342-92CD-1C6EFAD01BAD}">
      <selection sqref="A1:XFD1"/>
      <pageMargins left="0.7" right="0.7" top="0.75" bottom="0.75" header="0.3" footer="0.3"/>
    </customSheetView>
    <customSheetView guid="{0E60F5D3-6264-4CC1-A007-66AE815EFEE7}">
      <selection activeCell="A6" sqref="A6"/>
      <pageMargins left="0.7" right="0.7" top="0.75" bottom="0.75" header="0.3" footer="0.3"/>
      <pageSetup orientation="portrait" horizontalDpi="4294967293" verticalDpi="0" r:id="rId1"/>
    </customSheetView>
  </customSheetViews>
  <pageMargins left="0.7" right="0.7" top="0.75" bottom="0.75" header="0.3" footer="0.3"/>
  <pageSetup orientation="portrait" horizontalDpi="4294967293" verticalDpi="0"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1"/>
  <sheetViews>
    <sheetView tabSelected="1" topLeftCell="A6" workbookViewId="0">
      <selection activeCell="C57" sqref="C57"/>
    </sheetView>
  </sheetViews>
  <sheetFormatPr defaultColWidth="8.85546875" defaultRowHeight="15" x14ac:dyDescent="0.25"/>
  <cols>
    <col min="1" max="1" width="27.7109375" customWidth="1"/>
    <col min="2" max="2" width="12.5703125" customWidth="1"/>
    <col min="3" max="3" width="11.85546875" bestFit="1" customWidth="1"/>
    <col min="4" max="4" width="12.42578125" customWidth="1"/>
    <col min="5" max="5" width="8" bestFit="1" customWidth="1"/>
    <col min="6" max="6" width="21.7109375" bestFit="1" customWidth="1"/>
    <col min="7" max="7" width="18.7109375" bestFit="1" customWidth="1"/>
    <col min="8" max="12" width="13.85546875" bestFit="1" customWidth="1"/>
    <col min="13" max="13" width="22.42578125" bestFit="1" customWidth="1"/>
    <col min="14" max="14" width="23.28515625" bestFit="1" customWidth="1"/>
    <col min="15" max="15" width="35.28515625" bestFit="1" customWidth="1"/>
    <col min="16" max="16" width="16.140625" bestFit="1" customWidth="1"/>
    <col min="17" max="17" width="20.28515625" bestFit="1" customWidth="1"/>
    <col min="18" max="19" width="13.85546875" bestFit="1" customWidth="1"/>
    <col min="20" max="20" width="14.28515625" bestFit="1" customWidth="1"/>
    <col min="21" max="21" width="9.5703125" bestFit="1" customWidth="1"/>
  </cols>
  <sheetData>
    <row r="1" spans="1:21" ht="15.75" x14ac:dyDescent="0.25">
      <c r="A1" s="10" t="s">
        <v>97</v>
      </c>
      <c r="B1" s="10"/>
      <c r="C1" s="10"/>
      <c r="D1" s="10"/>
    </row>
    <row r="2" spans="1:21" ht="15.75" x14ac:dyDescent="0.25">
      <c r="A2" s="10"/>
      <c r="B2" s="10"/>
      <c r="C2" s="10"/>
      <c r="D2" s="10"/>
    </row>
    <row r="3" spans="1:21" s="11" customFormat="1" x14ac:dyDescent="0.25">
      <c r="A3" s="11" t="s">
        <v>88</v>
      </c>
    </row>
    <row r="4" spans="1:21" x14ac:dyDescent="0.25">
      <c r="A4" s="2" t="s">
        <v>86</v>
      </c>
    </row>
    <row r="5" spans="1:21" s="2" customFormat="1" x14ac:dyDescent="0.25">
      <c r="A5" s="2" t="s">
        <v>85</v>
      </c>
      <c r="B5" s="2" t="s">
        <v>1</v>
      </c>
      <c r="C5" s="2" t="s">
        <v>2</v>
      </c>
      <c r="D5" s="2" t="s">
        <v>3</v>
      </c>
      <c r="E5" s="2" t="s">
        <v>4</v>
      </c>
      <c r="F5" s="2" t="s">
        <v>5</v>
      </c>
      <c r="G5" s="2" t="s">
        <v>6</v>
      </c>
      <c r="H5" s="2" t="s">
        <v>7</v>
      </c>
      <c r="I5" s="2" t="s">
        <v>8</v>
      </c>
      <c r="J5" s="2" t="s">
        <v>9</v>
      </c>
      <c r="K5" s="2" t="s">
        <v>10</v>
      </c>
      <c r="L5" s="2" t="s">
        <v>11</v>
      </c>
      <c r="M5" s="2" t="s">
        <v>12</v>
      </c>
      <c r="N5" s="2" t="s">
        <v>13</v>
      </c>
      <c r="O5" s="2" t="s">
        <v>14</v>
      </c>
      <c r="P5" s="2" t="s">
        <v>15</v>
      </c>
      <c r="Q5" s="2" t="s">
        <v>16</v>
      </c>
      <c r="R5" s="2" t="s">
        <v>17</v>
      </c>
      <c r="S5" s="2" t="s">
        <v>18</v>
      </c>
      <c r="T5" s="2" t="s">
        <v>19</v>
      </c>
      <c r="U5" s="2" t="s">
        <v>21</v>
      </c>
    </row>
    <row r="6" spans="1:21" x14ac:dyDescent="0.25">
      <c r="A6" t="s">
        <v>22</v>
      </c>
      <c r="B6">
        <v>171</v>
      </c>
      <c r="C6" t="s">
        <v>27</v>
      </c>
      <c r="D6" t="s">
        <v>24</v>
      </c>
      <c r="E6">
        <v>699</v>
      </c>
      <c r="F6">
        <v>1</v>
      </c>
      <c r="G6" t="s">
        <v>25</v>
      </c>
      <c r="H6">
        <v>96</v>
      </c>
      <c r="I6">
        <v>26</v>
      </c>
      <c r="J6">
        <v>14</v>
      </c>
      <c r="K6">
        <v>14</v>
      </c>
      <c r="L6">
        <v>25</v>
      </c>
      <c r="M6">
        <v>12</v>
      </c>
      <c r="N6">
        <v>3</v>
      </c>
      <c r="O6">
        <v>0.7</v>
      </c>
      <c r="P6">
        <v>2498</v>
      </c>
      <c r="Q6">
        <v>19.899999999999999</v>
      </c>
      <c r="R6">
        <v>20.63</v>
      </c>
      <c r="S6">
        <v>19.25</v>
      </c>
      <c r="T6">
        <v>8.39</v>
      </c>
      <c r="U6" t="s">
        <v>28</v>
      </c>
    </row>
    <row r="8" spans="1:21" x14ac:dyDescent="0.25">
      <c r="A8" s="2" t="s">
        <v>98</v>
      </c>
    </row>
    <row r="9" spans="1:21" s="2" customFormat="1" x14ac:dyDescent="0.25">
      <c r="A9" s="2" t="s">
        <v>85</v>
      </c>
      <c r="B9" s="2" t="s">
        <v>1</v>
      </c>
      <c r="C9" s="2" t="s">
        <v>2</v>
      </c>
      <c r="D9" s="2" t="s">
        <v>3</v>
      </c>
      <c r="E9" s="2" t="s">
        <v>4</v>
      </c>
      <c r="F9" s="2" t="s">
        <v>5</v>
      </c>
      <c r="G9" s="2" t="s">
        <v>6</v>
      </c>
      <c r="H9" s="2" t="s">
        <v>7</v>
      </c>
      <c r="I9" s="2" t="s">
        <v>8</v>
      </c>
      <c r="J9" s="2" t="s">
        <v>9</v>
      </c>
      <c r="K9" s="2" t="s">
        <v>10</v>
      </c>
      <c r="L9" s="2" t="s">
        <v>11</v>
      </c>
      <c r="M9" s="2" t="s">
        <v>12</v>
      </c>
      <c r="N9" s="2" t="s">
        <v>13</v>
      </c>
      <c r="O9" s="2" t="s">
        <v>14</v>
      </c>
      <c r="P9" s="2" t="s">
        <v>15</v>
      </c>
      <c r="Q9" s="2" t="s">
        <v>16</v>
      </c>
      <c r="R9" s="2" t="s">
        <v>17</v>
      </c>
      <c r="S9" s="2" t="s">
        <v>18</v>
      </c>
      <c r="T9" s="2" t="s">
        <v>19</v>
      </c>
      <c r="U9" s="2" t="s">
        <v>21</v>
      </c>
    </row>
    <row r="10" spans="1:21" x14ac:dyDescent="0.25">
      <c r="A10" t="s">
        <v>22</v>
      </c>
      <c r="B10">
        <v>101</v>
      </c>
      <c r="C10" t="s">
        <v>23</v>
      </c>
      <c r="D10" t="s">
        <v>24</v>
      </c>
      <c r="E10">
        <v>949</v>
      </c>
      <c r="F10">
        <v>1</v>
      </c>
      <c r="G10" t="s">
        <v>25</v>
      </c>
      <c r="H10">
        <v>3</v>
      </c>
      <c r="I10">
        <v>3</v>
      </c>
      <c r="J10">
        <v>2</v>
      </c>
      <c r="K10">
        <v>0</v>
      </c>
      <c r="L10">
        <v>0</v>
      </c>
      <c r="M10">
        <v>2</v>
      </c>
      <c r="N10">
        <v>0</v>
      </c>
      <c r="O10">
        <v>0.9</v>
      </c>
      <c r="P10">
        <v>1967</v>
      </c>
      <c r="Q10">
        <v>25.8</v>
      </c>
      <c r="R10">
        <v>23.94</v>
      </c>
      <c r="S10">
        <v>6.62</v>
      </c>
      <c r="T10">
        <v>16.89</v>
      </c>
      <c r="U10" t="s">
        <v>26</v>
      </c>
    </row>
    <row r="11" spans="1:21" x14ac:dyDescent="0.25">
      <c r="A11" t="s">
        <v>22</v>
      </c>
      <c r="B11">
        <v>102</v>
      </c>
      <c r="C11" t="s">
        <v>27</v>
      </c>
      <c r="D11" t="s">
        <v>24</v>
      </c>
      <c r="E11">
        <v>2249.9899999999998</v>
      </c>
      <c r="F11">
        <v>1</v>
      </c>
      <c r="G11" t="s">
        <v>40</v>
      </c>
      <c r="H11">
        <v>2</v>
      </c>
      <c r="I11">
        <v>1</v>
      </c>
      <c r="J11">
        <v>0</v>
      </c>
      <c r="K11">
        <v>0</v>
      </c>
      <c r="L11">
        <v>0</v>
      </c>
      <c r="M11">
        <v>1</v>
      </c>
      <c r="N11">
        <v>0</v>
      </c>
      <c r="O11">
        <v>0.9</v>
      </c>
      <c r="P11">
        <v>4806</v>
      </c>
      <c r="Q11">
        <v>50</v>
      </c>
      <c r="R11">
        <v>35</v>
      </c>
      <c r="S11">
        <v>31.75</v>
      </c>
      <c r="T11">
        <v>19</v>
      </c>
      <c r="U11" t="s">
        <v>28</v>
      </c>
    </row>
    <row r="12" spans="1:21" x14ac:dyDescent="0.25">
      <c r="A12" t="s">
        <v>22</v>
      </c>
      <c r="B12">
        <v>103</v>
      </c>
      <c r="C12" t="s">
        <v>29</v>
      </c>
      <c r="D12" t="s">
        <v>24</v>
      </c>
      <c r="E12">
        <v>399</v>
      </c>
      <c r="F12">
        <v>1</v>
      </c>
      <c r="G12" t="s">
        <v>25</v>
      </c>
      <c r="H12">
        <v>3</v>
      </c>
      <c r="I12">
        <v>0</v>
      </c>
      <c r="J12">
        <v>0</v>
      </c>
      <c r="K12">
        <v>0</v>
      </c>
      <c r="L12">
        <v>0</v>
      </c>
      <c r="M12">
        <v>1</v>
      </c>
      <c r="N12">
        <v>0</v>
      </c>
      <c r="O12">
        <v>0.9</v>
      </c>
      <c r="P12">
        <v>12076</v>
      </c>
      <c r="Q12">
        <v>17.399999999999999</v>
      </c>
      <c r="R12">
        <v>10.5</v>
      </c>
      <c r="S12">
        <v>8.3000000000000007</v>
      </c>
      <c r="T12">
        <v>10.199999999999999</v>
      </c>
      <c r="U12" t="s">
        <v>26</v>
      </c>
    </row>
    <row r="13" spans="1:21" x14ac:dyDescent="0.25">
      <c r="A13" t="s">
        <v>22</v>
      </c>
      <c r="B13">
        <v>142</v>
      </c>
      <c r="C13" t="s">
        <v>46</v>
      </c>
      <c r="D13" t="s">
        <v>24</v>
      </c>
      <c r="E13">
        <v>609.99</v>
      </c>
      <c r="F13">
        <v>1</v>
      </c>
      <c r="G13" t="s">
        <v>40</v>
      </c>
      <c r="H13">
        <v>21</v>
      </c>
      <c r="I13">
        <v>7</v>
      </c>
      <c r="J13">
        <v>3</v>
      </c>
      <c r="K13">
        <v>0</v>
      </c>
      <c r="L13">
        <v>12</v>
      </c>
      <c r="M13">
        <v>5</v>
      </c>
      <c r="N13">
        <v>3</v>
      </c>
      <c r="O13">
        <v>0.6</v>
      </c>
      <c r="Q13">
        <v>29.1</v>
      </c>
      <c r="R13">
        <v>20.95</v>
      </c>
      <c r="S13">
        <v>8.4700000000000006</v>
      </c>
      <c r="T13">
        <v>20.71</v>
      </c>
      <c r="U13" t="s">
        <v>26</v>
      </c>
    </row>
    <row r="15" spans="1:21" s="6" customFormat="1" x14ac:dyDescent="0.25">
      <c r="A15" s="7" t="s">
        <v>100</v>
      </c>
      <c r="B15" s="8"/>
      <c r="C15" s="8"/>
      <c r="D15" s="8"/>
      <c r="E15" s="8"/>
      <c r="F15" s="8"/>
      <c r="G15" s="8"/>
      <c r="H15" s="8"/>
      <c r="I15" s="8"/>
      <c r="J15" s="8"/>
      <c r="K15" s="8"/>
      <c r="L15" s="8"/>
      <c r="M15" s="8"/>
      <c r="N15" s="8"/>
      <c r="O15" s="8"/>
      <c r="P15" s="8"/>
      <c r="Q15" s="8"/>
      <c r="R15" s="8"/>
      <c r="S15" s="8"/>
      <c r="T15" s="8"/>
      <c r="U15" s="8"/>
    </row>
    <row r="16" spans="1:21" s="6" customFormat="1" x14ac:dyDescent="0.25"/>
    <row r="17" spans="1:21" x14ac:dyDescent="0.25">
      <c r="A17" s="2" t="s">
        <v>87</v>
      </c>
    </row>
    <row r="18" spans="1:21" x14ac:dyDescent="0.25">
      <c r="A18" t="s">
        <v>85</v>
      </c>
      <c r="B18" t="s">
        <v>1</v>
      </c>
      <c r="C18" t="s">
        <v>2</v>
      </c>
      <c r="D18" t="s">
        <v>3</v>
      </c>
      <c r="E18" t="s">
        <v>4</v>
      </c>
      <c r="F18" t="s">
        <v>5</v>
      </c>
      <c r="G18" t="s">
        <v>6</v>
      </c>
      <c r="H18" t="s">
        <v>7</v>
      </c>
      <c r="I18" t="s">
        <v>8</v>
      </c>
      <c r="J18" t="s">
        <v>9</v>
      </c>
      <c r="K18" t="s">
        <v>10</v>
      </c>
      <c r="L18" t="s">
        <v>11</v>
      </c>
      <c r="M18" t="s">
        <v>12</v>
      </c>
      <c r="N18" t="s">
        <v>13</v>
      </c>
      <c r="O18" t="s">
        <v>14</v>
      </c>
      <c r="P18" t="s">
        <v>15</v>
      </c>
      <c r="Q18" t="s">
        <v>16</v>
      </c>
      <c r="R18" t="s">
        <v>17</v>
      </c>
      <c r="S18" t="s">
        <v>18</v>
      </c>
      <c r="T18" t="s">
        <v>19</v>
      </c>
      <c r="U18" t="s">
        <v>21</v>
      </c>
    </row>
    <row r="19" spans="1:21" x14ac:dyDescent="0.25">
      <c r="A19" t="s">
        <v>22</v>
      </c>
      <c r="B19">
        <v>171</v>
      </c>
      <c r="C19" t="s">
        <v>27</v>
      </c>
      <c r="D19" t="s">
        <v>24</v>
      </c>
      <c r="E19">
        <v>699</v>
      </c>
      <c r="F19">
        <v>1</v>
      </c>
      <c r="G19">
        <f>VLOOKUP(G6,'Warranty Scale'!A2:B6,2,FALSE)</f>
        <v>1</v>
      </c>
      <c r="H19" s="3">
        <f>H6/SUM($H$6:$L$6)</f>
        <v>0.5485714285714286</v>
      </c>
      <c r="I19" s="3">
        <f>I6/SUM($H$6:$L$6)</f>
        <v>0.14857142857142858</v>
      </c>
      <c r="J19" s="3">
        <f>J6/SUM($H$6:$L$6)</f>
        <v>0.08</v>
      </c>
      <c r="K19" s="3">
        <f>K6/SUM($H$6:$L$6)</f>
        <v>0.08</v>
      </c>
      <c r="L19" s="3">
        <f>L6/SUM($H$6:$L$6)</f>
        <v>0.14285714285714285</v>
      </c>
      <c r="M19" s="3">
        <f>M6/SUM($M$6:$N$6)</f>
        <v>0.8</v>
      </c>
      <c r="N19" s="3">
        <f>N6/SUM($M$6:$N$6)</f>
        <v>0.2</v>
      </c>
      <c r="O19">
        <v>0.7</v>
      </c>
      <c r="P19">
        <v>2498</v>
      </c>
      <c r="Q19">
        <v>19.899999999999999</v>
      </c>
      <c r="R19">
        <v>20.63</v>
      </c>
      <c r="S19">
        <v>19.25</v>
      </c>
      <c r="T19">
        <v>8.39</v>
      </c>
      <c r="U19" t="s">
        <v>28</v>
      </c>
    </row>
    <row r="21" spans="1:21" x14ac:dyDescent="0.25">
      <c r="A21" s="2" t="s">
        <v>72</v>
      </c>
    </row>
    <row r="22" spans="1:21" x14ac:dyDescent="0.25">
      <c r="A22" t="s">
        <v>22</v>
      </c>
      <c r="B22">
        <v>101</v>
      </c>
      <c r="C22" t="s">
        <v>23</v>
      </c>
      <c r="D22" t="s">
        <v>24</v>
      </c>
      <c r="E22">
        <v>949</v>
      </c>
      <c r="F22">
        <v>1</v>
      </c>
      <c r="G22">
        <f>VLOOKUP(G10,'Warranty Scale'!$A$2:$B$6,2,FALSE)</f>
        <v>1</v>
      </c>
      <c r="H22" s="3">
        <f>H10/SUM($H$10:$L$10)</f>
        <v>0.375</v>
      </c>
      <c r="I22" s="3">
        <f>I10/SUM($H$10:$L$10)</f>
        <v>0.375</v>
      </c>
      <c r="J22" s="3">
        <f>J10/SUM($H$10:$L$10)</f>
        <v>0.25</v>
      </c>
      <c r="K22" s="3">
        <f>K10/SUM($H$10:$L$10)</f>
        <v>0</v>
      </c>
      <c r="L22" s="3">
        <f>L10/SUM($H$10:$L$10)</f>
        <v>0</v>
      </c>
      <c r="M22" s="3">
        <f>M10/SUM($M$10:$N$10)</f>
        <v>1</v>
      </c>
      <c r="N22" s="3">
        <f>N10/SUM($M$10:$N$10)</f>
        <v>0</v>
      </c>
      <c r="O22">
        <v>0.9</v>
      </c>
      <c r="P22">
        <v>1967</v>
      </c>
      <c r="Q22">
        <v>25.8</v>
      </c>
      <c r="R22">
        <v>23.94</v>
      </c>
      <c r="S22">
        <v>6.62</v>
      </c>
      <c r="T22">
        <v>16.89</v>
      </c>
      <c r="U22" t="s">
        <v>26</v>
      </c>
    </row>
    <row r="23" spans="1:21" x14ac:dyDescent="0.25">
      <c r="A23" t="s">
        <v>22</v>
      </c>
      <c r="B23">
        <v>102</v>
      </c>
      <c r="C23" t="s">
        <v>27</v>
      </c>
      <c r="D23" t="s">
        <v>24</v>
      </c>
      <c r="E23">
        <v>2249.9899999999998</v>
      </c>
      <c r="F23">
        <v>1</v>
      </c>
      <c r="G23">
        <f>VLOOKUP(G11,'Warranty Scale'!$A$2:$B$6,2,FALSE)</f>
        <v>3</v>
      </c>
      <c r="H23" s="3">
        <f>H11/SUM($H$11:$L$11)</f>
        <v>0.66666666666666663</v>
      </c>
      <c r="I23">
        <v>1</v>
      </c>
      <c r="J23">
        <v>0</v>
      </c>
      <c r="K23">
        <v>0</v>
      </c>
      <c r="L23">
        <v>0</v>
      </c>
      <c r="M23" s="3">
        <f>M11/SUM($M$11:$N$11)</f>
        <v>1</v>
      </c>
      <c r="N23" s="3">
        <f>N11/SUM($M$11:$N$11)</f>
        <v>0</v>
      </c>
      <c r="O23">
        <v>0.9</v>
      </c>
      <c r="P23">
        <v>4806</v>
      </c>
      <c r="Q23">
        <v>50</v>
      </c>
      <c r="R23">
        <v>35</v>
      </c>
      <c r="S23">
        <v>31.75</v>
      </c>
      <c r="T23">
        <v>19</v>
      </c>
      <c r="U23" t="s">
        <v>28</v>
      </c>
    </row>
    <row r="24" spans="1:21" x14ac:dyDescent="0.25">
      <c r="A24" t="s">
        <v>22</v>
      </c>
      <c r="B24">
        <v>103</v>
      </c>
      <c r="C24" t="s">
        <v>29</v>
      </c>
      <c r="D24" t="s">
        <v>24</v>
      </c>
      <c r="E24">
        <v>399</v>
      </c>
      <c r="F24">
        <v>1</v>
      </c>
      <c r="G24">
        <f>VLOOKUP(G12,'Warranty Scale'!$A$2:$B$6,2,FALSE)</f>
        <v>1</v>
      </c>
      <c r="H24" s="3">
        <f>H12/SUM($H$12:$L$12)</f>
        <v>1</v>
      </c>
      <c r="I24" s="3">
        <f>I12/SUM($H$12:$L$12)</f>
        <v>0</v>
      </c>
      <c r="J24" s="3">
        <f>J12/SUM($H$12:$L$12)</f>
        <v>0</v>
      </c>
      <c r="K24" s="3">
        <f>K12/SUM($H$12:$L$12)</f>
        <v>0</v>
      </c>
      <c r="L24" s="3">
        <f>L12/SUM($H$12:$L$12)</f>
        <v>0</v>
      </c>
      <c r="M24" s="3">
        <f>M12/SUM($M$12:$N$12)</f>
        <v>1</v>
      </c>
      <c r="N24" s="3">
        <f>N12/SUM($M$12:$N$12)</f>
        <v>0</v>
      </c>
      <c r="O24">
        <v>0.9</v>
      </c>
      <c r="P24">
        <v>12076</v>
      </c>
      <c r="Q24">
        <v>17.399999999999999</v>
      </c>
      <c r="R24">
        <v>10.5</v>
      </c>
      <c r="S24">
        <v>8.3000000000000007</v>
      </c>
      <c r="T24">
        <v>10.199999999999999</v>
      </c>
      <c r="U24" t="s">
        <v>26</v>
      </c>
    </row>
    <row r="25" spans="1:21" x14ac:dyDescent="0.25">
      <c r="A25" t="s">
        <v>22</v>
      </c>
      <c r="B25">
        <v>142</v>
      </c>
      <c r="C25" t="s">
        <v>46</v>
      </c>
      <c r="D25" t="s">
        <v>24</v>
      </c>
      <c r="E25">
        <v>609.99</v>
      </c>
      <c r="F25">
        <v>1</v>
      </c>
      <c r="G25">
        <f>VLOOKUP(G13,'Warranty Scale'!$A$2:$B$6,2,FALSE)</f>
        <v>3</v>
      </c>
      <c r="H25" s="3">
        <f>H13/SUM($H$13:$L$13)</f>
        <v>0.48837209302325579</v>
      </c>
      <c r="I25" s="3">
        <f>I13/SUM($H$13:$L$13)</f>
        <v>0.16279069767441862</v>
      </c>
      <c r="J25" s="3">
        <f>J13/SUM($H$13:$L$13)</f>
        <v>6.9767441860465115E-2</v>
      </c>
      <c r="K25" s="3">
        <f>K13/SUM($H$13:$L$13)</f>
        <v>0</v>
      </c>
      <c r="L25" s="3">
        <f>L13/SUM($H$13:$L$13)</f>
        <v>0.27906976744186046</v>
      </c>
      <c r="M25" s="3">
        <f>M13/SUM($M$13:$N$13)</f>
        <v>0.625</v>
      </c>
      <c r="N25" s="3">
        <f>N13/SUM($M$13:$N$13)</f>
        <v>0.375</v>
      </c>
      <c r="O25">
        <v>0.6</v>
      </c>
      <c r="Q25">
        <v>29.1</v>
      </c>
      <c r="R25">
        <v>20.95</v>
      </c>
      <c r="S25">
        <v>8.4700000000000006</v>
      </c>
      <c r="T25">
        <v>20.71</v>
      </c>
      <c r="U25" t="s">
        <v>26</v>
      </c>
    </row>
    <row r="27" spans="1:21" s="8" customFormat="1" x14ac:dyDescent="0.25">
      <c r="A27" s="7" t="s">
        <v>90</v>
      </c>
    </row>
    <row r="28" spans="1:21" x14ac:dyDescent="0.25">
      <c r="A28" t="s">
        <v>85</v>
      </c>
      <c r="B28" t="s">
        <v>1</v>
      </c>
      <c r="C28" t="s">
        <v>2</v>
      </c>
      <c r="D28" t="s">
        <v>3</v>
      </c>
      <c r="E28" t="s">
        <v>4</v>
      </c>
      <c r="F28" t="s">
        <v>5</v>
      </c>
      <c r="G28" t="s">
        <v>6</v>
      </c>
      <c r="H28" t="s">
        <v>7</v>
      </c>
      <c r="I28" t="s">
        <v>8</v>
      </c>
      <c r="J28" t="s">
        <v>9</v>
      </c>
      <c r="K28" t="s">
        <v>10</v>
      </c>
      <c r="L28" t="s">
        <v>11</v>
      </c>
      <c r="M28" t="s">
        <v>12</v>
      </c>
      <c r="N28" t="s">
        <v>13</v>
      </c>
      <c r="O28" t="s">
        <v>14</v>
      </c>
      <c r="P28" t="s">
        <v>15</v>
      </c>
      <c r="Q28" t="s">
        <v>16</v>
      </c>
      <c r="R28" t="s">
        <v>17</v>
      </c>
      <c r="S28" t="s">
        <v>18</v>
      </c>
      <c r="T28" t="s">
        <v>19</v>
      </c>
      <c r="U28" t="s">
        <v>21</v>
      </c>
    </row>
    <row r="29" spans="1:21" x14ac:dyDescent="0.25">
      <c r="A29" s="2" t="s">
        <v>71</v>
      </c>
    </row>
    <row r="30" spans="1:21" x14ac:dyDescent="0.25">
      <c r="A30" t="s">
        <v>22</v>
      </c>
      <c r="B30">
        <v>101</v>
      </c>
      <c r="C30">
        <f>IF(C$19=C22,0,1)</f>
        <v>1</v>
      </c>
      <c r="D30">
        <f>IF(D$19=D22,0,1)</f>
        <v>0</v>
      </c>
      <c r="E30">
        <f>ABS(E$19-E22)</f>
        <v>250</v>
      </c>
      <c r="F30">
        <f>ABS(F$19-F22)</f>
        <v>0</v>
      </c>
      <c r="G30">
        <f>ABS($G$19-G22)</f>
        <v>0</v>
      </c>
      <c r="H30" s="3">
        <f t="shared" ref="H30:T30" si="0">ABS(H$19-H22)</f>
        <v>0.1735714285714286</v>
      </c>
      <c r="I30" s="3">
        <f t="shared" si="0"/>
        <v>0.22642857142857142</v>
      </c>
      <c r="J30" s="3">
        <f t="shared" si="0"/>
        <v>0.16999999999999998</v>
      </c>
      <c r="K30" s="3">
        <f t="shared" si="0"/>
        <v>0.08</v>
      </c>
      <c r="L30" s="3">
        <f t="shared" si="0"/>
        <v>0.14285714285714285</v>
      </c>
      <c r="M30" s="3">
        <f t="shared" si="0"/>
        <v>0.19999999999999996</v>
      </c>
      <c r="N30" s="3">
        <f t="shared" si="0"/>
        <v>0.2</v>
      </c>
      <c r="O30" s="3">
        <f t="shared" si="0"/>
        <v>0.20000000000000007</v>
      </c>
      <c r="P30" s="3">
        <f t="shared" si="0"/>
        <v>531</v>
      </c>
      <c r="Q30" s="3">
        <f t="shared" si="0"/>
        <v>5.9000000000000021</v>
      </c>
      <c r="R30" s="3">
        <f t="shared" si="0"/>
        <v>3.3100000000000023</v>
      </c>
      <c r="S30" s="3">
        <f t="shared" si="0"/>
        <v>12.629999999999999</v>
      </c>
      <c r="T30" s="3">
        <f t="shared" si="0"/>
        <v>8.5</v>
      </c>
      <c r="U30">
        <f>IF(U$19 = U22,0,1)</f>
        <v>1</v>
      </c>
    </row>
    <row r="31" spans="1:21" x14ac:dyDescent="0.25">
      <c r="A31" t="s">
        <v>22</v>
      </c>
      <c r="B31">
        <v>102</v>
      </c>
      <c r="C31">
        <f t="shared" ref="C31:D33" si="1">IF(C$19=C23,0,1)</f>
        <v>0</v>
      </c>
      <c r="D31">
        <f t="shared" si="1"/>
        <v>0</v>
      </c>
      <c r="E31">
        <f t="shared" ref="E31:F33" si="2">ABS(E$19-E23)</f>
        <v>1550.9899999999998</v>
      </c>
      <c r="F31">
        <f t="shared" si="2"/>
        <v>0</v>
      </c>
      <c r="G31">
        <f t="shared" ref="G31:G33" si="3">ABS($G$19-G23)</f>
        <v>2</v>
      </c>
      <c r="H31" s="3">
        <f t="shared" ref="H31:T31" si="4">ABS(H$19-H23)</f>
        <v>0.11809523809523803</v>
      </c>
      <c r="I31" s="3">
        <f t="shared" si="4"/>
        <v>0.85142857142857142</v>
      </c>
      <c r="J31" s="3">
        <f t="shared" si="4"/>
        <v>0.08</v>
      </c>
      <c r="K31" s="3">
        <f t="shared" si="4"/>
        <v>0.08</v>
      </c>
      <c r="L31" s="3">
        <f t="shared" si="4"/>
        <v>0.14285714285714285</v>
      </c>
      <c r="M31" s="3">
        <f t="shared" si="4"/>
        <v>0.19999999999999996</v>
      </c>
      <c r="N31" s="3">
        <f t="shared" si="4"/>
        <v>0.2</v>
      </c>
      <c r="O31" s="3">
        <f t="shared" si="4"/>
        <v>0.20000000000000007</v>
      </c>
      <c r="P31" s="3">
        <f t="shared" si="4"/>
        <v>2308</v>
      </c>
      <c r="Q31" s="3">
        <f t="shared" si="4"/>
        <v>30.1</v>
      </c>
      <c r="R31" s="3">
        <f t="shared" si="4"/>
        <v>14.370000000000001</v>
      </c>
      <c r="S31" s="3">
        <f t="shared" si="4"/>
        <v>12.5</v>
      </c>
      <c r="T31" s="3">
        <f t="shared" si="4"/>
        <v>10.61</v>
      </c>
      <c r="U31">
        <f>IF(U$19 = U23,0,1)</f>
        <v>0</v>
      </c>
    </row>
    <row r="32" spans="1:21" x14ac:dyDescent="0.25">
      <c r="A32" t="s">
        <v>22</v>
      </c>
      <c r="B32">
        <v>103</v>
      </c>
      <c r="C32">
        <f t="shared" si="1"/>
        <v>1</v>
      </c>
      <c r="D32">
        <f t="shared" si="1"/>
        <v>0</v>
      </c>
      <c r="E32">
        <f t="shared" si="2"/>
        <v>300</v>
      </c>
      <c r="F32">
        <f t="shared" si="2"/>
        <v>0</v>
      </c>
      <c r="G32">
        <f t="shared" si="3"/>
        <v>0</v>
      </c>
      <c r="H32" s="3">
        <f t="shared" ref="H32:T32" si="5">ABS(H$19-H24)</f>
        <v>0.4514285714285714</v>
      </c>
      <c r="I32" s="3">
        <f t="shared" si="5"/>
        <v>0.14857142857142858</v>
      </c>
      <c r="J32" s="3">
        <f t="shared" si="5"/>
        <v>0.08</v>
      </c>
      <c r="K32" s="3">
        <f t="shared" si="5"/>
        <v>0.08</v>
      </c>
      <c r="L32" s="3">
        <f t="shared" si="5"/>
        <v>0.14285714285714285</v>
      </c>
      <c r="M32" s="3">
        <f t="shared" si="5"/>
        <v>0.19999999999999996</v>
      </c>
      <c r="N32" s="3">
        <f t="shared" si="5"/>
        <v>0.2</v>
      </c>
      <c r="O32" s="3">
        <f t="shared" si="5"/>
        <v>0.20000000000000007</v>
      </c>
      <c r="P32" s="3">
        <f t="shared" si="5"/>
        <v>9578</v>
      </c>
      <c r="Q32" s="3">
        <f t="shared" si="5"/>
        <v>2.5</v>
      </c>
      <c r="R32" s="3">
        <f t="shared" si="5"/>
        <v>10.129999999999999</v>
      </c>
      <c r="S32" s="3">
        <f t="shared" si="5"/>
        <v>10.95</v>
      </c>
      <c r="T32" s="3">
        <f t="shared" si="5"/>
        <v>1.8099999999999987</v>
      </c>
      <c r="U32">
        <f>IF(U$19 = U24,0,1)</f>
        <v>1</v>
      </c>
    </row>
    <row r="33" spans="1:21" x14ac:dyDescent="0.25">
      <c r="A33" t="s">
        <v>22</v>
      </c>
      <c r="B33">
        <v>142</v>
      </c>
      <c r="C33">
        <f t="shared" si="1"/>
        <v>1</v>
      </c>
      <c r="D33">
        <f t="shared" si="1"/>
        <v>0</v>
      </c>
      <c r="E33">
        <f t="shared" si="2"/>
        <v>89.009999999999991</v>
      </c>
      <c r="F33">
        <f t="shared" si="2"/>
        <v>0</v>
      </c>
      <c r="G33">
        <f t="shared" si="3"/>
        <v>2</v>
      </c>
      <c r="H33" s="3">
        <f t="shared" ref="H33:T33" si="6">ABS(H$19-H25)</f>
        <v>6.0199335548172805E-2</v>
      </c>
      <c r="I33" s="3">
        <f t="shared" si="6"/>
        <v>1.421926910299004E-2</v>
      </c>
      <c r="J33" s="3">
        <f t="shared" si="6"/>
        <v>1.0232558139534886E-2</v>
      </c>
      <c r="K33" s="3">
        <f t="shared" si="6"/>
        <v>0.08</v>
      </c>
      <c r="L33" s="3">
        <f t="shared" si="6"/>
        <v>0.13621262458471761</v>
      </c>
      <c r="M33" s="3">
        <f t="shared" si="6"/>
        <v>0.17500000000000004</v>
      </c>
      <c r="N33" s="3">
        <f t="shared" si="6"/>
        <v>0.17499999999999999</v>
      </c>
      <c r="O33" s="3">
        <f t="shared" si="6"/>
        <v>9.9999999999999978E-2</v>
      </c>
      <c r="P33" s="3">
        <f t="shared" si="6"/>
        <v>2498</v>
      </c>
      <c r="Q33" s="3">
        <f t="shared" si="6"/>
        <v>9.2000000000000028</v>
      </c>
      <c r="R33" s="3">
        <f t="shared" si="6"/>
        <v>0.32000000000000028</v>
      </c>
      <c r="S33" s="3">
        <f t="shared" si="6"/>
        <v>10.78</v>
      </c>
      <c r="T33" s="3">
        <f t="shared" si="6"/>
        <v>12.32</v>
      </c>
      <c r="U33">
        <f>IF(U$19 = U25,0,1)</f>
        <v>1</v>
      </c>
    </row>
    <row r="35" spans="1:21" s="8" customFormat="1" x14ac:dyDescent="0.25">
      <c r="A35" s="7" t="s">
        <v>89</v>
      </c>
    </row>
    <row r="36" spans="1:21" x14ac:dyDescent="0.25">
      <c r="A36" t="s">
        <v>85</v>
      </c>
      <c r="B36" t="s">
        <v>1</v>
      </c>
      <c r="C36" t="s">
        <v>2</v>
      </c>
      <c r="D36" t="s">
        <v>3</v>
      </c>
      <c r="E36" t="s">
        <v>4</v>
      </c>
      <c r="F36" t="s">
        <v>5</v>
      </c>
      <c r="G36" t="s">
        <v>6</v>
      </c>
      <c r="H36" t="s">
        <v>7</v>
      </c>
      <c r="I36" t="s">
        <v>8</v>
      </c>
      <c r="J36" t="s">
        <v>9</v>
      </c>
      <c r="K36" t="s">
        <v>10</v>
      </c>
      <c r="L36" t="s">
        <v>11</v>
      </c>
      <c r="M36" t="s">
        <v>12</v>
      </c>
      <c r="N36" t="s">
        <v>13</v>
      </c>
      <c r="O36" t="s">
        <v>14</v>
      </c>
      <c r="P36" t="s">
        <v>15</v>
      </c>
      <c r="Q36" t="s">
        <v>16</v>
      </c>
      <c r="R36" t="s">
        <v>17</v>
      </c>
      <c r="S36" t="s">
        <v>18</v>
      </c>
      <c r="T36" t="s">
        <v>19</v>
      </c>
      <c r="U36" t="s">
        <v>21</v>
      </c>
    </row>
    <row r="37" spans="1:21" x14ac:dyDescent="0.25">
      <c r="A37" t="s">
        <v>73</v>
      </c>
      <c r="B37" t="s">
        <v>73</v>
      </c>
      <c r="C37">
        <v>1</v>
      </c>
      <c r="D37">
        <v>1</v>
      </c>
      <c r="E37">
        <v>1</v>
      </c>
      <c r="F37">
        <v>1</v>
      </c>
      <c r="G37">
        <v>1</v>
      </c>
      <c r="H37">
        <v>1</v>
      </c>
      <c r="I37">
        <v>1</v>
      </c>
      <c r="J37">
        <v>1</v>
      </c>
      <c r="K37">
        <v>1</v>
      </c>
      <c r="L37">
        <v>1</v>
      </c>
      <c r="M37">
        <v>1</v>
      </c>
      <c r="N37">
        <v>1</v>
      </c>
      <c r="O37">
        <v>1</v>
      </c>
      <c r="P37">
        <v>0</v>
      </c>
      <c r="Q37">
        <v>1</v>
      </c>
      <c r="R37">
        <v>1</v>
      </c>
      <c r="S37">
        <v>1</v>
      </c>
      <c r="T37">
        <v>1</v>
      </c>
      <c r="U37">
        <v>1</v>
      </c>
    </row>
    <row r="38" spans="1:21" ht="16.5" customHeight="1" x14ac:dyDescent="0.25"/>
    <row r="39" spans="1:21" s="8" customFormat="1" x14ac:dyDescent="0.25">
      <c r="A39" s="7" t="s">
        <v>92</v>
      </c>
    </row>
    <row r="41" spans="1:21" x14ac:dyDescent="0.25">
      <c r="A41" t="s">
        <v>22</v>
      </c>
      <c r="B41">
        <v>101</v>
      </c>
      <c r="C41" s="3">
        <f>C30*C$37</f>
        <v>1</v>
      </c>
      <c r="D41" s="3">
        <f>D30*D37</f>
        <v>0</v>
      </c>
      <c r="E41" s="3">
        <f>E30*E37</f>
        <v>250</v>
      </c>
      <c r="F41" s="3">
        <f>F30*F37</f>
        <v>0</v>
      </c>
      <c r="G41" s="3">
        <v>0</v>
      </c>
      <c r="H41" s="3">
        <f t="shared" ref="H41:U41" si="7">H30*H37</f>
        <v>0.1735714285714286</v>
      </c>
      <c r="I41" s="3">
        <f t="shared" si="7"/>
        <v>0.22642857142857142</v>
      </c>
      <c r="J41" s="3">
        <f t="shared" si="7"/>
        <v>0.16999999999999998</v>
      </c>
      <c r="K41" s="3">
        <f t="shared" si="7"/>
        <v>0.08</v>
      </c>
      <c r="L41" s="3">
        <f t="shared" si="7"/>
        <v>0.14285714285714285</v>
      </c>
      <c r="M41" s="3">
        <f t="shared" si="7"/>
        <v>0.19999999999999996</v>
      </c>
      <c r="N41" s="3">
        <f t="shared" si="7"/>
        <v>0.2</v>
      </c>
      <c r="O41" s="3">
        <f t="shared" si="7"/>
        <v>0.20000000000000007</v>
      </c>
      <c r="P41" s="3">
        <f t="shared" si="7"/>
        <v>0</v>
      </c>
      <c r="Q41" s="3">
        <f t="shared" si="7"/>
        <v>5.9000000000000021</v>
      </c>
      <c r="R41" s="3">
        <f t="shared" si="7"/>
        <v>3.3100000000000023</v>
      </c>
      <c r="S41" s="3">
        <f t="shared" si="7"/>
        <v>12.629999999999999</v>
      </c>
      <c r="T41" s="3">
        <f t="shared" si="7"/>
        <v>8.5</v>
      </c>
      <c r="U41">
        <f t="shared" si="7"/>
        <v>1</v>
      </c>
    </row>
    <row r="42" spans="1:21" x14ac:dyDescent="0.25">
      <c r="A42" t="s">
        <v>22</v>
      </c>
      <c r="B42">
        <v>102</v>
      </c>
      <c r="C42" s="3">
        <f>C31*C$37</f>
        <v>0</v>
      </c>
      <c r="D42" s="3">
        <f t="shared" ref="D42:F44" si="8">D31*D$37</f>
        <v>0</v>
      </c>
      <c r="E42" s="3">
        <f t="shared" si="8"/>
        <v>1550.9899999999998</v>
      </c>
      <c r="F42" s="3">
        <f t="shared" si="8"/>
        <v>0</v>
      </c>
      <c r="G42" s="3">
        <v>2</v>
      </c>
      <c r="H42" s="3">
        <f t="shared" ref="H42:U42" si="9">H31*H$37</f>
        <v>0.11809523809523803</v>
      </c>
      <c r="I42" s="3">
        <f t="shared" si="9"/>
        <v>0.85142857142857142</v>
      </c>
      <c r="J42" s="3">
        <f t="shared" si="9"/>
        <v>0.08</v>
      </c>
      <c r="K42" s="3">
        <f t="shared" si="9"/>
        <v>0.08</v>
      </c>
      <c r="L42" s="3">
        <f t="shared" si="9"/>
        <v>0.14285714285714285</v>
      </c>
      <c r="M42" s="3">
        <f t="shared" si="9"/>
        <v>0.19999999999999996</v>
      </c>
      <c r="N42" s="3">
        <f t="shared" si="9"/>
        <v>0.2</v>
      </c>
      <c r="O42" s="3">
        <f t="shared" si="9"/>
        <v>0.20000000000000007</v>
      </c>
      <c r="P42" s="3">
        <f t="shared" si="9"/>
        <v>0</v>
      </c>
      <c r="Q42" s="3">
        <f t="shared" si="9"/>
        <v>30.1</v>
      </c>
      <c r="R42" s="3">
        <f t="shared" si="9"/>
        <v>14.370000000000001</v>
      </c>
      <c r="S42" s="3">
        <f t="shared" si="9"/>
        <v>12.5</v>
      </c>
      <c r="T42" s="3">
        <f t="shared" si="9"/>
        <v>10.61</v>
      </c>
      <c r="U42">
        <f t="shared" si="9"/>
        <v>0</v>
      </c>
    </row>
    <row r="43" spans="1:21" x14ac:dyDescent="0.25">
      <c r="A43" t="s">
        <v>22</v>
      </c>
      <c r="B43">
        <v>103</v>
      </c>
      <c r="C43" s="3">
        <f>C32*C$37</f>
        <v>1</v>
      </c>
      <c r="D43" s="3">
        <f t="shared" si="8"/>
        <v>0</v>
      </c>
      <c r="E43" s="3">
        <f t="shared" si="8"/>
        <v>300</v>
      </c>
      <c r="F43" s="3">
        <f t="shared" si="8"/>
        <v>0</v>
      </c>
      <c r="G43" s="3">
        <v>0</v>
      </c>
      <c r="H43" s="3">
        <f t="shared" ref="H43:U43" si="10">H32*H$37</f>
        <v>0.4514285714285714</v>
      </c>
      <c r="I43" s="3">
        <f t="shared" si="10"/>
        <v>0.14857142857142858</v>
      </c>
      <c r="J43" s="3">
        <f t="shared" si="10"/>
        <v>0.08</v>
      </c>
      <c r="K43" s="3">
        <f t="shared" si="10"/>
        <v>0.08</v>
      </c>
      <c r="L43" s="3">
        <f t="shared" si="10"/>
        <v>0.14285714285714285</v>
      </c>
      <c r="M43" s="3">
        <f t="shared" si="10"/>
        <v>0.19999999999999996</v>
      </c>
      <c r="N43" s="3">
        <f t="shared" si="10"/>
        <v>0.2</v>
      </c>
      <c r="O43" s="3">
        <f t="shared" si="10"/>
        <v>0.20000000000000007</v>
      </c>
      <c r="P43" s="3">
        <f t="shared" si="10"/>
        <v>0</v>
      </c>
      <c r="Q43" s="3">
        <f t="shared" si="10"/>
        <v>2.5</v>
      </c>
      <c r="R43" s="3">
        <f t="shared" si="10"/>
        <v>10.129999999999999</v>
      </c>
      <c r="S43" s="3">
        <f t="shared" si="10"/>
        <v>10.95</v>
      </c>
      <c r="T43" s="3">
        <f t="shared" si="10"/>
        <v>1.8099999999999987</v>
      </c>
      <c r="U43">
        <f t="shared" si="10"/>
        <v>1</v>
      </c>
    </row>
    <row r="44" spans="1:21" x14ac:dyDescent="0.25">
      <c r="A44" t="s">
        <v>22</v>
      </c>
      <c r="B44">
        <v>142</v>
      </c>
      <c r="C44" s="3">
        <f>C33*C$37</f>
        <v>1</v>
      </c>
      <c r="D44" s="3">
        <f t="shared" si="8"/>
        <v>0</v>
      </c>
      <c r="E44" s="3">
        <f t="shared" si="8"/>
        <v>89.009999999999991</v>
      </c>
      <c r="F44" s="3">
        <f t="shared" si="8"/>
        <v>0</v>
      </c>
      <c r="G44" s="3">
        <v>2</v>
      </c>
      <c r="H44" s="3">
        <f t="shared" ref="H44:U44" si="11">H33*H$37</f>
        <v>6.0199335548172805E-2</v>
      </c>
      <c r="I44" s="3">
        <f t="shared" si="11"/>
        <v>1.421926910299004E-2</v>
      </c>
      <c r="J44" s="3">
        <f t="shared" si="11"/>
        <v>1.0232558139534886E-2</v>
      </c>
      <c r="K44" s="3">
        <f t="shared" si="11"/>
        <v>0.08</v>
      </c>
      <c r="L44" s="3">
        <f t="shared" si="11"/>
        <v>0.13621262458471761</v>
      </c>
      <c r="M44" s="3">
        <f t="shared" si="11"/>
        <v>0.17500000000000004</v>
      </c>
      <c r="N44" s="3">
        <f t="shared" si="11"/>
        <v>0.17499999999999999</v>
      </c>
      <c r="O44" s="3">
        <f t="shared" si="11"/>
        <v>9.9999999999999978E-2</v>
      </c>
      <c r="P44" s="3">
        <f t="shared" si="11"/>
        <v>0</v>
      </c>
      <c r="Q44" s="3">
        <f t="shared" si="11"/>
        <v>9.2000000000000028</v>
      </c>
      <c r="R44" s="3">
        <f t="shared" si="11"/>
        <v>0.32000000000000028</v>
      </c>
      <c r="S44" s="3">
        <f t="shared" si="11"/>
        <v>10.78</v>
      </c>
      <c r="T44" s="3">
        <f t="shared" si="11"/>
        <v>12.32</v>
      </c>
      <c r="U44">
        <f t="shared" si="11"/>
        <v>1</v>
      </c>
    </row>
    <row r="47" spans="1:21" s="8" customFormat="1" x14ac:dyDescent="0.25">
      <c r="A47" s="7" t="s">
        <v>91</v>
      </c>
    </row>
    <row r="48" spans="1:21" x14ac:dyDescent="0.25">
      <c r="A48" s="2" t="s">
        <v>71</v>
      </c>
    </row>
    <row r="49" spans="1:4" x14ac:dyDescent="0.25">
      <c r="A49" s="2" t="s">
        <v>85</v>
      </c>
      <c r="B49" s="2" t="s">
        <v>1</v>
      </c>
      <c r="C49" s="2" t="s">
        <v>93</v>
      </c>
      <c r="D49" s="2" t="s">
        <v>94</v>
      </c>
    </row>
    <row r="50" spans="1:4" x14ac:dyDescent="0.25">
      <c r="A50" t="s">
        <v>22</v>
      </c>
      <c r="B50">
        <v>101</v>
      </c>
      <c r="C50" s="3">
        <f>SUM(C41:U41)</f>
        <v>283.73285714285709</v>
      </c>
      <c r="D50">
        <v>12</v>
      </c>
    </row>
    <row r="51" spans="1:4" x14ac:dyDescent="0.25">
      <c r="A51" t="s">
        <v>22</v>
      </c>
      <c r="B51">
        <v>102</v>
      </c>
      <c r="C51" s="3">
        <f>SUM(C42:U42)</f>
        <v>1622.4423809523805</v>
      </c>
      <c r="D51">
        <v>8</v>
      </c>
    </row>
    <row r="52" spans="1:4" x14ac:dyDescent="0.25">
      <c r="A52" t="s">
        <v>22</v>
      </c>
      <c r="B52">
        <v>103</v>
      </c>
      <c r="C52" s="3">
        <f>SUM(C43:U43)</f>
        <v>328.89285714285705</v>
      </c>
      <c r="D52">
        <v>12</v>
      </c>
    </row>
    <row r="53" spans="1:4" x14ac:dyDescent="0.25">
      <c r="A53" t="s">
        <v>22</v>
      </c>
      <c r="B53">
        <v>142</v>
      </c>
      <c r="C53" s="3">
        <f>SUM(C44:U44)</f>
        <v>126.3808637873754</v>
      </c>
      <c r="D53">
        <v>84</v>
      </c>
    </row>
    <row r="55" spans="1:4" s="11" customFormat="1" x14ac:dyDescent="0.25">
      <c r="A55" s="13" t="s">
        <v>99</v>
      </c>
    </row>
    <row r="56" spans="1:4" x14ac:dyDescent="0.25">
      <c r="A56" s="2" t="s">
        <v>71</v>
      </c>
    </row>
    <row r="57" spans="1:4" x14ac:dyDescent="0.25">
      <c r="A57" t="s">
        <v>95</v>
      </c>
      <c r="B57">
        <v>84</v>
      </c>
      <c r="C57" t="s">
        <v>112</v>
      </c>
    </row>
    <row r="58" spans="1:4" x14ac:dyDescent="0.25">
      <c r="A58" t="s">
        <v>109</v>
      </c>
      <c r="B58" s="12">
        <v>699</v>
      </c>
      <c r="C58" t="s">
        <v>106</v>
      </c>
    </row>
    <row r="59" spans="1:4" x14ac:dyDescent="0.25">
      <c r="A59" t="s">
        <v>102</v>
      </c>
      <c r="B59" s="12">
        <f>B57*B58</f>
        <v>58716</v>
      </c>
      <c r="C59" t="s">
        <v>108</v>
      </c>
    </row>
    <row r="60" spans="1:4" x14ac:dyDescent="0.25">
      <c r="A60" t="s">
        <v>96</v>
      </c>
      <c r="B60">
        <f>'Potential New Product List'!V3</f>
        <v>0.25</v>
      </c>
      <c r="C60" t="s">
        <v>106</v>
      </c>
    </row>
    <row r="61" spans="1:4" x14ac:dyDescent="0.25">
      <c r="A61" t="s">
        <v>107</v>
      </c>
      <c r="B61" s="12">
        <f>B59*B60</f>
        <v>14679</v>
      </c>
      <c r="C61" t="s">
        <v>110</v>
      </c>
    </row>
  </sheetData>
  <customSheetViews>
    <customSheetView guid="{E773EDD3-07CB-0342-92CD-1C6EFAD01BAD}" topLeftCell="A35">
      <selection activeCell="R41" sqref="R41"/>
      <pageMargins left="0.7" right="0.7" top="0.75" bottom="0.75" header="0.3" footer="0.3"/>
      <pageSetup orientation="portrait" horizontalDpi="4294967293" verticalDpi="4294967293"/>
    </customSheetView>
    <customSheetView guid="{0E60F5D3-6264-4CC1-A007-66AE815EFEE7}">
      <selection activeCell="C59" sqref="C59"/>
      <pageMargins left="0.7" right="0.7" top="0.75" bottom="0.75" header="0.3" footer="0.3"/>
      <pageSetup orientation="portrait" horizontalDpi="4294967293" verticalDpi="4294967293" r:id="rId1"/>
    </customSheetView>
  </customSheetViews>
  <pageMargins left="0.7" right="0.7" top="0.75" bottom="0.75" header="0.3" footer="0.3"/>
  <pageSetup orientation="portrait" horizontalDpi="4294967293" verticalDpi="4294967293" r:id="rId2"/>
  <ignoredErrors>
    <ignoredError sqref="B60" formula="1"/>
  </ignoredErrors>
  <legacyDrawing r:id="rId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11" sqref="A11"/>
    </sheetView>
  </sheetViews>
  <sheetFormatPr defaultColWidth="11.42578125" defaultRowHeight="15" x14ac:dyDescent="0.25"/>
  <cols>
    <col min="1" max="1" width="24.140625" customWidth="1"/>
    <col min="2" max="2" width="12.85546875" customWidth="1"/>
  </cols>
  <sheetData>
    <row r="1" spans="1:2" x14ac:dyDescent="0.25">
      <c r="A1" s="2" t="s">
        <v>6</v>
      </c>
      <c r="B1" s="2" t="s">
        <v>74</v>
      </c>
    </row>
    <row r="2" spans="1:2" x14ac:dyDescent="0.25">
      <c r="A2" s="9" t="s">
        <v>45</v>
      </c>
      <c r="B2" s="9">
        <v>0</v>
      </c>
    </row>
    <row r="3" spans="1:2" x14ac:dyDescent="0.25">
      <c r="A3" t="s">
        <v>25</v>
      </c>
      <c r="B3">
        <v>1</v>
      </c>
    </row>
    <row r="4" spans="1:2" x14ac:dyDescent="0.25">
      <c r="A4" t="s">
        <v>67</v>
      </c>
      <c r="B4">
        <v>2</v>
      </c>
    </row>
    <row r="5" spans="1:2" x14ac:dyDescent="0.25">
      <c r="A5" t="s">
        <v>40</v>
      </c>
      <c r="B5">
        <v>3</v>
      </c>
    </row>
    <row r="6" spans="1:2" x14ac:dyDescent="0.25">
      <c r="A6" t="s">
        <v>70</v>
      </c>
      <c r="B6">
        <v>4</v>
      </c>
    </row>
    <row r="8" spans="1:2" x14ac:dyDescent="0.25">
      <c r="A8" t="s">
        <v>82</v>
      </c>
    </row>
    <row r="9" spans="1:2" x14ac:dyDescent="0.25">
      <c r="A9" t="s">
        <v>83</v>
      </c>
    </row>
    <row r="10" spans="1:2" x14ac:dyDescent="0.25">
      <c r="A10" t="s">
        <v>84</v>
      </c>
    </row>
  </sheetData>
  <customSheetViews>
    <customSheetView guid="{E773EDD3-07CB-0342-92CD-1C6EFAD01BAD}">
      <selection activeCell="B6" sqref="B6"/>
      <pageMargins left="0.7" right="0.7" top="0.75" bottom="0.75" header="0.3" footer="0.3"/>
    </customSheetView>
    <customSheetView guid="{0E60F5D3-6264-4CC1-A007-66AE815EFEE7}">
      <selection activeCell="A11" sqref="A11"/>
      <pageMargins left="0.75" right="0.75" top="1" bottom="1" header="0.5" footer="0.5"/>
    </customSheetView>
  </customSheetView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 about characteristics</vt:lpstr>
      <vt:lpstr>Existing Product List</vt:lpstr>
      <vt:lpstr>Potential New Product List</vt:lpstr>
      <vt:lpstr>Product 171 Analysis</vt:lpstr>
      <vt:lpstr>Warranty Scale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Jeannemarie</dc:creator>
  <cp:lastModifiedBy>Jeannemarie</cp:lastModifiedBy>
  <dcterms:created xsi:type="dcterms:W3CDTF">2012-12-12T18:19:24Z</dcterms:created>
  <dcterms:modified xsi:type="dcterms:W3CDTF">2013-01-30T19:00:40Z</dcterms:modified>
</cp:coreProperties>
</file>