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s193518_dtu_dk/Documents/Teknisk_Biomedicin/6_semester/Bachelorproject/Model_13-Qiu/"/>
    </mc:Choice>
  </mc:AlternateContent>
  <xr:revisionPtr revIDLastSave="4" documentId="11_1555BA0249729624BBAA82D8C48DCC14E39BE9AF" xr6:coauthVersionLast="47" xr6:coauthVersionMax="47" xr10:uidLastSave="{55D0A2D2-1C84-4B4D-ACEC-10738B0249E6}"/>
  <bookViews>
    <workbookView xWindow="0" yWindow="0" windowWidth="51200" windowHeight="28800" xr2:uid="{00000000-000D-0000-FFFF-FFFF00000000}"/>
  </bookViews>
  <sheets>
    <sheet name=" Supplementary 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5" i="1"/>
  <c r="B309" i="1"/>
  <c r="C308" i="1"/>
  <c r="B308" i="1"/>
  <c r="C307" i="1"/>
  <c r="B307" i="1"/>
  <c r="B305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88" i="1"/>
  <c r="B288" i="1"/>
  <c r="C287" i="1"/>
  <c r="B287" i="1"/>
  <c r="B286" i="1"/>
  <c r="C285" i="1"/>
  <c r="B285" i="1"/>
  <c r="C284" i="1"/>
  <c r="B284" i="1"/>
  <c r="B283" i="1"/>
  <c r="C282" i="1"/>
  <c r="B282" i="1"/>
  <c r="C281" i="1"/>
  <c r="B281" i="1"/>
  <c r="C280" i="1"/>
  <c r="B280" i="1"/>
  <c r="C279" i="1"/>
  <c r="B279" i="1"/>
  <c r="B278" i="1"/>
  <c r="C277" i="1"/>
  <c r="B277" i="1"/>
  <c r="C276" i="1"/>
  <c r="B276" i="1"/>
  <c r="C275" i="1"/>
  <c r="B275" i="1"/>
  <c r="B266" i="1"/>
  <c r="C265" i="1"/>
  <c r="B265" i="1"/>
  <c r="C259" i="1"/>
  <c r="B259" i="1"/>
  <c r="C258" i="1"/>
  <c r="B258" i="1"/>
  <c r="C257" i="1"/>
  <c r="B257" i="1"/>
  <c r="B256" i="1"/>
  <c r="C255" i="1"/>
  <c r="B255" i="1"/>
  <c r="B254" i="1"/>
  <c r="B253" i="1"/>
  <c r="C251" i="1"/>
  <c r="B251" i="1"/>
  <c r="B249" i="1"/>
  <c r="C242" i="1"/>
  <c r="B242" i="1"/>
  <c r="C240" i="1"/>
  <c r="B240" i="1"/>
  <c r="C237" i="1"/>
  <c r="B237" i="1"/>
  <c r="C236" i="1"/>
  <c r="B236" i="1"/>
  <c r="C235" i="1"/>
  <c r="B235" i="1"/>
  <c r="C234" i="1"/>
  <c r="B234" i="1"/>
  <c r="C232" i="1"/>
  <c r="B232" i="1"/>
  <c r="C231" i="1"/>
  <c r="B231" i="1"/>
  <c r="C230" i="1"/>
  <c r="B230" i="1"/>
  <c r="C229" i="1"/>
  <c r="B229" i="1"/>
  <c r="B228" i="1"/>
  <c r="C227" i="1"/>
  <c r="B227" i="1"/>
  <c r="C226" i="1"/>
  <c r="B226" i="1"/>
  <c r="C224" i="1"/>
  <c r="B224" i="1"/>
  <c r="C223" i="1"/>
  <c r="B223" i="1"/>
  <c r="C222" i="1"/>
  <c r="B222" i="1"/>
  <c r="C221" i="1"/>
  <c r="B221" i="1"/>
  <c r="B220" i="1"/>
  <c r="C219" i="1"/>
  <c r="B219" i="1"/>
  <c r="C218" i="1"/>
  <c r="B218" i="1"/>
  <c r="C217" i="1"/>
  <c r="B217" i="1"/>
  <c r="C208" i="1"/>
  <c r="B208" i="1"/>
  <c r="B203" i="1"/>
  <c r="B197" i="1"/>
  <c r="B192" i="1"/>
  <c r="C191" i="1"/>
  <c r="B191" i="1"/>
  <c r="C187" i="1"/>
  <c r="B187" i="1"/>
  <c r="C186" i="1"/>
  <c r="B186" i="1"/>
  <c r="C185" i="1"/>
  <c r="B185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4" i="1"/>
  <c r="B174" i="1"/>
  <c r="C173" i="1"/>
  <c r="B173" i="1"/>
  <c r="C172" i="1"/>
  <c r="B172" i="1"/>
  <c r="C167" i="1"/>
  <c r="B167" i="1"/>
  <c r="B166" i="1"/>
  <c r="C165" i="1"/>
  <c r="B165" i="1"/>
  <c r="C164" i="1"/>
  <c r="B164" i="1"/>
  <c r="C163" i="1"/>
  <c r="B163" i="1"/>
  <c r="C162" i="1"/>
  <c r="B162" i="1"/>
  <c r="B161" i="1"/>
  <c r="C159" i="1"/>
  <c r="B159" i="1"/>
  <c r="C158" i="1"/>
  <c r="B158" i="1"/>
  <c r="C157" i="1"/>
  <c r="B157" i="1"/>
  <c r="C155" i="1"/>
  <c r="B155" i="1"/>
  <c r="C153" i="1"/>
  <c r="B153" i="1"/>
  <c r="C152" i="1"/>
  <c r="B152" i="1"/>
  <c r="C151" i="1"/>
  <c r="B151" i="1"/>
  <c r="B150" i="1"/>
  <c r="C149" i="1"/>
  <c r="B149" i="1"/>
  <c r="C148" i="1"/>
  <c r="B148" i="1"/>
  <c r="C147" i="1"/>
  <c r="B147" i="1"/>
  <c r="C144" i="1"/>
  <c r="B144" i="1"/>
  <c r="C143" i="1"/>
  <c r="B143" i="1"/>
  <c r="B142" i="1"/>
  <c r="C141" i="1"/>
  <c r="B141" i="1"/>
  <c r="C140" i="1"/>
  <c r="B140" i="1"/>
  <c r="B139" i="1"/>
  <c r="B137" i="1"/>
  <c r="C136" i="1"/>
  <c r="B136" i="1"/>
  <c r="C135" i="1"/>
  <c r="B135" i="1"/>
  <c r="C134" i="1"/>
  <c r="B134" i="1"/>
  <c r="C133" i="1"/>
  <c r="B133" i="1"/>
  <c r="B132" i="1"/>
  <c r="C131" i="1"/>
  <c r="B131" i="1"/>
  <c r="C130" i="1"/>
  <c r="B130" i="1"/>
  <c r="C129" i="1"/>
  <c r="B129" i="1"/>
  <c r="B119" i="1"/>
  <c r="B117" i="1"/>
  <c r="C112" i="1"/>
  <c r="B112" i="1"/>
  <c r="C111" i="1"/>
  <c r="B111" i="1"/>
  <c r="B108" i="1"/>
  <c r="C106" i="1"/>
  <c r="B106" i="1"/>
  <c r="C105" i="1"/>
  <c r="B105" i="1"/>
  <c r="C103" i="1"/>
  <c r="B103" i="1"/>
  <c r="C102" i="1"/>
  <c r="B102" i="1"/>
  <c r="C101" i="1"/>
  <c r="B101" i="1"/>
  <c r="C100" i="1"/>
  <c r="B100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B92" i="1"/>
  <c r="C91" i="1"/>
  <c r="B91" i="1"/>
  <c r="C90" i="1"/>
  <c r="B90" i="1"/>
  <c r="C89" i="1"/>
  <c r="B89" i="1"/>
  <c r="C88" i="1"/>
  <c r="B88" i="1"/>
  <c r="B76" i="1"/>
  <c r="C76" i="1"/>
  <c r="B66" i="1"/>
  <c r="B70" i="1"/>
  <c r="B75" i="1"/>
  <c r="B69" i="1"/>
  <c r="C56" i="1"/>
  <c r="B56" i="1"/>
  <c r="C24" i="1"/>
  <c r="B24" i="1"/>
  <c r="B9" i="1"/>
  <c r="C10" i="1"/>
  <c r="B10" i="1"/>
  <c r="B54" i="1"/>
  <c r="C60" i="1"/>
  <c r="B60" i="1"/>
  <c r="C19" i="1"/>
  <c r="B19" i="1"/>
  <c r="C8" i="1"/>
  <c r="B8" i="1"/>
  <c r="C14" i="1"/>
  <c r="B14" i="1"/>
  <c r="C13" i="1"/>
  <c r="B13" i="1"/>
  <c r="C15" i="1"/>
  <c r="B15" i="1"/>
  <c r="C25" i="1"/>
  <c r="C5" i="1"/>
  <c r="C7" i="1"/>
  <c r="B7" i="1"/>
  <c r="C6" i="1"/>
  <c r="B6" i="1"/>
  <c r="C12" i="1"/>
  <c r="B12" i="1"/>
  <c r="C61" i="1"/>
  <c r="B61" i="1"/>
  <c r="C11" i="1"/>
  <c r="B11" i="1"/>
  <c r="C18" i="1"/>
  <c r="B18" i="1"/>
  <c r="C59" i="1"/>
  <c r="B59" i="1"/>
  <c r="C16" i="1"/>
  <c r="B16" i="1"/>
  <c r="C21" i="1"/>
  <c r="B21" i="1"/>
  <c r="C22" i="1"/>
  <c r="B22" i="1"/>
</calcChain>
</file>

<file path=xl/sharedStrings.xml><?xml version="1.0" encoding="utf-8"?>
<sst xmlns="http://schemas.openxmlformats.org/spreadsheetml/2006/main" count="707" uniqueCount="267">
  <si>
    <t>External Database</t>
  </si>
  <si>
    <t>Annotations</t>
  </si>
  <si>
    <t>Probe Set ID</t>
  </si>
  <si>
    <t>RefSeq</t>
  </si>
  <si>
    <t>Fold Change</t>
  </si>
  <si>
    <t>P-value</t>
  </si>
  <si>
    <t>locus type</t>
  </si>
  <si>
    <t>TC01001408.hg.1</t>
  </si>
  <si>
    <t>Coding</t>
  </si>
  <si>
    <t>TC02000821.hg.1</t>
  </si>
  <si>
    <t>piRNA</t>
  </si>
  <si>
    <t>TC02000833.hg.1</t>
  </si>
  <si>
    <t>TC02000835.hg.1</t>
  </si>
  <si>
    <t>TC02002302.hg.1</t>
  </si>
  <si>
    <t>TC02002305.hg.1</t>
  </si>
  <si>
    <t>TC02002315.hg.1</t>
  </si>
  <si>
    <t>TC02002316.hg.1</t>
  </si>
  <si>
    <t>TC02002337.hg.1</t>
  </si>
  <si>
    <t>TC03000276.hg.1</t>
  </si>
  <si>
    <t>TC03000800.hg.1</t>
  </si>
  <si>
    <t>TC03001357.hg.1</t>
  </si>
  <si>
    <t>TC04001281.hg.1</t>
  </si>
  <si>
    <t>TC05000672.hg.1</t>
  </si>
  <si>
    <t>miRNA</t>
  </si>
  <si>
    <t>TC05002940.hg.1</t>
  </si>
  <si>
    <t>lincRNA</t>
  </si>
  <si>
    <t>TC06000983.hg.1</t>
  </si>
  <si>
    <t>TC06001785.hg.1</t>
  </si>
  <si>
    <t>TC07000308.hg.1</t>
  </si>
  <si>
    <t>TC08000908.hg.1</t>
  </si>
  <si>
    <t>TC08000910.hg.1</t>
  </si>
  <si>
    <t>TC08002630.hg.1</t>
  </si>
  <si>
    <t>TC08002631.hg.1</t>
  </si>
  <si>
    <t>TC09000683.hg.1</t>
  </si>
  <si>
    <t>TC0X000767.hg.1</t>
  </si>
  <si>
    <t>TC11000504.hg.1</t>
  </si>
  <si>
    <t>TC11000751.hg.1</t>
  </si>
  <si>
    <t>TC11000753.hg.1</t>
  </si>
  <si>
    <t>lncRNA</t>
  </si>
  <si>
    <t>TC11001837.hg.1</t>
  </si>
  <si>
    <t>TC11002231.hg.1</t>
  </si>
  <si>
    <t>TC12001216.hg.1</t>
  </si>
  <si>
    <t>TC14000014.hg.1</t>
  </si>
  <si>
    <t>TC14000020.hg.1</t>
  </si>
  <si>
    <t>TC14000024.hg.1</t>
  </si>
  <si>
    <t>TC14000072.hg.1</t>
  </si>
  <si>
    <t>TC14000860.hg.1</t>
  </si>
  <si>
    <t>TC14000863.hg.1</t>
  </si>
  <si>
    <t>TC14000866.hg.1</t>
  </si>
  <si>
    <t>TC15000008.hg.1</t>
  </si>
  <si>
    <t>TC15000033.hg.1</t>
  </si>
  <si>
    <t>TC15000037.hg.1</t>
  </si>
  <si>
    <t>TC15000132.hg.1</t>
  </si>
  <si>
    <t>TC15000847.hg.1</t>
  </si>
  <si>
    <t>TC15000999.hg.1</t>
  </si>
  <si>
    <t>TC15001030.hg.1</t>
  </si>
  <si>
    <t>TC15001046.hg.1</t>
  </si>
  <si>
    <t>TC15001100.hg.1</t>
  </si>
  <si>
    <t>TC18000390.hg.1</t>
  </si>
  <si>
    <t>TC19001576.hg.1</t>
  </si>
  <si>
    <t>TC19002493.hg.1</t>
  </si>
  <si>
    <t>TC19002494.hg.1</t>
  </si>
  <si>
    <t>TC20000281.hg.1</t>
  </si>
  <si>
    <t>TC20000876.hg.1</t>
  </si>
  <si>
    <t>TC21000020.hg.1</t>
  </si>
  <si>
    <t>TC21000560.hg.1</t>
  </si>
  <si>
    <t>TC22000442.hg.1</t>
  </si>
  <si>
    <t>TC22000445.hg.1</t>
  </si>
  <si>
    <t>TC22000450.hg.1</t>
  </si>
  <si>
    <t>TC01006247.hg.1</t>
  </si>
  <si>
    <t>TC02004559.hg.1</t>
  </si>
  <si>
    <t>TC04001485.hg.1</t>
  </si>
  <si>
    <t>TC05001528.hg.1</t>
  </si>
  <si>
    <t>snoRNA</t>
  </si>
  <si>
    <t>TC08001414.hg.1</t>
  </si>
  <si>
    <t>TC09000302.hg.1</t>
  </si>
  <si>
    <t>TC0X001757.hg.1</t>
  </si>
  <si>
    <t>TC12002387.hg.1</t>
  </si>
  <si>
    <t>TC14000125.hg.1</t>
  </si>
  <si>
    <t>TC14000128.hg.1</t>
  </si>
  <si>
    <t>TC16000187.hg.1</t>
  </si>
  <si>
    <t>misc_RNA</t>
  </si>
  <si>
    <t>TC16000204.hg.1</t>
  </si>
  <si>
    <t>TC16000888.hg.1</t>
  </si>
  <si>
    <t>TC16000903.hg.1</t>
  </si>
  <si>
    <t>TC17002649.hg.1</t>
  </si>
  <si>
    <t>uc021pdm.1</t>
  </si>
  <si>
    <t>uc021pdm.1</t>
    <phoneticPr fontId="22" type="noConversion"/>
  </si>
  <si>
    <t>uc021vov.1</t>
    <phoneticPr fontId="22" type="noConversion"/>
  </si>
  <si>
    <t>uc021vpa.1</t>
    <phoneticPr fontId="22" type="noConversion"/>
  </si>
  <si>
    <t>uc021vpb.1</t>
    <phoneticPr fontId="22" type="noConversion"/>
  </si>
  <si>
    <t>uc021vnq.1</t>
    <phoneticPr fontId="22" type="noConversion"/>
  </si>
  <si>
    <t>uc002tqc.2</t>
    <phoneticPr fontId="22" type="noConversion"/>
  </si>
  <si>
    <t>uc010yzu.1</t>
    <phoneticPr fontId="22" type="noConversion"/>
  </si>
  <si>
    <t>uc021vnz.1</t>
    <phoneticPr fontId="22" type="noConversion"/>
  </si>
  <si>
    <t>uc010zah.1</t>
    <phoneticPr fontId="22" type="noConversion"/>
  </si>
  <si>
    <t>ENST00000458878</t>
  </si>
  <si>
    <t>ENST00000458878</t>
    <phoneticPr fontId="22" type="noConversion"/>
  </si>
  <si>
    <t>TCONS_00010294-XLOC_004767</t>
    <phoneticPr fontId="22" type="noConversion"/>
  </si>
  <si>
    <t>uc004bun.2</t>
    <phoneticPr fontId="22" type="noConversion"/>
  </si>
  <si>
    <t>ENST00000539482</t>
  </si>
  <si>
    <t>ENST00000539482</t>
    <phoneticPr fontId="22" type="noConversion"/>
  </si>
  <si>
    <t>uc001vvd.2</t>
    <phoneticPr fontId="22" type="noConversion"/>
  </si>
  <si>
    <t>uc010tkq.1</t>
    <phoneticPr fontId="22" type="noConversion"/>
  </si>
  <si>
    <t>uc001vvh.2</t>
    <phoneticPr fontId="22" type="noConversion"/>
  </si>
  <si>
    <t>uc001vvx.1</t>
    <phoneticPr fontId="22" type="noConversion"/>
  </si>
  <si>
    <t>uc010tkr.1</t>
    <phoneticPr fontId="22" type="noConversion"/>
  </si>
  <si>
    <t>uc010tks.1</t>
    <phoneticPr fontId="22" type="noConversion"/>
  </si>
  <si>
    <t>uc010tzb.1</t>
    <phoneticPr fontId="22" type="noConversion"/>
  </si>
  <si>
    <t>uc010uac.1</t>
    <phoneticPr fontId="22" type="noConversion"/>
  </si>
  <si>
    <t>uc021sfu.1</t>
    <phoneticPr fontId="22" type="noConversion"/>
  </si>
  <si>
    <t>uc002cei.1</t>
    <phoneticPr fontId="22" type="noConversion"/>
  </si>
  <si>
    <t>uc021sue.1</t>
    <phoneticPr fontId="22" type="noConversion"/>
  </si>
  <si>
    <t>uc010tzl.1</t>
    <phoneticPr fontId="22" type="noConversion"/>
  </si>
  <si>
    <t>uc010tzy.1</t>
    <phoneticPr fontId="22" type="noConversion"/>
  </si>
  <si>
    <t>uc021sgp.1</t>
    <phoneticPr fontId="22" type="noConversion"/>
  </si>
  <si>
    <t>uc021uhu.1</t>
    <phoneticPr fontId="22" type="noConversion"/>
  </si>
  <si>
    <t>TCONS_l2_00013122-XLOC_l2_007058</t>
  </si>
  <si>
    <t>TCONS_l2_00013122-XLOC_l2_007058</t>
    <phoneticPr fontId="22" type="noConversion"/>
  </si>
  <si>
    <t xml:space="preserve">uc011abw.1 </t>
    <phoneticPr fontId="22" type="noConversion"/>
  </si>
  <si>
    <t>TCONS_00029192-XLOC_013851</t>
    <phoneticPr fontId="22" type="noConversion"/>
  </si>
  <si>
    <t xml:space="preserve">uc002zkw.2 </t>
  </si>
  <si>
    <t>uc002zla.1</t>
  </si>
  <si>
    <t>uc002zlc.1</t>
  </si>
  <si>
    <t>uc002too.1</t>
    <phoneticPr fontId="22" type="noConversion"/>
  </si>
  <si>
    <t>ENST00000459419</t>
    <phoneticPr fontId="22" type="noConversion"/>
  </si>
  <si>
    <t>ENST00000430661</t>
  </si>
  <si>
    <t>ENST00000430661</t>
    <phoneticPr fontId="22" type="noConversion"/>
  </si>
  <si>
    <t>uc011lrj.1</t>
  </si>
  <si>
    <t xml:space="preserve">uc004eai.2 </t>
  </si>
  <si>
    <t>ENST00000384564</t>
  </si>
  <si>
    <t>ENST00000384564</t>
    <phoneticPr fontId="22" type="noConversion"/>
  </si>
  <si>
    <t xml:space="preserve">ENST00000384200 </t>
    <phoneticPr fontId="22" type="noConversion"/>
  </si>
  <si>
    <t>ENST00000384694</t>
  </si>
  <si>
    <t>ENST00000384694</t>
    <phoneticPr fontId="22" type="noConversion"/>
  </si>
  <si>
    <t>ENST00000383979</t>
  </si>
  <si>
    <t>ENST00000383979</t>
    <phoneticPr fontId="22" type="noConversion"/>
  </si>
  <si>
    <t>TCONS_l2_00011244-XLOC_l2_006085</t>
    <phoneticPr fontId="22" type="noConversion"/>
  </si>
  <si>
    <t>TC04000437.hg.1</t>
  </si>
  <si>
    <t>TC19002491.hg.1</t>
  </si>
  <si>
    <t>TC12000130.hg.1</t>
  </si>
  <si>
    <t>TC12001696.hg.1</t>
  </si>
  <si>
    <t>TC12002948.hg.1</t>
  </si>
  <si>
    <t xml:space="preserve">TCONS_00010294-XLOC_004767 </t>
  </si>
  <si>
    <t>TC09001017.hg.1</t>
  </si>
  <si>
    <t>TC15000464.hg.1</t>
  </si>
  <si>
    <t>uc022bfp.1</t>
  </si>
  <si>
    <t>uc021snh.1</t>
  </si>
  <si>
    <t>TC02001696.hg.1</t>
  </si>
  <si>
    <t>TC02004133.hg.1</t>
  </si>
  <si>
    <t>TC17000408.hg.1</t>
  </si>
  <si>
    <t>TC17000423.hg.1</t>
  </si>
  <si>
    <t>TC04002067.hg.1</t>
  </si>
  <si>
    <t>TC01002886.hg.1</t>
  </si>
  <si>
    <t>TC12001569.hg.1</t>
  </si>
  <si>
    <t>TC02000720.hg.1</t>
  </si>
  <si>
    <t>TC12002390.hg.1</t>
  </si>
  <si>
    <t>TC03000056.hg.1</t>
  </si>
  <si>
    <t>TC17000813.hg.1</t>
  </si>
  <si>
    <t>TC17001833.hg.1</t>
  </si>
  <si>
    <t>TC17002770.hg.1</t>
  </si>
  <si>
    <t>TC01001974.hg.1</t>
  </si>
  <si>
    <t>TC13000161.hg.1</t>
  </si>
  <si>
    <t>TC07001019.hg.1</t>
  </si>
  <si>
    <t>TC04001811.hg.1</t>
  </si>
  <si>
    <t>TC20001131.hg.1</t>
  </si>
  <si>
    <t>TC18000231.hg.1</t>
  </si>
  <si>
    <t>TC06000371.hg.1</t>
  </si>
  <si>
    <t>TC06002714.hg.1</t>
  </si>
  <si>
    <t>TC6_apd_hap1000036.hg.1</t>
  </si>
  <si>
    <t>TC6_cox_hap2000067.hg.1</t>
  </si>
  <si>
    <t>TC6_dbb_hap3000058.hg.1</t>
  </si>
  <si>
    <t>TC6_mann_hap4000059.hg.1</t>
  </si>
  <si>
    <t>TC6_mcf_hap5000053.hg.1</t>
  </si>
  <si>
    <t>TC6_qbl_hap6000058.hg.1</t>
  </si>
  <si>
    <t>TC6_ssto_hap7000054.hg.1</t>
  </si>
  <si>
    <t>TC02000937.hg.1</t>
  </si>
  <si>
    <t>TC11000985.hg.1</t>
  </si>
  <si>
    <t>TC02003508.hg.1</t>
  </si>
  <si>
    <t>TC02004827.hg.1</t>
  </si>
  <si>
    <t>TC03002621.hg.1</t>
  </si>
  <si>
    <t>TC06001509.hg.1</t>
  </si>
  <si>
    <t>TC06003101.hg.1</t>
  </si>
  <si>
    <t>TC07000126.hg.1</t>
  </si>
  <si>
    <t>TC10001389.hg.1</t>
  </si>
  <si>
    <t>TC10002816.hg.1</t>
  </si>
  <si>
    <t>TC15000769.hg.1</t>
  </si>
  <si>
    <t>TC15000782.hg.1</t>
  </si>
  <si>
    <t>TC15000804.hg.1</t>
  </si>
  <si>
    <t>TC15001780.hg.1</t>
  </si>
  <si>
    <t>TC15001945.hg.1</t>
  </si>
  <si>
    <t>TCONS_00006285-XLOC_002890</t>
  </si>
  <si>
    <t>ENST00000365118</t>
  </si>
  <si>
    <t xml:space="preserve">TCONS_l2_00024456-XLOC_l2_012748 </t>
  </si>
  <si>
    <t>ENST00000363883</t>
  </si>
  <si>
    <t>uc021pte.1</t>
  </si>
  <si>
    <t>TCONS_00018036-XLOC_008937</t>
  </si>
  <si>
    <t>uc002bhd.1</t>
  </si>
  <si>
    <t>uc021stc.1</t>
  </si>
  <si>
    <t>uc021sti.1</t>
  </si>
  <si>
    <t>uc002bkj.1</t>
  </si>
  <si>
    <t>uc010urm.1</t>
  </si>
  <si>
    <t>BC042017</t>
  </si>
  <si>
    <t xml:space="preserve">AK127841 </t>
  </si>
  <si>
    <t>TC09001119.hg.1</t>
  </si>
  <si>
    <t>TC09001146.hg.1</t>
  </si>
  <si>
    <t>TC12001240.hg.1</t>
  </si>
  <si>
    <t>TC22000575.hg.1</t>
  </si>
  <si>
    <t>TC22000577.hg.1</t>
  </si>
  <si>
    <t xml:space="preserve">ENST00000430661 </t>
  </si>
  <si>
    <t>uc011lrc.1</t>
  </si>
  <si>
    <t xml:space="preserve">uc022bho.1 </t>
  </si>
  <si>
    <t>uc004eai.2</t>
  </si>
  <si>
    <t>ENST00000384200</t>
  </si>
  <si>
    <t xml:space="preserve">ENST00000383979 </t>
  </si>
  <si>
    <t>uc021wmz.1</t>
  </si>
  <si>
    <t>uc021wna.1</t>
  </si>
  <si>
    <t>TC22001424.hg.1</t>
  </si>
  <si>
    <t>TC07003113.hg.1</t>
  </si>
  <si>
    <t>TC09000977.hg.1</t>
  </si>
  <si>
    <t>TC0X001951.hg.1</t>
  </si>
  <si>
    <t>TC13000445.hg.1</t>
  </si>
  <si>
    <t>uc003zpz.1</t>
  </si>
  <si>
    <t xml:space="preserve">TCONS_l2_00030421-XLOC_l2_015661 </t>
  </si>
  <si>
    <t>uc021rgv.1</t>
  </si>
  <si>
    <t>TC0X001077.hg.1</t>
  </si>
  <si>
    <t>TC09001028.hg.1</t>
  </si>
  <si>
    <t>TC20001302.hg.1</t>
  </si>
  <si>
    <t>TC04002764.hg.1</t>
  </si>
  <si>
    <t>TC0X002231.hg.1</t>
  </si>
  <si>
    <t>TC08000188.hg.1</t>
  </si>
  <si>
    <t>TC17001577.hg.1</t>
  </si>
  <si>
    <t>TC04001383.hg.1</t>
  </si>
  <si>
    <t>TC02001178.hg.1</t>
  </si>
  <si>
    <t>TC03003140.hg.1</t>
  </si>
  <si>
    <t>TC11000798.hg.1</t>
  </si>
  <si>
    <t>TC11001614.hg.1</t>
  </si>
  <si>
    <t>TC18000313.hg.1</t>
  </si>
  <si>
    <t>TCONS_00006679-XLOC_003276</t>
  </si>
  <si>
    <t>uc001ovx.1</t>
  </si>
  <si>
    <t>uc021qgu.1</t>
  </si>
  <si>
    <t xml:space="preserve">ENST00000384564 </t>
  </si>
  <si>
    <t xml:space="preserve">ENST00000384694 </t>
  </si>
  <si>
    <t xml:space="preserve">uc021ugt.1 </t>
  </si>
  <si>
    <t>TC04001305.hg.1</t>
  </si>
  <si>
    <t>TC01001172.hg.1</t>
  </si>
  <si>
    <t>TC01003057.hg.1</t>
  </si>
  <si>
    <t>TC01001161.hg.1</t>
  </si>
  <si>
    <t>TC11002677.hg.1</t>
  </si>
  <si>
    <t>TC07001296.hg.1</t>
  </si>
  <si>
    <t>TC07002896.hg.1</t>
  </si>
  <si>
    <t xml:space="preserve">uc021pdm.1 </t>
  </si>
  <si>
    <t>uc003tgm.1</t>
  </si>
  <si>
    <t>(Up-regulated)</t>
    <phoneticPr fontId="22" type="noConversion"/>
  </si>
  <si>
    <t>(Down-regulated)</t>
    <phoneticPr fontId="22" type="noConversion"/>
  </si>
  <si>
    <t>Fold Change*</t>
    <phoneticPr fontId="22" type="noConversion"/>
  </si>
  <si>
    <t>* Fold change genes detected with two or more probes</t>
    <phoneticPr fontId="22" type="noConversion"/>
  </si>
  <si>
    <t>Supplementary Table 1: Differentially expressed genes between non-responders and responders at 5 time points ( Day 0)</t>
    <phoneticPr fontId="22" type="noConversion"/>
  </si>
  <si>
    <t>Non-responers-Day0 vs Responders-Day0 (moderated t-test)</t>
    <phoneticPr fontId="22" type="noConversion"/>
  </si>
  <si>
    <t>Non-responers-Day3 vs Responders-Day3 (moderated t-test)</t>
    <phoneticPr fontId="22" type="noConversion"/>
  </si>
  <si>
    <t>Non-responers-Day7 vs Responders-Day7 (moderated t-test)</t>
    <phoneticPr fontId="22" type="noConversion"/>
  </si>
  <si>
    <t>Supplementary Table 1: Differentially expressed genes between non-responders and responders at 5 time points (continued, Day 28)</t>
    <phoneticPr fontId="22" type="noConversion"/>
  </si>
  <si>
    <t>Non-responers-Day28 vs Responders-Day28 (moderated t-test)</t>
    <phoneticPr fontId="22" type="noConversion"/>
  </si>
  <si>
    <t>Supplementary Table 1: Differentially expressed genes between non-responders and responders at 5 time points (continued, Day 35)</t>
    <phoneticPr fontId="22" type="noConversion"/>
  </si>
  <si>
    <t>Non-responers-Day35 vs Responders-Day35 (moderated t-test)</t>
    <phoneticPr fontId="22" type="noConversion"/>
  </si>
  <si>
    <t>Supplementary Table 1: Differentially expressed genes between non-responders and responders at 5 time points (continued,  Day 3)</t>
    <phoneticPr fontId="22" type="noConversion"/>
  </si>
  <si>
    <t>Supplementary Table 1: Differentially expressed genes between non-responders and responders at 5 time points (continued, Day 7)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</si>
</sst>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1"/>
      <name val="Times New Roman"/>
      <family val="1"/>
    </font>
    <font>
      <sz val="9"/>
      <name val="Calibri"/>
      <family val="2"/>
      <charset val="134"/>
      <scheme val="minor"/>
    </font>
    <font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9475"/>
        <bgColor indexed="64"/>
      </patternFill>
    </fill>
    <fill>
      <patternFill patternType="solid">
        <fgColor rgb="FF8EB37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workbookViewId="0">
      <selection activeCell="B5" sqref="B5:B61"/>
    </sheetView>
  </sheetViews>
  <sheetFormatPr baseColWidth="10" defaultColWidth="9" defaultRowHeight="13" x14ac:dyDescent="0.2"/>
  <cols>
    <col min="1" max="1" width="13.5" style="1" customWidth="1"/>
    <col min="2" max="2" width="13.6640625" style="1" customWidth="1"/>
    <col min="3" max="3" width="11.5" style="1" customWidth="1"/>
    <col min="4" max="4" width="17.33203125" style="1" customWidth="1"/>
    <col min="5" max="5" width="20.5" style="1" customWidth="1"/>
    <col min="6" max="16384" width="9" style="1"/>
  </cols>
  <sheetData>
    <row r="1" spans="1:6" ht="40.5" customHeight="1" x14ac:dyDescent="0.2">
      <c r="A1" s="10" t="s">
        <v>257</v>
      </c>
      <c r="B1" s="10"/>
      <c r="C1" s="10"/>
      <c r="D1" s="10"/>
      <c r="E1" s="10"/>
      <c r="F1" s="10"/>
    </row>
    <row r="2" spans="1:6" ht="19.5" customHeight="1" x14ac:dyDescent="0.2">
      <c r="A2" s="5" t="s">
        <v>253</v>
      </c>
    </row>
    <row r="3" spans="1:6" ht="29.25" customHeight="1" x14ac:dyDescent="0.2">
      <c r="B3" s="8" t="s">
        <v>0</v>
      </c>
      <c r="C3" s="8"/>
      <c r="D3" s="9" t="s">
        <v>258</v>
      </c>
      <c r="E3" s="9"/>
    </row>
    <row r="4" spans="1:6" s="2" customFormat="1" x14ac:dyDescent="0.2">
      <c r="A4" s="2" t="s">
        <v>2</v>
      </c>
      <c r="B4" s="2" t="s">
        <v>1</v>
      </c>
      <c r="C4" s="2" t="s">
        <v>3</v>
      </c>
      <c r="D4" s="2" t="s">
        <v>255</v>
      </c>
      <c r="E4" s="2" t="s">
        <v>5</v>
      </c>
      <c r="F4" s="2" t="s">
        <v>6</v>
      </c>
    </row>
    <row r="5" spans="1:6" x14ac:dyDescent="0.2">
      <c r="A5" s="1" t="s">
        <v>32</v>
      </c>
      <c r="B5" s="3" t="str">
        <f>HYPERLINK("http://www.genecards.org/cgi-bin/carddisp.pl?gene=DEFA1B","DEFA1B")</f>
        <v>DEFA1B</v>
      </c>
      <c r="C5" s="3" t="str">
        <f>HYPERLINK("http://www.ncbi.nlm.nih.gov/nuccore/NM_001042500","NM_001042500")</f>
        <v>NM_001042500</v>
      </c>
      <c r="D5" s="1">
        <v>7.5905117988586426</v>
      </c>
      <c r="E5" s="1">
        <v>1.8166524823755026E-3</v>
      </c>
      <c r="F5" s="1" t="s">
        <v>8</v>
      </c>
    </row>
    <row r="6" spans="1:6" x14ac:dyDescent="0.2">
      <c r="A6" s="1" t="s">
        <v>30</v>
      </c>
      <c r="B6" s="3" t="str">
        <f>HYPERLINK("http://www.genecards.org/cgi-bin/carddisp.pl?gene=DEFA1B","DEFA1B")</f>
        <v>DEFA1B</v>
      </c>
      <c r="C6" s="3" t="str">
        <f>HYPERLINK("http://www.ncbi.nlm.nih.gov/nuccore/NM_001042500","NM_001042500")</f>
        <v>NM_001042500</v>
      </c>
      <c r="D6" s="1">
        <v>6.9846773147583008</v>
      </c>
      <c r="E6" s="1">
        <v>1.8634344451129436E-3</v>
      </c>
      <c r="F6" s="1" t="s">
        <v>8</v>
      </c>
    </row>
    <row r="7" spans="1:6" x14ac:dyDescent="0.2">
      <c r="A7" s="1" t="s">
        <v>31</v>
      </c>
      <c r="B7" s="3" t="str">
        <f>HYPERLINK("http://www.genecards.org/cgi-bin/carddisp.pl?gene=DEFA1B","DEFA1B")</f>
        <v>DEFA1B</v>
      </c>
      <c r="C7" s="3" t="str">
        <f>HYPERLINK("http://www.ncbi.nlm.nih.gov/nuccore/NM_001042500","NM_001042500")</f>
        <v>NM_001042500</v>
      </c>
      <c r="D7" s="1">
        <v>6.8981480598449707</v>
      </c>
      <c r="E7" s="1">
        <v>1.6402328619733453E-3</v>
      </c>
      <c r="F7" s="1" t="s">
        <v>8</v>
      </c>
    </row>
    <row r="8" spans="1:6" x14ac:dyDescent="0.2">
      <c r="A8" s="1" t="s">
        <v>40</v>
      </c>
      <c r="B8" s="3" t="str">
        <f>HYPERLINK("http://www.genecards.org/cgi-bin/carddisp.pl?gene=MMP8","MMP8")</f>
        <v>MMP8</v>
      </c>
      <c r="C8" s="3" t="str">
        <f>HYPERLINK("http://www.ncbi.nlm.nih.gov/nuccore/NM_002424","NM_002424")</f>
        <v>NM_002424</v>
      </c>
      <c r="D8" s="1">
        <v>5.5775384902954102</v>
      </c>
      <c r="E8" s="1">
        <v>2.5209244340658188E-3</v>
      </c>
      <c r="F8" s="1" t="s">
        <v>8</v>
      </c>
    </row>
    <row r="9" spans="1:6" x14ac:dyDescent="0.2">
      <c r="A9" s="1" t="s">
        <v>60</v>
      </c>
      <c r="B9" s="3" t="str">
        <f>HYPERLINK("http://www.genecards.org/cgi-bin/carddisp.pl?gene=CEACAM8","CEACAM8")</f>
        <v>CEACAM8</v>
      </c>
      <c r="C9" s="3"/>
      <c r="D9" s="1">
        <v>5.0492048263549805</v>
      </c>
      <c r="E9" s="1">
        <v>1.2108427472412586E-3</v>
      </c>
      <c r="F9" s="1" t="s">
        <v>38</v>
      </c>
    </row>
    <row r="10" spans="1:6" x14ac:dyDescent="0.2">
      <c r="A10" s="1" t="s">
        <v>59</v>
      </c>
      <c r="B10" s="3" t="str">
        <f>HYPERLINK("http://www.genecards.org/cgi-bin/carddisp.pl?gene=CEACAM8","CEACAM8")</f>
        <v>CEACAM8</v>
      </c>
      <c r="C10" s="3" t="str">
        <f>HYPERLINK("http://www.ncbi.nlm.nih.gov/nuccore/NM_001816","NM_001816")</f>
        <v>NM_001816</v>
      </c>
      <c r="D10" s="1">
        <v>4.7981424331665039</v>
      </c>
      <c r="E10" s="1">
        <v>1.0102769592776895E-3</v>
      </c>
      <c r="F10" s="1" t="s">
        <v>8</v>
      </c>
    </row>
    <row r="11" spans="1:6" x14ac:dyDescent="0.2">
      <c r="A11" s="1" t="s">
        <v>27</v>
      </c>
      <c r="B11" s="3" t="str">
        <f>HYPERLINK("http://www.genecards.org/cgi-bin/carddisp.pl?gene=CRISP3","CRISP3")</f>
        <v>CRISP3</v>
      </c>
      <c r="C11" s="3" t="str">
        <f>HYPERLINK("http://www.ncbi.nlm.nih.gov/nuccore/NM_001190986","NM_001190986")</f>
        <v>NM_001190986</v>
      </c>
      <c r="D11" s="1">
        <v>4.1171607971191406</v>
      </c>
      <c r="E11" s="1">
        <v>7.0716596383135766E-5</v>
      </c>
      <c r="F11" s="1" t="s">
        <v>8</v>
      </c>
    </row>
    <row r="12" spans="1:6" x14ac:dyDescent="0.2">
      <c r="A12" s="1" t="s">
        <v>29</v>
      </c>
      <c r="B12" s="3" t="str">
        <f>HYPERLINK("http://www.genecards.org/cgi-bin/carddisp.pl?gene=DEFA4","DEFA4")</f>
        <v>DEFA4</v>
      </c>
      <c r="C12" s="3" t="str">
        <f>HYPERLINK("http://www.ncbi.nlm.nih.gov/nuccore/NM_001925","NM_001925")</f>
        <v>NM_001925</v>
      </c>
      <c r="D12" s="1">
        <v>3.8338227272033691</v>
      </c>
      <c r="E12" s="1">
        <v>1.4882508548907936E-4</v>
      </c>
      <c r="F12" s="1" t="s">
        <v>8</v>
      </c>
    </row>
    <row r="13" spans="1:6" x14ac:dyDescent="0.2">
      <c r="A13" s="1" t="s">
        <v>36</v>
      </c>
      <c r="B13" s="3" t="str">
        <f>HYPERLINK("http://www.genecards.org/cgi-bin/carddisp.pl?gene=FOLR3","FOLR3")</f>
        <v>FOLR3</v>
      </c>
      <c r="C13" s="3" t="str">
        <f>HYPERLINK("http://www.ncbi.nlm.nih.gov/nuccore/NM_000804","NM_000804")</f>
        <v>NM_000804</v>
      </c>
      <c r="D13" s="1">
        <v>3.4244780540466309</v>
      </c>
      <c r="E13" s="1">
        <v>1.0139384306967258E-2</v>
      </c>
      <c r="F13" s="1" t="s">
        <v>8</v>
      </c>
    </row>
    <row r="14" spans="1:6" x14ac:dyDescent="0.2">
      <c r="A14" s="1" t="s">
        <v>39</v>
      </c>
      <c r="B14" s="3" t="str">
        <f>HYPERLINK("http://www.genecards.org/cgi-bin/carddisp.pl?gene=TCN1","TCN1")</f>
        <v>TCN1</v>
      </c>
      <c r="C14" s="3" t="str">
        <f>HYPERLINK("http://www.ncbi.nlm.nih.gov/nuccore/NM_001062","NM_001062")</f>
        <v>NM_001062</v>
      </c>
      <c r="D14" s="1">
        <v>3.2079868316650391</v>
      </c>
      <c r="E14" s="1">
        <v>5.8206322137266397E-4</v>
      </c>
      <c r="F14" s="1" t="s">
        <v>8</v>
      </c>
    </row>
    <row r="15" spans="1:6" x14ac:dyDescent="0.2">
      <c r="A15" s="1" t="s">
        <v>35</v>
      </c>
      <c r="B15" s="3" t="str">
        <f>HYPERLINK("http://www.genecards.org/cgi-bin/carddisp.pl?gene=MS4A3","MS4A3")</f>
        <v>MS4A3</v>
      </c>
      <c r="C15" s="3" t="str">
        <f>HYPERLINK("http://www.ncbi.nlm.nih.gov/nuccore/NM_001031666","NM_001031666")</f>
        <v>NM_001031666</v>
      </c>
      <c r="D15" s="1">
        <v>3.0673098564147949</v>
      </c>
      <c r="E15" s="1">
        <v>6.4518456347286701E-3</v>
      </c>
      <c r="F15" s="1" t="s">
        <v>8</v>
      </c>
    </row>
    <row r="16" spans="1:6" x14ac:dyDescent="0.2">
      <c r="A16" s="1" t="s">
        <v>20</v>
      </c>
      <c r="B16" s="3" t="str">
        <f>HYPERLINK("http://www.genecards.org/cgi-bin/carddisp.pl?gene=LTF","LTF")</f>
        <v>LTF</v>
      </c>
      <c r="C16" s="3" t="str">
        <f>HYPERLINK("http://www.ncbi.nlm.nih.gov/nuccore/NM_001199149","NM_001199149")</f>
        <v>NM_001199149</v>
      </c>
      <c r="D16" s="1">
        <v>3.0644793510437012</v>
      </c>
      <c r="E16" s="1">
        <v>3.5203597508370876E-4</v>
      </c>
      <c r="F16" s="1" t="s">
        <v>8</v>
      </c>
    </row>
    <row r="17" spans="1:6" x14ac:dyDescent="0.2">
      <c r="A17" s="1" t="s">
        <v>22</v>
      </c>
      <c r="B17" s="1" t="s">
        <v>97</v>
      </c>
      <c r="C17" s="3"/>
      <c r="D17" s="1">
        <v>2.9031472206115723</v>
      </c>
      <c r="E17" s="1">
        <v>1.0320742148905993E-3</v>
      </c>
      <c r="F17" s="1" t="s">
        <v>23</v>
      </c>
    </row>
    <row r="18" spans="1:6" x14ac:dyDescent="0.2">
      <c r="A18" s="1" t="s">
        <v>26</v>
      </c>
      <c r="B18" s="3" t="str">
        <f>HYPERLINK("http://www.genecards.org/cgi-bin/carddisp.pl?gene=ARG1","ARG1")</f>
        <v>ARG1</v>
      </c>
      <c r="C18" s="3" t="str">
        <f>HYPERLINK("http://www.ncbi.nlm.nih.gov/nuccore/NM_000045","NM_000045")</f>
        <v>NM_000045</v>
      </c>
      <c r="D18" s="1">
        <v>2.7155818939208984</v>
      </c>
      <c r="E18" s="1">
        <v>3.998979926109314E-2</v>
      </c>
      <c r="F18" s="1" t="s">
        <v>8</v>
      </c>
    </row>
    <row r="19" spans="1:6" x14ac:dyDescent="0.2">
      <c r="A19" s="1" t="s">
        <v>41</v>
      </c>
      <c r="B19" s="3" t="str">
        <f>HYPERLINK("http://www.genecards.org/cgi-bin/carddisp.pl?gene=OLR1","OLR1")</f>
        <v>OLR1</v>
      </c>
      <c r="C19" s="3" t="str">
        <f>HYPERLINK("http://www.ncbi.nlm.nih.gov/nuccore/NM_001172632","NM_001172632")</f>
        <v>NM_001172632</v>
      </c>
      <c r="D19" s="1">
        <v>2.6754112243652344</v>
      </c>
      <c r="E19" s="1">
        <v>6.3895075581967831E-3</v>
      </c>
      <c r="F19" s="1" t="s">
        <v>8</v>
      </c>
    </row>
    <row r="20" spans="1:6" x14ac:dyDescent="0.2">
      <c r="A20" s="1" t="s">
        <v>7</v>
      </c>
      <c r="B20" s="1" t="s">
        <v>87</v>
      </c>
      <c r="C20" s="3"/>
      <c r="D20" s="1">
        <v>2.5915746688842773</v>
      </c>
      <c r="E20" s="1">
        <v>7.2048855945467949E-3</v>
      </c>
      <c r="F20" s="1" t="s">
        <v>8</v>
      </c>
    </row>
    <row r="21" spans="1:6" x14ac:dyDescent="0.2">
      <c r="A21" s="1" t="s">
        <v>19</v>
      </c>
      <c r="B21" s="3" t="str">
        <f>HYPERLINK("http://www.genecards.org/cgi-bin/carddisp.pl?gene=CPA3","CPA3")</f>
        <v>CPA3</v>
      </c>
      <c r="C21" s="3" t="str">
        <f>HYPERLINK("http://www.ncbi.nlm.nih.gov/nuccore/NM_001870","NM_001870")</f>
        <v>NM_001870</v>
      </c>
      <c r="D21" s="1">
        <v>2.5765163898468018</v>
      </c>
      <c r="E21" s="1">
        <v>4.9869772046804428E-2</v>
      </c>
      <c r="F21" s="1" t="s">
        <v>8</v>
      </c>
    </row>
    <row r="22" spans="1:6" x14ac:dyDescent="0.2">
      <c r="A22" s="1" t="s">
        <v>18</v>
      </c>
      <c r="B22" s="3" t="str">
        <f>HYPERLINK("http://www.genecards.org/cgi-bin/carddisp.pl?gene=CAMP","CAMP")</f>
        <v>CAMP</v>
      </c>
      <c r="C22" s="3" t="str">
        <f>HYPERLINK("http://www.ncbi.nlm.nih.gov/nuccore/NM_004345","NM_004345")</f>
        <v>NM_004345</v>
      </c>
      <c r="D22" s="1">
        <v>2.5382318496704102</v>
      </c>
      <c r="E22" s="1">
        <v>2.7692429721355438E-3</v>
      </c>
      <c r="F22" s="1" t="s">
        <v>8</v>
      </c>
    </row>
    <row r="23" spans="1:6" x14ac:dyDescent="0.2">
      <c r="A23" s="1" t="s">
        <v>37</v>
      </c>
      <c r="B23" s="1" t="s">
        <v>101</v>
      </c>
      <c r="C23" s="3"/>
      <c r="D23" s="1">
        <v>2.506596565246582</v>
      </c>
      <c r="E23" s="1">
        <v>2.2472167387604713E-2</v>
      </c>
      <c r="F23" s="1" t="s">
        <v>38</v>
      </c>
    </row>
    <row r="24" spans="1:6" x14ac:dyDescent="0.2">
      <c r="A24" s="1" t="s">
        <v>62</v>
      </c>
      <c r="B24" s="3" t="str">
        <f>HYPERLINK("http://www.genecards.org/cgi-bin/carddisp.pl?gene=BPI","BPI")</f>
        <v>BPI</v>
      </c>
      <c r="C24" s="3" t="str">
        <f>HYPERLINK("http://www.ncbi.nlm.nih.gov/nuccore/NM_001725","NM_001725")</f>
        <v>NM_001725</v>
      </c>
      <c r="D24" s="1">
        <v>2.4148659706115723</v>
      </c>
      <c r="E24" s="1">
        <v>4.2456513619981706E-4</v>
      </c>
      <c r="F24" s="1" t="s">
        <v>8</v>
      </c>
    </row>
    <row r="25" spans="1:6" x14ac:dyDescent="0.2">
      <c r="A25" s="1" t="s">
        <v>34</v>
      </c>
      <c r="B25" s="3" t="str">
        <f>HYPERLINK("http://www.genecards.org/cgi-bin/carddisp.pl?gene=TKTL1","TKTL1")</f>
        <v>TKTL1</v>
      </c>
      <c r="C25" s="3" t="str">
        <f>HYPERLINK("http://www.ncbi.nlm.nih.gov/nuccore/NM_001145933","NM_001145933")</f>
        <v>NM_001145933</v>
      </c>
      <c r="D25" s="1">
        <v>2.3876729011535645</v>
      </c>
      <c r="E25" s="1">
        <v>7.0325811393558979E-3</v>
      </c>
      <c r="F25" s="1" t="s">
        <v>8</v>
      </c>
    </row>
    <row r="26" spans="1:6" x14ac:dyDescent="0.2">
      <c r="A26" s="1" t="s">
        <v>9</v>
      </c>
      <c r="B26" s="1" t="s">
        <v>88</v>
      </c>
      <c r="C26" s="3"/>
      <c r="D26" s="1">
        <v>2.3310174942016602</v>
      </c>
      <c r="E26" s="1">
        <v>7.0081707090139389E-3</v>
      </c>
      <c r="F26" s="1" t="s">
        <v>10</v>
      </c>
    </row>
    <row r="27" spans="1:6" x14ac:dyDescent="0.2">
      <c r="A27" s="1" t="s">
        <v>11</v>
      </c>
      <c r="B27" s="1" t="s">
        <v>89</v>
      </c>
      <c r="C27" s="3"/>
      <c r="D27" s="1">
        <v>2.3310174942016602</v>
      </c>
      <c r="E27" s="1">
        <v>7.0081707090139389E-3</v>
      </c>
      <c r="F27" s="1" t="s">
        <v>10</v>
      </c>
    </row>
    <row r="28" spans="1:6" x14ac:dyDescent="0.2">
      <c r="A28" s="1" t="s">
        <v>12</v>
      </c>
      <c r="B28" s="1" t="s">
        <v>90</v>
      </c>
      <c r="C28" s="3"/>
      <c r="D28" s="1">
        <v>2.3310174942016602</v>
      </c>
      <c r="E28" s="1">
        <v>7.0081707090139389E-3</v>
      </c>
      <c r="F28" s="1" t="s">
        <v>10</v>
      </c>
    </row>
    <row r="29" spans="1:6" x14ac:dyDescent="0.2">
      <c r="A29" s="1" t="s">
        <v>13</v>
      </c>
      <c r="B29" s="1" t="s">
        <v>91</v>
      </c>
      <c r="C29" s="3"/>
      <c r="D29" s="1">
        <v>2.3310174942016602</v>
      </c>
      <c r="E29" s="1">
        <v>7.0081707090139389E-3</v>
      </c>
      <c r="F29" s="1" t="s">
        <v>10</v>
      </c>
    </row>
    <row r="30" spans="1:6" x14ac:dyDescent="0.2">
      <c r="A30" s="1" t="s">
        <v>14</v>
      </c>
      <c r="B30" s="1" t="s">
        <v>92</v>
      </c>
      <c r="C30" s="3"/>
      <c r="D30" s="1">
        <v>2.3310174942016602</v>
      </c>
      <c r="E30" s="1">
        <v>7.0081707090139389E-3</v>
      </c>
      <c r="F30" s="1" t="s">
        <v>10</v>
      </c>
    </row>
    <row r="31" spans="1:6" x14ac:dyDescent="0.2">
      <c r="A31" s="1" t="s">
        <v>15</v>
      </c>
      <c r="B31" s="1" t="s">
        <v>93</v>
      </c>
      <c r="C31" s="3"/>
      <c r="D31" s="1">
        <v>2.3310174942016602</v>
      </c>
      <c r="E31" s="1">
        <v>7.0081707090139389E-3</v>
      </c>
      <c r="F31" s="1" t="s">
        <v>10</v>
      </c>
    </row>
    <row r="32" spans="1:6" x14ac:dyDescent="0.2">
      <c r="A32" s="1" t="s">
        <v>16</v>
      </c>
      <c r="B32" s="1" t="s">
        <v>94</v>
      </c>
      <c r="C32" s="3"/>
      <c r="D32" s="1">
        <v>2.3310174942016602</v>
      </c>
      <c r="E32" s="1">
        <v>7.0081707090139389E-3</v>
      </c>
      <c r="F32" s="1" t="s">
        <v>10</v>
      </c>
    </row>
    <row r="33" spans="1:6" x14ac:dyDescent="0.2">
      <c r="A33" s="1" t="s">
        <v>17</v>
      </c>
      <c r="B33" s="1" t="s">
        <v>95</v>
      </c>
      <c r="C33" s="3"/>
      <c r="D33" s="1">
        <v>2.3310174942016602</v>
      </c>
      <c r="E33" s="1">
        <v>7.0081707090139389E-3</v>
      </c>
      <c r="F33" s="1" t="s">
        <v>10</v>
      </c>
    </row>
    <row r="34" spans="1:6" x14ac:dyDescent="0.2">
      <c r="A34" s="1" t="s">
        <v>42</v>
      </c>
      <c r="B34" s="1" t="s">
        <v>102</v>
      </c>
      <c r="C34" s="3"/>
      <c r="D34" s="1">
        <v>2.3310174942016602</v>
      </c>
      <c r="E34" s="1">
        <v>7.0081707090139389E-3</v>
      </c>
      <c r="F34" s="1" t="s">
        <v>10</v>
      </c>
    </row>
    <row r="35" spans="1:6" x14ac:dyDescent="0.2">
      <c r="A35" s="1" t="s">
        <v>43</v>
      </c>
      <c r="B35" s="1" t="s">
        <v>103</v>
      </c>
      <c r="C35" s="3"/>
      <c r="D35" s="1">
        <v>2.3310174942016602</v>
      </c>
      <c r="E35" s="1">
        <v>7.0081707090139389E-3</v>
      </c>
      <c r="F35" s="1" t="s">
        <v>10</v>
      </c>
    </row>
    <row r="36" spans="1:6" x14ac:dyDescent="0.2">
      <c r="A36" s="1" t="s">
        <v>44</v>
      </c>
      <c r="B36" s="1" t="s">
        <v>104</v>
      </c>
      <c r="C36" s="3"/>
      <c r="D36" s="1">
        <v>2.3310174942016602</v>
      </c>
      <c r="E36" s="1">
        <v>7.0081707090139389E-3</v>
      </c>
      <c r="F36" s="1" t="s">
        <v>10</v>
      </c>
    </row>
    <row r="37" spans="1:6" x14ac:dyDescent="0.2">
      <c r="A37" s="1" t="s">
        <v>46</v>
      </c>
      <c r="B37" s="1" t="s">
        <v>105</v>
      </c>
      <c r="C37" s="3"/>
      <c r="D37" s="1">
        <v>2.3310174942016602</v>
      </c>
      <c r="E37" s="1">
        <v>7.0081707090139389E-3</v>
      </c>
      <c r="F37" s="1" t="s">
        <v>10</v>
      </c>
    </row>
    <row r="38" spans="1:6" x14ac:dyDescent="0.2">
      <c r="A38" s="1" t="s">
        <v>47</v>
      </c>
      <c r="B38" s="1" t="s">
        <v>106</v>
      </c>
      <c r="C38" s="3"/>
      <c r="D38" s="1">
        <v>2.3310174942016602</v>
      </c>
      <c r="E38" s="1">
        <v>7.0081707090139389E-3</v>
      </c>
      <c r="F38" s="1" t="s">
        <v>10</v>
      </c>
    </row>
    <row r="39" spans="1:6" x14ac:dyDescent="0.2">
      <c r="A39" s="1" t="s">
        <v>48</v>
      </c>
      <c r="B39" s="1" t="s">
        <v>107</v>
      </c>
      <c r="C39" s="3"/>
      <c r="D39" s="1">
        <v>2.3310174942016602</v>
      </c>
      <c r="E39" s="1">
        <v>7.0081707090139389E-3</v>
      </c>
      <c r="F39" s="1" t="s">
        <v>10</v>
      </c>
    </row>
    <row r="40" spans="1:6" x14ac:dyDescent="0.2">
      <c r="A40" s="1" t="s">
        <v>55</v>
      </c>
      <c r="B40" s="1" t="s">
        <v>113</v>
      </c>
      <c r="C40" s="3"/>
      <c r="D40" s="1">
        <v>2.3310174942016602</v>
      </c>
      <c r="E40" s="1">
        <v>7.0081707090139389E-3</v>
      </c>
      <c r="F40" s="1" t="s">
        <v>10</v>
      </c>
    </row>
    <row r="41" spans="1:6" x14ac:dyDescent="0.2">
      <c r="A41" s="1" t="s">
        <v>58</v>
      </c>
      <c r="B41" s="1" t="s">
        <v>116</v>
      </c>
      <c r="C41" s="3"/>
      <c r="D41" s="1">
        <v>2.3310174942016602</v>
      </c>
      <c r="E41" s="1">
        <v>7.0081707090139389E-3</v>
      </c>
      <c r="F41" s="1" t="s">
        <v>10</v>
      </c>
    </row>
    <row r="42" spans="1:6" x14ac:dyDescent="0.2">
      <c r="A42" s="1" t="s">
        <v>64</v>
      </c>
      <c r="B42" s="1" t="s">
        <v>119</v>
      </c>
      <c r="C42" s="3"/>
      <c r="D42" s="1">
        <v>2.3310174942016602</v>
      </c>
      <c r="E42" s="1">
        <v>7.0081707090139389E-3</v>
      </c>
      <c r="F42" s="1" t="s">
        <v>10</v>
      </c>
    </row>
    <row r="43" spans="1:6" x14ac:dyDescent="0.2">
      <c r="A43" s="1" t="s">
        <v>66</v>
      </c>
      <c r="B43" s="1" t="s">
        <v>121</v>
      </c>
      <c r="C43" s="3"/>
      <c r="D43" s="1">
        <v>2.3310174942016602</v>
      </c>
      <c r="E43" s="1">
        <v>7.0081707090139389E-3</v>
      </c>
      <c r="F43" s="1" t="s">
        <v>10</v>
      </c>
    </row>
    <row r="44" spans="1:6" x14ac:dyDescent="0.2">
      <c r="A44" s="1" t="s">
        <v>67</v>
      </c>
      <c r="B44" s="1" t="s">
        <v>122</v>
      </c>
      <c r="C44" s="3"/>
      <c r="D44" s="1">
        <v>2.3310174942016602</v>
      </c>
      <c r="E44" s="1">
        <v>7.0081707090139389E-3</v>
      </c>
      <c r="F44" s="1" t="s">
        <v>10</v>
      </c>
    </row>
    <row r="45" spans="1:6" x14ac:dyDescent="0.2">
      <c r="A45" s="1" t="s">
        <v>68</v>
      </c>
      <c r="B45" s="1" t="s">
        <v>123</v>
      </c>
      <c r="C45" s="3"/>
      <c r="D45" s="1">
        <v>2.3310174942016602</v>
      </c>
      <c r="E45" s="1">
        <v>7.0081707090139389E-3</v>
      </c>
      <c r="F45" s="1" t="s">
        <v>10</v>
      </c>
    </row>
    <row r="46" spans="1:6" x14ac:dyDescent="0.2">
      <c r="A46" s="1" t="s">
        <v>24</v>
      </c>
      <c r="B46" s="1" t="s">
        <v>98</v>
      </c>
      <c r="C46" s="3"/>
      <c r="D46" s="1">
        <v>2.3284945487976074</v>
      </c>
      <c r="E46" s="1">
        <v>9.4755517784506083E-4</v>
      </c>
      <c r="F46" s="1" t="s">
        <v>25</v>
      </c>
    </row>
    <row r="47" spans="1:6" x14ac:dyDescent="0.2">
      <c r="A47" s="1" t="s">
        <v>33</v>
      </c>
      <c r="B47" s="1" t="s">
        <v>99</v>
      </c>
      <c r="C47" s="3"/>
      <c r="D47" s="1">
        <v>2.2179908752441406</v>
      </c>
      <c r="E47" s="1">
        <v>1.2675734469667077E-3</v>
      </c>
      <c r="F47" s="1" t="s">
        <v>10</v>
      </c>
    </row>
    <row r="48" spans="1:6" x14ac:dyDescent="0.2">
      <c r="A48" s="1" t="s">
        <v>49</v>
      </c>
      <c r="B48" s="1" t="s">
        <v>108</v>
      </c>
      <c r="C48" s="3"/>
      <c r="D48" s="1">
        <v>2.2179908752441406</v>
      </c>
      <c r="E48" s="1">
        <v>1.2675734469667077E-3</v>
      </c>
      <c r="F48" s="1" t="s">
        <v>10</v>
      </c>
    </row>
    <row r="49" spans="1:6" x14ac:dyDescent="0.2">
      <c r="A49" s="1" t="s">
        <v>50</v>
      </c>
      <c r="B49" s="1" t="s">
        <v>109</v>
      </c>
      <c r="C49" s="3"/>
      <c r="D49" s="1">
        <v>2.2179908752441406</v>
      </c>
      <c r="E49" s="1">
        <v>1.2675734469667077E-3</v>
      </c>
      <c r="F49" s="1" t="s">
        <v>10</v>
      </c>
    </row>
    <row r="50" spans="1:6" x14ac:dyDescent="0.2">
      <c r="A50" s="1" t="s">
        <v>51</v>
      </c>
      <c r="B50" s="1" t="s">
        <v>110</v>
      </c>
      <c r="C50" s="3"/>
      <c r="D50" s="1">
        <v>2.2179908752441406</v>
      </c>
      <c r="E50" s="1">
        <v>1.2675734469667077E-3</v>
      </c>
      <c r="F50" s="1" t="s">
        <v>10</v>
      </c>
    </row>
    <row r="51" spans="1:6" x14ac:dyDescent="0.2">
      <c r="A51" s="1" t="s">
        <v>52</v>
      </c>
      <c r="B51" s="1" t="s">
        <v>111</v>
      </c>
      <c r="C51" s="3"/>
      <c r="D51" s="1">
        <v>2.2179908752441406</v>
      </c>
      <c r="E51" s="1">
        <v>1.2675734469667077E-3</v>
      </c>
      <c r="F51" s="1" t="s">
        <v>10</v>
      </c>
    </row>
    <row r="52" spans="1:6" x14ac:dyDescent="0.2">
      <c r="A52" s="1" t="s">
        <v>56</v>
      </c>
      <c r="B52" s="1" t="s">
        <v>114</v>
      </c>
      <c r="C52" s="3"/>
      <c r="D52" s="1">
        <v>2.2179908752441406</v>
      </c>
      <c r="E52" s="1">
        <v>1.2675734469667077E-3</v>
      </c>
      <c r="F52" s="1" t="s">
        <v>10</v>
      </c>
    </row>
    <row r="53" spans="1:6" x14ac:dyDescent="0.2">
      <c r="A53" s="1" t="s">
        <v>57</v>
      </c>
      <c r="B53" s="1" t="s">
        <v>115</v>
      </c>
      <c r="C53" s="3"/>
      <c r="D53" s="1">
        <v>2.2179908752441406</v>
      </c>
      <c r="E53" s="1">
        <v>1.2675734469667077E-3</v>
      </c>
      <c r="F53" s="1" t="s">
        <v>10</v>
      </c>
    </row>
    <row r="54" spans="1:6" x14ac:dyDescent="0.2">
      <c r="A54" s="1" t="s">
        <v>54</v>
      </c>
      <c r="B54" s="3" t="str">
        <f>HYPERLINK("http://www.genecards.org/cgi-bin/carddisp.pl?gene=DNM1P46","DNM1P46")</f>
        <v>DNM1P46</v>
      </c>
      <c r="C54" s="3"/>
      <c r="D54" s="1">
        <v>2.2011775970458984</v>
      </c>
      <c r="E54" s="1">
        <v>1.7718996852636337E-2</v>
      </c>
      <c r="F54" s="1" t="s">
        <v>10</v>
      </c>
    </row>
    <row r="55" spans="1:6" x14ac:dyDescent="0.2">
      <c r="A55" s="1" t="s">
        <v>53</v>
      </c>
      <c r="B55" s="1" t="s">
        <v>112</v>
      </c>
      <c r="C55" s="3"/>
      <c r="D55" s="1">
        <v>2.1512632369995117</v>
      </c>
      <c r="E55" s="1">
        <v>5.1880753599107265E-3</v>
      </c>
      <c r="F55" s="1" t="s">
        <v>8</v>
      </c>
    </row>
    <row r="56" spans="1:6" x14ac:dyDescent="0.2">
      <c r="A56" s="1" t="s">
        <v>63</v>
      </c>
      <c r="B56" s="3" t="str">
        <f>HYPERLINK("http://www.genecards.org/cgi-bin/carddisp.pl?gene=SLPI","SLPI")</f>
        <v>SLPI</v>
      </c>
      <c r="C56" s="3" t="str">
        <f>HYPERLINK("http://www.ncbi.nlm.nih.gov/nuccore/NM_003064","NM_003064")</f>
        <v>NM_003064</v>
      </c>
      <c r="D56" s="1">
        <v>2.1316673755645752</v>
      </c>
      <c r="E56" s="1">
        <v>7.6204573269933462E-4</v>
      </c>
      <c r="F56" s="1" t="s">
        <v>8</v>
      </c>
    </row>
    <row r="57" spans="1:6" x14ac:dyDescent="0.2">
      <c r="A57" s="1" t="s">
        <v>61</v>
      </c>
      <c r="B57" s="1" t="s">
        <v>118</v>
      </c>
      <c r="C57" s="3"/>
      <c r="D57" s="1">
        <v>2.126936674118042</v>
      </c>
      <c r="E57" s="1">
        <v>4.0777204558253288E-3</v>
      </c>
      <c r="F57" s="1" t="s">
        <v>25</v>
      </c>
    </row>
    <row r="58" spans="1:6" x14ac:dyDescent="0.2">
      <c r="A58" s="1" t="s">
        <v>65</v>
      </c>
      <c r="B58" s="1" t="s">
        <v>120</v>
      </c>
      <c r="C58" s="3"/>
      <c r="D58" s="1">
        <v>2.0558795928955078</v>
      </c>
      <c r="E58" s="1">
        <v>1.6874890774488449E-2</v>
      </c>
      <c r="F58" s="1" t="s">
        <v>25</v>
      </c>
    </row>
    <row r="59" spans="1:6" x14ac:dyDescent="0.2">
      <c r="A59" s="1" t="s">
        <v>21</v>
      </c>
      <c r="B59" s="3" t="str">
        <f>HYPERLINK("http://www.genecards.org/cgi-bin/carddisp.pl?gene=PF4","PF4")</f>
        <v>PF4</v>
      </c>
      <c r="C59" s="3" t="str">
        <f>HYPERLINK("http://www.ncbi.nlm.nih.gov/nuccore/NM_002619","NM_002619")</f>
        <v>NM_002619</v>
      </c>
      <c r="D59" s="1">
        <v>2.0346548557281494</v>
      </c>
      <c r="E59" s="1">
        <v>1.4513126574456692E-2</v>
      </c>
      <c r="F59" s="1" t="s">
        <v>8</v>
      </c>
    </row>
    <row r="60" spans="1:6" x14ac:dyDescent="0.2">
      <c r="A60" s="1" t="s">
        <v>45</v>
      </c>
      <c r="B60" s="3" t="str">
        <f>HYPERLINK("http://www.genecards.org/cgi-bin/carddisp.pl?gene=RNASE3","RNASE3")</f>
        <v>RNASE3</v>
      </c>
      <c r="C60" s="3" t="str">
        <f>HYPERLINK("http://www.ncbi.nlm.nih.gov/nuccore/NM_002935","NM_002935")</f>
        <v>NM_002935</v>
      </c>
      <c r="D60" s="1">
        <v>2.0215446949005127</v>
      </c>
      <c r="E60" s="1">
        <v>1.3523134402930737E-3</v>
      </c>
      <c r="F60" s="1" t="s">
        <v>8</v>
      </c>
    </row>
    <row r="61" spans="1:6" x14ac:dyDescent="0.2">
      <c r="A61" s="1" t="s">
        <v>28</v>
      </c>
      <c r="B61" s="3" t="str">
        <f>HYPERLINK("http://www.genecards.org/cgi-bin/carddisp.pl?gene=ABCA13","ABCA13")</f>
        <v>ABCA13</v>
      </c>
      <c r="C61" s="3" t="str">
        <f>HYPERLINK("http://www.ncbi.nlm.nih.gov/nuccore/NM_152701","NM_152701")</f>
        <v>NM_152701</v>
      </c>
      <c r="D61" s="1">
        <v>2.0044286251068115</v>
      </c>
      <c r="E61" s="1">
        <v>1.5756231732666492E-4</v>
      </c>
      <c r="F61" s="1" t="s">
        <v>8</v>
      </c>
    </row>
    <row r="62" spans="1:6" x14ac:dyDescent="0.2">
      <c r="B62" s="3"/>
      <c r="C62" s="3"/>
    </row>
    <row r="63" spans="1:6" ht="23.25" customHeight="1" x14ac:dyDescent="0.2">
      <c r="A63" s="5" t="s">
        <v>254</v>
      </c>
      <c r="C63" s="3"/>
    </row>
    <row r="64" spans="1:6" ht="38.25" customHeight="1" x14ac:dyDescent="0.2">
      <c r="B64" s="8" t="s">
        <v>0</v>
      </c>
      <c r="C64" s="8"/>
      <c r="D64" s="9" t="s">
        <v>258</v>
      </c>
      <c r="E64" s="9"/>
    </row>
    <row r="65" spans="1:6" s="2" customFormat="1" x14ac:dyDescent="0.2">
      <c r="A65" s="2" t="s">
        <v>2</v>
      </c>
      <c r="B65" s="2" t="s">
        <v>1</v>
      </c>
      <c r="C65" s="2" t="s">
        <v>3</v>
      </c>
      <c r="D65" s="2" t="s">
        <v>4</v>
      </c>
      <c r="E65" s="2" t="s">
        <v>5</v>
      </c>
      <c r="F65" s="2" t="s">
        <v>6</v>
      </c>
    </row>
    <row r="66" spans="1:6" x14ac:dyDescent="0.2">
      <c r="A66" s="1" t="s">
        <v>77</v>
      </c>
      <c r="B66" s="3" t="str">
        <f>HYPERLINK("http://www.genecards.org/cgi-bin/carddisp.pl?gene=RPS26","RPS26")</f>
        <v>RPS26</v>
      </c>
      <c r="C66" s="3"/>
      <c r="D66" s="1">
        <v>-3.2640585899353027</v>
      </c>
      <c r="E66" s="1">
        <v>1.7631820810493082E-5</v>
      </c>
      <c r="F66" s="1" t="s">
        <v>38</v>
      </c>
    </row>
    <row r="67" spans="1:6" x14ac:dyDescent="0.2">
      <c r="A67" s="1" t="s">
        <v>74</v>
      </c>
      <c r="B67" s="1" t="s">
        <v>127</v>
      </c>
      <c r="C67" s="3"/>
      <c r="D67" s="1">
        <v>-2.5698137283325195</v>
      </c>
      <c r="E67" s="1">
        <v>2.1647911125910468E-5</v>
      </c>
      <c r="F67" s="1" t="s">
        <v>8</v>
      </c>
    </row>
    <row r="68" spans="1:6" x14ac:dyDescent="0.2">
      <c r="A68" s="1" t="s">
        <v>75</v>
      </c>
      <c r="B68" s="1" t="s">
        <v>128</v>
      </c>
      <c r="C68" s="3"/>
      <c r="D68" s="1">
        <v>-2.3422341346740723</v>
      </c>
      <c r="E68" s="1">
        <v>1.4196533709764481E-2</v>
      </c>
      <c r="F68" s="1" t="s">
        <v>10</v>
      </c>
    </row>
    <row r="69" spans="1:6" x14ac:dyDescent="0.2">
      <c r="A69" s="1" t="s">
        <v>78</v>
      </c>
      <c r="B69" s="3" t="str">
        <f>HYPERLINK("http://www.genecards.org/cgi-bin/carddisp.pl?gene=TRAJ19","TRAJ19")</f>
        <v>TRAJ19</v>
      </c>
      <c r="C69" s="3"/>
      <c r="D69" s="1">
        <v>-2.2920129299163818</v>
      </c>
      <c r="E69" s="1">
        <v>3.1018431764096022E-3</v>
      </c>
      <c r="F69" s="1" t="s">
        <v>8</v>
      </c>
    </row>
    <row r="70" spans="1:6" x14ac:dyDescent="0.2">
      <c r="A70" s="1" t="s">
        <v>71</v>
      </c>
      <c r="B70" s="3" t="str">
        <f>HYPERLINK("http://www.genecards.org/cgi-bin/carddisp.pl?gene=RPS26P11","RPS26P11")</f>
        <v>RPS26P11</v>
      </c>
      <c r="C70" s="3"/>
      <c r="D70" s="1">
        <v>-2.2745809555053711</v>
      </c>
      <c r="E70" s="1">
        <v>9.6153395134024322E-5</v>
      </c>
      <c r="F70" s="1" t="s">
        <v>38</v>
      </c>
    </row>
    <row r="71" spans="1:6" x14ac:dyDescent="0.2">
      <c r="A71" s="1" t="s">
        <v>80</v>
      </c>
      <c r="B71" s="1" t="s">
        <v>131</v>
      </c>
      <c r="C71" s="3"/>
      <c r="D71" s="1">
        <v>-2.2664370536804199</v>
      </c>
      <c r="E71" s="1">
        <v>1.5672124922275543E-2</v>
      </c>
      <c r="F71" s="1" t="s">
        <v>81</v>
      </c>
    </row>
    <row r="72" spans="1:6" x14ac:dyDescent="0.2">
      <c r="A72" s="1" t="s">
        <v>82</v>
      </c>
      <c r="B72" s="1" t="s">
        <v>132</v>
      </c>
      <c r="C72" s="3"/>
      <c r="D72" s="1">
        <v>-2.2664370536804199</v>
      </c>
      <c r="E72" s="1">
        <v>1.5672124922275543E-2</v>
      </c>
      <c r="F72" s="1" t="s">
        <v>81</v>
      </c>
    </row>
    <row r="73" spans="1:6" x14ac:dyDescent="0.2">
      <c r="A73" s="1" t="s">
        <v>83</v>
      </c>
      <c r="B73" s="1" t="s">
        <v>134</v>
      </c>
      <c r="C73" s="3"/>
      <c r="D73" s="1">
        <v>-2.2664370536804199</v>
      </c>
      <c r="E73" s="1">
        <v>1.5672124922275543E-2</v>
      </c>
      <c r="F73" s="1" t="s">
        <v>81</v>
      </c>
    </row>
    <row r="74" spans="1:6" x14ac:dyDescent="0.2">
      <c r="A74" s="1" t="s">
        <v>84</v>
      </c>
      <c r="B74" s="1" t="s">
        <v>136</v>
      </c>
      <c r="C74" s="3"/>
      <c r="D74" s="1">
        <v>-2.2664370536804199</v>
      </c>
      <c r="E74" s="1">
        <v>1.5672124922275543E-2</v>
      </c>
      <c r="F74" s="1" t="s">
        <v>81</v>
      </c>
    </row>
    <row r="75" spans="1:6" x14ac:dyDescent="0.2">
      <c r="A75" s="1" t="s">
        <v>79</v>
      </c>
      <c r="B75" s="3" t="str">
        <f>HYPERLINK("http://www.genecards.org/cgi-bin/carddisp.pl?gene=TRAJ1","TRAJ1")</f>
        <v>TRAJ1</v>
      </c>
      <c r="C75" s="3"/>
      <c r="D75" s="1">
        <v>-2.2054393291473389</v>
      </c>
      <c r="E75" s="1">
        <v>1.2456747936084867E-3</v>
      </c>
      <c r="F75" s="1" t="s">
        <v>8</v>
      </c>
    </row>
    <row r="76" spans="1:6" x14ac:dyDescent="0.2">
      <c r="A76" s="1" t="s">
        <v>69</v>
      </c>
      <c r="B76" s="3" t="str">
        <f>HYPERLINK("http://www.genecards.org/cgi-bin/carddisp.pl?gene=HNRNPU-AS1","HNRNPU-AS1")</f>
        <v>HNRNPU-AS1</v>
      </c>
      <c r="C76" s="3" t="str">
        <f>HYPERLINK("http://www.ncbi.nlm.nih.gov/nuccore/NR_026778","NR_026778")</f>
        <v>NR_026778</v>
      </c>
      <c r="D76" s="1">
        <v>-2.0680959224700928</v>
      </c>
      <c r="E76" s="1">
        <v>3.1601546797901392E-3</v>
      </c>
      <c r="F76" s="1" t="s">
        <v>38</v>
      </c>
    </row>
    <row r="77" spans="1:6" x14ac:dyDescent="0.2">
      <c r="A77" s="1" t="s">
        <v>76</v>
      </c>
      <c r="B77" s="1" t="s">
        <v>129</v>
      </c>
      <c r="C77" s="3"/>
      <c r="D77" s="1">
        <v>-2.0609877109527588</v>
      </c>
      <c r="E77" s="1">
        <v>5.4770811402704567E-5</v>
      </c>
      <c r="F77" s="1" t="s">
        <v>25</v>
      </c>
    </row>
    <row r="78" spans="1:6" x14ac:dyDescent="0.2">
      <c r="A78" s="1" t="s">
        <v>70</v>
      </c>
      <c r="B78" s="1" t="s">
        <v>124</v>
      </c>
      <c r="C78" s="3"/>
      <c r="D78" s="1">
        <v>-2.0584871768951416</v>
      </c>
      <c r="E78" s="1">
        <v>8.3217874635010958E-4</v>
      </c>
      <c r="F78" s="1" t="s">
        <v>38</v>
      </c>
    </row>
    <row r="79" spans="1:6" x14ac:dyDescent="0.2">
      <c r="A79" s="1" t="s">
        <v>72</v>
      </c>
      <c r="B79" s="1" t="s">
        <v>125</v>
      </c>
      <c r="C79" s="3"/>
      <c r="D79" s="1">
        <v>-2.0179657936096191</v>
      </c>
      <c r="E79" s="1">
        <v>6.4104078337550163E-3</v>
      </c>
      <c r="F79" s="1" t="s">
        <v>73</v>
      </c>
    </row>
    <row r="80" spans="1:6" x14ac:dyDescent="0.2">
      <c r="A80" s="1" t="s">
        <v>85</v>
      </c>
      <c r="B80" s="1" t="s">
        <v>137</v>
      </c>
      <c r="C80" s="3"/>
      <c r="D80" s="1">
        <v>-2.0115816593170166</v>
      </c>
      <c r="E80" s="1">
        <v>1.0746459476649761E-2</v>
      </c>
      <c r="F80" s="1" t="s">
        <v>25</v>
      </c>
    </row>
    <row r="84" spans="1:7" ht="36.75" customHeight="1" x14ac:dyDescent="0.2">
      <c r="A84" s="10" t="s">
        <v>265</v>
      </c>
      <c r="B84" s="10"/>
      <c r="C84" s="10"/>
      <c r="D84" s="10"/>
      <c r="E84" s="10"/>
      <c r="F84" s="10"/>
      <c r="G84" s="6"/>
    </row>
    <row r="85" spans="1:7" ht="19.5" customHeight="1" x14ac:dyDescent="0.2">
      <c r="A85" s="5" t="s">
        <v>253</v>
      </c>
    </row>
    <row r="86" spans="1:7" customFormat="1" ht="42" customHeight="1" x14ac:dyDescent="0.2">
      <c r="A86" s="1"/>
      <c r="B86" s="8" t="s">
        <v>0</v>
      </c>
      <c r="C86" s="8"/>
      <c r="D86" s="9" t="s">
        <v>259</v>
      </c>
      <c r="E86" s="9"/>
    </row>
    <row r="87" spans="1:7" customFormat="1" ht="15" x14ac:dyDescent="0.2">
      <c r="A87" s="2" t="s">
        <v>2</v>
      </c>
      <c r="B87" s="2" t="s">
        <v>1</v>
      </c>
      <c r="C87" s="2" t="s">
        <v>3</v>
      </c>
      <c r="D87" s="2" t="s">
        <v>255</v>
      </c>
      <c r="E87" s="2" t="s">
        <v>5</v>
      </c>
      <c r="F87" s="2" t="s">
        <v>6</v>
      </c>
    </row>
    <row r="88" spans="1:7" customFormat="1" ht="15" x14ac:dyDescent="0.2">
      <c r="A88" s="1" t="s">
        <v>32</v>
      </c>
      <c r="B88" s="3" t="str">
        <f>HYPERLINK("http://www.genecards.org/cgi-bin/carddisp.pl?gene=DEFA1B","DEFA1B")</f>
        <v>DEFA1B</v>
      </c>
      <c r="C88" s="3" t="str">
        <f>HYPERLINK("http://www.ncbi.nlm.nih.gov/nuccore/NM_001042500","NM_001042500")</f>
        <v>NM_001042500</v>
      </c>
      <c r="D88" s="1">
        <v>6.5445923805236816</v>
      </c>
      <c r="E88" s="1">
        <v>3.9692712016403675E-4</v>
      </c>
      <c r="F88" s="1" t="s">
        <v>8</v>
      </c>
    </row>
    <row r="89" spans="1:7" customFormat="1" ht="15" x14ac:dyDescent="0.2">
      <c r="A89" s="1" t="s">
        <v>30</v>
      </c>
      <c r="B89" s="3" t="str">
        <f>HYPERLINK("http://www.genecards.org/cgi-bin/carddisp.pl?gene=DEFA1B","DEFA1B")</f>
        <v>DEFA1B</v>
      </c>
      <c r="C89" s="3" t="str">
        <f>HYPERLINK("http://www.ncbi.nlm.nih.gov/nuccore/NM_001042500","NM_001042500")</f>
        <v>NM_001042500</v>
      </c>
      <c r="D89" s="1">
        <v>6.1944928169250488</v>
      </c>
      <c r="E89" s="1">
        <v>5.5868824711069465E-4</v>
      </c>
      <c r="F89" s="1" t="s">
        <v>8</v>
      </c>
    </row>
    <row r="90" spans="1:7" customFormat="1" ht="15" x14ac:dyDescent="0.2">
      <c r="A90" s="1" t="s">
        <v>31</v>
      </c>
      <c r="B90" s="3" t="str">
        <f>HYPERLINK("http://www.genecards.org/cgi-bin/carddisp.pl?gene=DEFA1B","DEFA1B")</f>
        <v>DEFA1B</v>
      </c>
      <c r="C90" s="3" t="str">
        <f>HYPERLINK("http://www.ncbi.nlm.nih.gov/nuccore/NM_001042500","NM_001042500")</f>
        <v>NM_001042500</v>
      </c>
      <c r="D90" s="1">
        <v>6.0691595077514648</v>
      </c>
      <c r="E90" s="1">
        <v>4.8616464482620358E-4</v>
      </c>
      <c r="F90" s="1" t="s">
        <v>8</v>
      </c>
    </row>
    <row r="91" spans="1:7" customFormat="1" ht="15" x14ac:dyDescent="0.2">
      <c r="A91" s="1" t="s">
        <v>59</v>
      </c>
      <c r="B91" s="3" t="str">
        <f>HYPERLINK("http://www.genecards.org/cgi-bin/carddisp.pl?gene=CEACAM8","CEACAM8")</f>
        <v>CEACAM8</v>
      </c>
      <c r="C91" s="3" t="str">
        <f>HYPERLINK("http://www.ncbi.nlm.nih.gov/nuccore/NM_001816","NM_001816")</f>
        <v>NM_001816</v>
      </c>
      <c r="D91" s="1">
        <v>5.8977217674255371</v>
      </c>
      <c r="E91" s="1">
        <v>3.4163615782745183E-4</v>
      </c>
      <c r="F91" s="1" t="s">
        <v>8</v>
      </c>
    </row>
    <row r="92" spans="1:7" customFormat="1" ht="15" x14ac:dyDescent="0.2">
      <c r="A92" s="1" t="s">
        <v>60</v>
      </c>
      <c r="B92" s="3" t="str">
        <f>HYPERLINK("http://www.genecards.org/cgi-bin/carddisp.pl?gene=CEACAM8","CEACAM8")</f>
        <v>CEACAM8</v>
      </c>
      <c r="D92" s="1">
        <v>5.6303186416625977</v>
      </c>
      <c r="E92" s="1">
        <v>3.4820486325770617E-4</v>
      </c>
      <c r="F92" s="1" t="s">
        <v>38</v>
      </c>
    </row>
    <row r="93" spans="1:7" customFormat="1" ht="15" x14ac:dyDescent="0.2">
      <c r="A93" s="1" t="s">
        <v>40</v>
      </c>
      <c r="B93" s="3" t="str">
        <f>HYPERLINK("http://www.genecards.org/cgi-bin/carddisp.pl?gene=MMP8","MMP8")</f>
        <v>MMP8</v>
      </c>
      <c r="C93" s="3" t="str">
        <f>HYPERLINK("http://www.ncbi.nlm.nih.gov/nuccore/NM_002424","NM_002424")</f>
        <v>NM_002424</v>
      </c>
      <c r="D93" s="1">
        <v>4.9130954742431641</v>
      </c>
      <c r="E93" s="1">
        <v>2.4714011233299971E-3</v>
      </c>
      <c r="F93" s="1" t="s">
        <v>8</v>
      </c>
    </row>
    <row r="94" spans="1:7" customFormat="1" ht="15" x14ac:dyDescent="0.2">
      <c r="A94" s="1" t="s">
        <v>20</v>
      </c>
      <c r="B94" s="3" t="str">
        <f>HYPERLINK("http://www.genecards.org/cgi-bin/carddisp.pl?gene=LTF","LTF")</f>
        <v>LTF</v>
      </c>
      <c r="C94" s="3" t="str">
        <f>HYPERLINK("http://www.ncbi.nlm.nih.gov/nuccore/NM_001199149","NM_001199149")</f>
        <v>NM_001199149</v>
      </c>
      <c r="D94" s="1">
        <v>3.6564602851867676</v>
      </c>
      <c r="E94" s="1">
        <v>9.5323572168126702E-4</v>
      </c>
      <c r="F94" s="1" t="s">
        <v>8</v>
      </c>
    </row>
    <row r="95" spans="1:7" customFormat="1" ht="15" x14ac:dyDescent="0.2">
      <c r="A95" s="1" t="s">
        <v>27</v>
      </c>
      <c r="B95" s="3" t="str">
        <f>HYPERLINK("http://www.genecards.org/cgi-bin/carddisp.pl?gene=CRISP3","CRISP3")</f>
        <v>CRISP3</v>
      </c>
      <c r="C95" s="3" t="str">
        <f>HYPERLINK("http://www.ncbi.nlm.nih.gov/nuccore/NM_001190986","NM_001190986")</f>
        <v>NM_001190986</v>
      </c>
      <c r="D95" s="1">
        <v>3.5205192565917969</v>
      </c>
      <c r="E95" s="1">
        <v>9.6104602562263608E-4</v>
      </c>
      <c r="F95" s="1" t="s">
        <v>8</v>
      </c>
    </row>
    <row r="96" spans="1:7" customFormat="1" ht="15" x14ac:dyDescent="0.2">
      <c r="A96" s="1" t="s">
        <v>26</v>
      </c>
      <c r="B96" s="3" t="str">
        <f>HYPERLINK("http://www.genecards.org/cgi-bin/carddisp.pl?gene=ARG1","ARG1")</f>
        <v>ARG1</v>
      </c>
      <c r="C96" s="3" t="str">
        <f>HYPERLINK("http://www.ncbi.nlm.nih.gov/nuccore/NM_000045","NM_000045")</f>
        <v>NM_000045</v>
      </c>
      <c r="D96" s="1">
        <v>2.8697423934936523</v>
      </c>
      <c r="E96" s="1">
        <v>9.4300694763660431E-3</v>
      </c>
      <c r="F96" s="1" t="s">
        <v>8</v>
      </c>
    </row>
    <row r="97" spans="1:6" customFormat="1" ht="15" x14ac:dyDescent="0.2">
      <c r="A97" s="1" t="s">
        <v>29</v>
      </c>
      <c r="B97" s="3" t="str">
        <f>HYPERLINK("http://www.genecards.org/cgi-bin/carddisp.pl?gene=DEFA4","DEFA4")</f>
        <v>DEFA4</v>
      </c>
      <c r="C97" s="3" t="str">
        <f>HYPERLINK("http://www.ncbi.nlm.nih.gov/nuccore/NM_001925","NM_001925")</f>
        <v>NM_001925</v>
      </c>
      <c r="D97" s="1">
        <v>2.8685388565063477</v>
      </c>
      <c r="E97" s="1">
        <v>4.9557182937860489E-3</v>
      </c>
      <c r="F97" s="1" t="s">
        <v>8</v>
      </c>
    </row>
    <row r="98" spans="1:6" customFormat="1" ht="15" x14ac:dyDescent="0.2">
      <c r="A98" s="1" t="s">
        <v>62</v>
      </c>
      <c r="B98" s="3" t="str">
        <f>HYPERLINK("http://www.genecards.org/cgi-bin/carddisp.pl?gene=BPI","BPI")</f>
        <v>BPI</v>
      </c>
      <c r="C98" s="3" t="str">
        <f>HYPERLINK("http://www.ncbi.nlm.nih.gov/nuccore/NM_001725","NM_001725")</f>
        <v>NM_001725</v>
      </c>
      <c r="D98" s="1">
        <v>2.8279335498809814</v>
      </c>
      <c r="E98" s="1">
        <v>2.9973118216730654E-4</v>
      </c>
      <c r="F98" s="1" t="s">
        <v>8</v>
      </c>
    </row>
    <row r="99" spans="1:6" customFormat="1" ht="15" x14ac:dyDescent="0.2">
      <c r="A99" s="1" t="s">
        <v>139</v>
      </c>
      <c r="B99" s="3" t="str">
        <f>HYPERLINK("http://www.genecards.org/cgi-bin/carddisp.pl?gene=CEACAM1","CEACAM1")</f>
        <v>CEACAM1</v>
      </c>
      <c r="C99" s="3"/>
      <c r="D99" s="1">
        <v>2.6182332038879395</v>
      </c>
      <c r="E99" s="1">
        <v>4.3206024565733969E-4</v>
      </c>
      <c r="F99" s="1" t="s">
        <v>38</v>
      </c>
    </row>
    <row r="100" spans="1:6" customFormat="1" ht="15" x14ac:dyDescent="0.2">
      <c r="A100" s="1" t="s">
        <v>138</v>
      </c>
      <c r="B100" s="3" t="str">
        <f>HYPERLINK("http://www.genecards.org/cgi-bin/carddisp.pl?gene=ANXA3","ANXA3")</f>
        <v>ANXA3</v>
      </c>
      <c r="C100" s="3" t="str">
        <f>HYPERLINK("http://www.ncbi.nlm.nih.gov/nuccore/NM_005139","NM_005139")</f>
        <v>NM_005139</v>
      </c>
      <c r="D100" s="1">
        <v>2.6120772361755371</v>
      </c>
      <c r="E100" s="1">
        <v>3.8858214975334704E-4</v>
      </c>
      <c r="F100" s="1" t="s">
        <v>8</v>
      </c>
    </row>
    <row r="101" spans="1:6" customFormat="1" ht="15" x14ac:dyDescent="0.2">
      <c r="A101" s="1" t="s">
        <v>36</v>
      </c>
      <c r="B101" s="3" t="str">
        <f>HYPERLINK("http://www.genecards.org/cgi-bin/carddisp.pl?gene=FOLR3","FOLR3")</f>
        <v>FOLR3</v>
      </c>
      <c r="C101" s="3" t="str">
        <f>HYPERLINK("http://www.ncbi.nlm.nih.gov/nuccore/NM_000804","NM_000804")</f>
        <v>NM_000804</v>
      </c>
      <c r="D101" s="1">
        <v>2.6053133010864258</v>
      </c>
      <c r="E101" s="1">
        <v>4.0952052921056747E-2</v>
      </c>
      <c r="F101" s="1" t="s">
        <v>8</v>
      </c>
    </row>
    <row r="102" spans="1:6" customFormat="1" ht="15" x14ac:dyDescent="0.2">
      <c r="A102" s="1" t="s">
        <v>34</v>
      </c>
      <c r="B102" s="3" t="str">
        <f>HYPERLINK("http://www.genecards.org/cgi-bin/carddisp.pl?gene=TKTL1","TKTL1")</f>
        <v>TKTL1</v>
      </c>
      <c r="C102" s="3" t="str">
        <f>HYPERLINK("http://www.ncbi.nlm.nih.gov/nuccore/NM_001145933","NM_001145933")</f>
        <v>NM_001145933</v>
      </c>
      <c r="D102" s="1">
        <v>2.5052928924560547</v>
      </c>
      <c r="E102" s="1">
        <v>4.7050747089087963E-3</v>
      </c>
      <c r="F102" s="1" t="s">
        <v>8</v>
      </c>
    </row>
    <row r="103" spans="1:6" customFormat="1" ht="15" x14ac:dyDescent="0.2">
      <c r="A103" s="1" t="s">
        <v>35</v>
      </c>
      <c r="B103" s="3" t="str">
        <f>HYPERLINK("http://www.genecards.org/cgi-bin/carddisp.pl?gene=MS4A3","MS4A3")</f>
        <v>MS4A3</v>
      </c>
      <c r="C103" s="3" t="str">
        <f>HYPERLINK("http://www.ncbi.nlm.nih.gov/nuccore/NM_001031666","NM_001031666")</f>
        <v>NM_001031666</v>
      </c>
      <c r="D103" s="1">
        <v>2.4665932655334473</v>
      </c>
      <c r="E103" s="1">
        <v>1.6826000064611435E-3</v>
      </c>
      <c r="F103" s="1" t="s">
        <v>8</v>
      </c>
    </row>
    <row r="104" spans="1:6" customFormat="1" ht="15" x14ac:dyDescent="0.2">
      <c r="A104" s="1" t="s">
        <v>61</v>
      </c>
      <c r="B104" s="1" t="s">
        <v>117</v>
      </c>
      <c r="C104" s="3"/>
      <c r="D104" s="1">
        <v>2.4269483089447021</v>
      </c>
      <c r="E104" s="1">
        <v>8.0879294546321034E-4</v>
      </c>
      <c r="F104" s="1" t="s">
        <v>25</v>
      </c>
    </row>
    <row r="105" spans="1:6" customFormat="1" ht="15" x14ac:dyDescent="0.2">
      <c r="A105" s="1" t="s">
        <v>28</v>
      </c>
      <c r="B105" s="3" t="str">
        <f>HYPERLINK("http://www.genecards.org/cgi-bin/carddisp.pl?gene=ABCA13","ABCA13")</f>
        <v>ABCA13</v>
      </c>
      <c r="C105" s="3" t="str">
        <f>HYPERLINK("http://www.ncbi.nlm.nih.gov/nuccore/NM_152701","NM_152701")</f>
        <v>NM_152701</v>
      </c>
      <c r="D105" s="1">
        <v>2.3425910472869873</v>
      </c>
      <c r="E105" s="1">
        <v>1.4785012463107705E-3</v>
      </c>
      <c r="F105" s="1" t="s">
        <v>8</v>
      </c>
    </row>
    <row r="106" spans="1:6" customFormat="1" ht="15" x14ac:dyDescent="0.2">
      <c r="A106" s="1" t="s">
        <v>39</v>
      </c>
      <c r="B106" s="3" t="str">
        <f>HYPERLINK("http://www.genecards.org/cgi-bin/carddisp.pl?gene=TCN1","TCN1")</f>
        <v>TCN1</v>
      </c>
      <c r="C106" s="3" t="str">
        <f>HYPERLINK("http://www.ncbi.nlm.nih.gov/nuccore/NM_001062","NM_001062")</f>
        <v>NM_001062</v>
      </c>
      <c r="D106" s="1">
        <v>2.2483046054840088</v>
      </c>
      <c r="E106" s="1">
        <v>5.2481051534414291E-4</v>
      </c>
      <c r="F106" s="1" t="s">
        <v>8</v>
      </c>
    </row>
    <row r="107" spans="1:6" customFormat="1" ht="15" x14ac:dyDescent="0.2">
      <c r="A107" s="1" t="s">
        <v>7</v>
      </c>
      <c r="B107" s="1" t="s">
        <v>86</v>
      </c>
      <c r="C107" s="3"/>
      <c r="D107" s="1">
        <v>2.2135388851165771</v>
      </c>
      <c r="E107" s="1">
        <v>1.4216749928891659E-2</v>
      </c>
      <c r="F107" s="1" t="s">
        <v>8</v>
      </c>
    </row>
    <row r="108" spans="1:6" customFormat="1" ht="15" x14ac:dyDescent="0.2">
      <c r="A108" s="1" t="s">
        <v>142</v>
      </c>
      <c r="B108" s="3" t="str">
        <f>HYPERLINK("http://www.genecards.org/cgi-bin/carddisp.pl?gene=IFNG","IFNG")</f>
        <v>IFNG</v>
      </c>
      <c r="D108" s="1">
        <v>2.1973578929901123</v>
      </c>
      <c r="E108" s="1">
        <v>2.1676385775208473E-2</v>
      </c>
      <c r="F108" s="1" t="s">
        <v>38</v>
      </c>
    </row>
    <row r="109" spans="1:6" customFormat="1" ht="15" x14ac:dyDescent="0.2">
      <c r="A109" s="1" t="s">
        <v>22</v>
      </c>
      <c r="B109" s="1" t="s">
        <v>96</v>
      </c>
      <c r="C109" s="3"/>
      <c r="D109" s="1">
        <v>2.1970963478088379</v>
      </c>
      <c r="E109" s="1">
        <v>2.4666646495461464E-2</v>
      </c>
      <c r="F109" s="1" t="s">
        <v>23</v>
      </c>
    </row>
    <row r="110" spans="1:6" customFormat="1" ht="15" x14ac:dyDescent="0.2">
      <c r="A110" s="1" t="s">
        <v>24</v>
      </c>
      <c r="B110" s="1" t="s">
        <v>143</v>
      </c>
      <c r="C110" s="3"/>
      <c r="D110" s="1">
        <v>2.1722397804260254</v>
      </c>
      <c r="E110" s="1">
        <v>1.7230233643203974E-3</v>
      </c>
      <c r="F110" s="1" t="s">
        <v>25</v>
      </c>
    </row>
    <row r="111" spans="1:6" customFormat="1" ht="15" x14ac:dyDescent="0.2">
      <c r="A111" s="1" t="s">
        <v>140</v>
      </c>
      <c r="B111" s="3" t="str">
        <f>HYPERLINK("http://www.genecards.org/cgi-bin/carddisp.pl?gene=CLEC4D","CLEC4D")</f>
        <v>CLEC4D</v>
      </c>
      <c r="C111" s="3" t="str">
        <f>HYPERLINK("http://www.ncbi.nlm.nih.gov/nuccore/NM_080387","NM_080387")</f>
        <v>NM_080387</v>
      </c>
      <c r="D111" s="1">
        <v>2.1531240940093994</v>
      </c>
      <c r="E111" s="1">
        <v>6.8523241207003593E-3</v>
      </c>
      <c r="F111" s="1" t="s">
        <v>8</v>
      </c>
    </row>
    <row r="112" spans="1:6" customFormat="1" ht="15" x14ac:dyDescent="0.2">
      <c r="A112" s="1" t="s">
        <v>141</v>
      </c>
      <c r="B112" s="3" t="str">
        <f>HYPERLINK("http://www.genecards.org/cgi-bin/carddisp.pl?gene=IFNG","IFNG")</f>
        <v>IFNG</v>
      </c>
      <c r="C112" s="3" t="str">
        <f>HYPERLINK("http://www.ncbi.nlm.nih.gov/nuccore/NM_000619","NM_000619")</f>
        <v>NM_000619</v>
      </c>
      <c r="D112" s="1">
        <v>2.1029949188232422</v>
      </c>
      <c r="E112" s="1">
        <v>2.2874331101775169E-2</v>
      </c>
      <c r="F112" s="1" t="s">
        <v>8</v>
      </c>
    </row>
    <row r="113" spans="1:7" customFormat="1" ht="15" x14ac:dyDescent="0.2">
      <c r="A113" s="1"/>
      <c r="B113" s="3"/>
      <c r="C113" s="3"/>
      <c r="D113" s="1"/>
      <c r="E113" s="1"/>
      <c r="F113" s="1"/>
    </row>
    <row r="114" spans="1:7" customFormat="1" ht="24.75" customHeight="1" x14ac:dyDescent="0.2">
      <c r="A114" s="5" t="s">
        <v>254</v>
      </c>
    </row>
    <row r="115" spans="1:7" customFormat="1" ht="42" customHeight="1" x14ac:dyDescent="0.2">
      <c r="A115" s="1"/>
      <c r="B115" s="8" t="s">
        <v>0</v>
      </c>
      <c r="C115" s="8"/>
      <c r="D115" s="9" t="s">
        <v>259</v>
      </c>
      <c r="E115" s="9"/>
    </row>
    <row r="116" spans="1:7" customFormat="1" ht="15" x14ac:dyDescent="0.2">
      <c r="A116" s="2" t="s">
        <v>2</v>
      </c>
      <c r="B116" s="2" t="s">
        <v>1</v>
      </c>
      <c r="C116" s="2" t="s">
        <v>3</v>
      </c>
      <c r="D116" s="2" t="s">
        <v>4</v>
      </c>
      <c r="E116" s="2" t="s">
        <v>5</v>
      </c>
      <c r="F116" s="2" t="s">
        <v>6</v>
      </c>
    </row>
    <row r="117" spans="1:7" customFormat="1" ht="15" x14ac:dyDescent="0.2">
      <c r="A117" s="1" t="s">
        <v>77</v>
      </c>
      <c r="B117" s="3" t="str">
        <f>HYPERLINK("http://www.genecards.org/cgi-bin/carddisp.pl?gene=RPS26","RPS26")</f>
        <v>RPS26</v>
      </c>
      <c r="C117" s="3"/>
      <c r="D117" s="1">
        <v>-3.1619431972503662</v>
      </c>
      <c r="E117" s="1">
        <v>1.2823230690628407E-6</v>
      </c>
      <c r="F117" s="1" t="s">
        <v>38</v>
      </c>
    </row>
    <row r="118" spans="1:7" customFormat="1" ht="15" x14ac:dyDescent="0.2">
      <c r="A118" s="1" t="s">
        <v>74</v>
      </c>
      <c r="B118" s="1" t="s">
        <v>126</v>
      </c>
      <c r="C118" s="3"/>
      <c r="D118" s="1">
        <v>-2.566077709197998</v>
      </c>
      <c r="E118" s="1">
        <v>3.9030314837873448E-6</v>
      </c>
      <c r="F118" s="1" t="s">
        <v>8</v>
      </c>
    </row>
    <row r="119" spans="1:7" customFormat="1" ht="15" x14ac:dyDescent="0.2">
      <c r="A119" s="1" t="s">
        <v>71</v>
      </c>
      <c r="B119" s="3" t="str">
        <f>HYPERLINK("http://www.genecards.org/cgi-bin/carddisp.pl?gene=RPS26P11","RPS26P11")</f>
        <v>RPS26P11</v>
      </c>
      <c r="C119" s="3"/>
      <c r="D119" s="1">
        <v>-2.262458324432373</v>
      </c>
      <c r="E119" s="1">
        <v>9.408144251210615E-6</v>
      </c>
      <c r="F119" s="1" t="s">
        <v>38</v>
      </c>
    </row>
    <row r="120" spans="1:7" customFormat="1" ht="15" x14ac:dyDescent="0.2">
      <c r="A120" s="1" t="s">
        <v>145</v>
      </c>
      <c r="B120" s="1" t="s">
        <v>147</v>
      </c>
      <c r="C120" s="3"/>
      <c r="D120" s="1">
        <v>-2.241002082824707</v>
      </c>
      <c r="E120" s="1">
        <v>1.4507611282169819E-2</v>
      </c>
      <c r="F120" s="1" t="s">
        <v>8</v>
      </c>
    </row>
    <row r="121" spans="1:7" customFormat="1" ht="15" x14ac:dyDescent="0.2">
      <c r="A121" s="1" t="s">
        <v>144</v>
      </c>
      <c r="B121" s="1" t="s">
        <v>146</v>
      </c>
      <c r="C121" s="3"/>
      <c r="D121" s="1">
        <v>-2.0765011310577393</v>
      </c>
      <c r="E121" s="1">
        <v>1.8217543140053749E-2</v>
      </c>
      <c r="F121" s="1" t="s">
        <v>8</v>
      </c>
    </row>
    <row r="122" spans="1:7" customFormat="1" ht="15" x14ac:dyDescent="0.2">
      <c r="A122" s="1"/>
      <c r="B122" s="1"/>
      <c r="C122" s="3"/>
      <c r="D122" s="1"/>
      <c r="E122" s="1"/>
      <c r="F122" s="1"/>
    </row>
    <row r="125" spans="1:7" ht="38.25" customHeight="1" x14ac:dyDescent="0.2">
      <c r="A125" s="10" t="s">
        <v>266</v>
      </c>
      <c r="B125" s="10"/>
      <c r="C125" s="10"/>
      <c r="D125" s="10"/>
      <c r="E125" s="10"/>
      <c r="F125" s="10"/>
      <c r="G125" s="7"/>
    </row>
    <row r="126" spans="1:7" ht="19.5" customHeight="1" x14ac:dyDescent="0.2">
      <c r="A126" s="5" t="s">
        <v>253</v>
      </c>
    </row>
    <row r="127" spans="1:7" customFormat="1" ht="35.25" customHeight="1" x14ac:dyDescent="0.2">
      <c r="A127" s="1"/>
      <c r="B127" s="8" t="s">
        <v>0</v>
      </c>
      <c r="C127" s="8"/>
      <c r="D127" s="9" t="s">
        <v>260</v>
      </c>
      <c r="E127" s="9"/>
    </row>
    <row r="128" spans="1:7" customFormat="1" ht="15" x14ac:dyDescent="0.2">
      <c r="A128" s="2" t="s">
        <v>2</v>
      </c>
      <c r="B128" s="2" t="s">
        <v>1</v>
      </c>
      <c r="C128" s="2" t="s">
        <v>3</v>
      </c>
      <c r="D128" s="2" t="s">
        <v>255</v>
      </c>
      <c r="E128" s="2" t="s">
        <v>5</v>
      </c>
      <c r="F128" s="2" t="s">
        <v>6</v>
      </c>
    </row>
    <row r="129" spans="1:7" customFormat="1" ht="15" x14ac:dyDescent="0.2">
      <c r="A129" s="1" t="s">
        <v>32</v>
      </c>
      <c r="B129" s="3" t="str">
        <f>HYPERLINK("http://www.genecards.org/cgi-bin/carddisp.pl?gene=DEFA1B","DEFA1B")</f>
        <v>DEFA1B</v>
      </c>
      <c r="C129" s="3" t="str">
        <f>HYPERLINK("http://www.ncbi.nlm.nih.gov/nuccore/NM_001042500","NM_001042500")</f>
        <v>NM_001042500</v>
      </c>
      <c r="D129" s="4">
        <v>8.641880989074707</v>
      </c>
      <c r="E129" s="1">
        <v>2.2977388653089292E-5</v>
      </c>
      <c r="F129" s="1" t="s">
        <v>8</v>
      </c>
      <c r="G129" s="1"/>
    </row>
    <row r="130" spans="1:7" customFormat="1" ht="15" x14ac:dyDescent="0.2">
      <c r="A130" s="1" t="s">
        <v>30</v>
      </c>
      <c r="B130" s="3" t="str">
        <f>HYPERLINK("http://www.genecards.org/cgi-bin/carddisp.pl?gene=DEFA1B","DEFA1B")</f>
        <v>DEFA1B</v>
      </c>
      <c r="C130" s="3" t="str">
        <f>HYPERLINK("http://www.ncbi.nlm.nih.gov/nuccore/NM_001042500","NM_001042500")</f>
        <v>NM_001042500</v>
      </c>
      <c r="D130" s="4">
        <v>7.7702193260192871</v>
      </c>
      <c r="E130" s="1">
        <v>2.8095440939068794E-5</v>
      </c>
      <c r="F130" s="1" t="s">
        <v>8</v>
      </c>
      <c r="G130" s="1"/>
    </row>
    <row r="131" spans="1:7" customFormat="1" ht="15" x14ac:dyDescent="0.2">
      <c r="A131" s="1" t="s">
        <v>31</v>
      </c>
      <c r="B131" s="3" t="str">
        <f>HYPERLINK("http://www.genecards.org/cgi-bin/carddisp.pl?gene=DEFA1B","DEFA1B")</f>
        <v>DEFA1B</v>
      </c>
      <c r="C131" s="3" t="str">
        <f>HYPERLINK("http://www.ncbi.nlm.nih.gov/nuccore/NM_001042500","NM_001042500")</f>
        <v>NM_001042500</v>
      </c>
      <c r="D131" s="4">
        <v>7.243464469909668</v>
      </c>
      <c r="E131" s="1">
        <v>1.8459311831975356E-5</v>
      </c>
      <c r="F131" s="1" t="s">
        <v>8</v>
      </c>
      <c r="G131" s="1"/>
    </row>
    <row r="132" spans="1:7" customFormat="1" ht="15" x14ac:dyDescent="0.2">
      <c r="A132" s="1" t="s">
        <v>60</v>
      </c>
      <c r="B132" s="3" t="str">
        <f>HYPERLINK("http://www.genecards.org/cgi-bin/carddisp.pl?gene=CEACAM8","CEACAM8")</f>
        <v>CEACAM8</v>
      </c>
      <c r="C132" s="3"/>
      <c r="D132" s="4">
        <v>5.7475395202636719</v>
      </c>
      <c r="E132" s="1">
        <v>7.2665879997657612E-6</v>
      </c>
      <c r="F132" s="1" t="s">
        <v>38</v>
      </c>
      <c r="G132" s="1"/>
    </row>
    <row r="133" spans="1:7" customFormat="1" ht="15" x14ac:dyDescent="0.2">
      <c r="A133" s="1" t="s">
        <v>59</v>
      </c>
      <c r="B133" s="3" t="str">
        <f>HYPERLINK("http://www.genecards.org/cgi-bin/carddisp.pl?gene=CEACAM8","CEACAM8")</f>
        <v>CEACAM8</v>
      </c>
      <c r="C133" s="3" t="str">
        <f>HYPERLINK("http://www.ncbi.nlm.nih.gov/nuccore/NM_001816","NM_001816")</f>
        <v>NM_001816</v>
      </c>
      <c r="D133" s="4">
        <v>5.3416166305541992</v>
      </c>
      <c r="E133" s="1">
        <v>1.0759052202047314E-5</v>
      </c>
      <c r="F133" s="1" t="s">
        <v>8</v>
      </c>
      <c r="G133" s="1"/>
    </row>
    <row r="134" spans="1:7" customFormat="1" ht="15" x14ac:dyDescent="0.2">
      <c r="A134" s="1" t="s">
        <v>40</v>
      </c>
      <c r="B134" s="3" t="str">
        <f>HYPERLINK("http://www.genecards.org/cgi-bin/carddisp.pl?gene=MMP8","MMP8")</f>
        <v>MMP8</v>
      </c>
      <c r="C134" s="3" t="str">
        <f>HYPERLINK("http://www.ncbi.nlm.nih.gov/nuccore/NM_002424","NM_002424")</f>
        <v>NM_002424</v>
      </c>
      <c r="D134" s="4">
        <v>4.6863961219787598</v>
      </c>
      <c r="E134" s="1">
        <v>3.1200243392959237E-4</v>
      </c>
      <c r="F134" s="1" t="s">
        <v>8</v>
      </c>
      <c r="G134" s="1"/>
    </row>
    <row r="135" spans="1:7" customFormat="1" ht="15" x14ac:dyDescent="0.2">
      <c r="A135" s="1" t="s">
        <v>20</v>
      </c>
      <c r="B135" s="3" t="str">
        <f>HYPERLINK("http://www.genecards.org/cgi-bin/carddisp.pl?gene=LTF","LTF")</f>
        <v>LTF</v>
      </c>
      <c r="C135" s="3" t="str">
        <f>HYPERLINK("http://www.ncbi.nlm.nih.gov/nuccore/NM_001199149","NM_001199149")</f>
        <v>NM_001199149</v>
      </c>
      <c r="D135" s="4">
        <v>3.4224832057952881</v>
      </c>
      <c r="E135" s="1">
        <v>8.3064660429954529E-6</v>
      </c>
      <c r="F135" s="1" t="s">
        <v>8</v>
      </c>
      <c r="G135" s="1"/>
    </row>
    <row r="136" spans="1:7" customFormat="1" ht="15" x14ac:dyDescent="0.2">
      <c r="A136" s="1" t="s">
        <v>176</v>
      </c>
      <c r="B136" s="3" t="str">
        <f>HYPERLINK("http://www.genecards.org/cgi-bin/carddisp.pl?gene=TNFAIP6","TNFAIP6")</f>
        <v>TNFAIP6</v>
      </c>
      <c r="C136" s="3" t="str">
        <f>HYPERLINK("http://www.ncbi.nlm.nih.gov/nuccore/NM_007115","NM_007115")</f>
        <v>NM_007115</v>
      </c>
      <c r="D136" s="4">
        <v>3.3454291820526123</v>
      </c>
      <c r="E136" s="1">
        <v>3.6704771220684052E-2</v>
      </c>
      <c r="F136" s="1" t="s">
        <v>8</v>
      </c>
      <c r="G136" s="1"/>
    </row>
    <row r="137" spans="1:7" customFormat="1" ht="15" x14ac:dyDescent="0.2">
      <c r="A137" s="1" t="s">
        <v>152</v>
      </c>
      <c r="B137" s="3" t="str">
        <f>HYPERLINK("http://www.genecards.org/cgi-bin/carddisp.pl?gene=CXCL8","CXCL8")</f>
        <v>CXCL8</v>
      </c>
      <c r="C137" s="3"/>
      <c r="D137" s="4">
        <v>3.3398973941802979</v>
      </c>
      <c r="E137" s="1">
        <v>4.4058617204427719E-2</v>
      </c>
      <c r="F137" s="1" t="s">
        <v>38</v>
      </c>
      <c r="G137" s="1"/>
    </row>
    <row r="138" spans="1:7" customFormat="1" ht="15" x14ac:dyDescent="0.2">
      <c r="A138" s="1" t="s">
        <v>183</v>
      </c>
      <c r="B138" s="1" t="s">
        <v>194</v>
      </c>
      <c r="C138" s="3"/>
      <c r="D138" s="4">
        <v>3.1537280082702637</v>
      </c>
      <c r="E138" s="1">
        <v>3.6523237824440002E-2</v>
      </c>
      <c r="F138" s="1" t="s">
        <v>73</v>
      </c>
      <c r="G138" s="1"/>
    </row>
    <row r="139" spans="1:7" customFormat="1" ht="15" x14ac:dyDescent="0.2">
      <c r="A139" s="1" t="s">
        <v>160</v>
      </c>
      <c r="B139" s="3" t="str">
        <f>HYPERLINK("http://www.genecards.org/cgi-bin/carddisp.pl?gene=KCNJ2-AS1","KCNJ2-AS1")</f>
        <v>KCNJ2-AS1</v>
      </c>
      <c r="C139" s="3"/>
      <c r="D139" s="4">
        <v>3.0602133274078369</v>
      </c>
      <c r="E139" s="1">
        <v>1.0767342522740364E-2</v>
      </c>
      <c r="F139" s="1" t="s">
        <v>38</v>
      </c>
      <c r="G139" s="1"/>
    </row>
    <row r="140" spans="1:7" customFormat="1" ht="15" x14ac:dyDescent="0.2">
      <c r="A140" s="1" t="s">
        <v>159</v>
      </c>
      <c r="B140" s="3" t="str">
        <f>HYPERLINK("http://www.genecards.org/cgi-bin/carddisp.pl?gene=KCNJ2-AS1","KCNJ2-AS1")</f>
        <v>KCNJ2-AS1</v>
      </c>
      <c r="C140" s="3" t="str">
        <f>HYPERLINK("http://www.ncbi.nlm.nih.gov/nuccore/NR_036534","NR_036534")</f>
        <v>NR_036534</v>
      </c>
      <c r="D140" s="4">
        <v>3.0260012149810791</v>
      </c>
      <c r="E140" s="1">
        <v>9.6157016232609749E-3</v>
      </c>
      <c r="F140" s="1" t="s">
        <v>38</v>
      </c>
      <c r="G140" s="1"/>
    </row>
    <row r="141" spans="1:7" customFormat="1" ht="15" x14ac:dyDescent="0.2">
      <c r="A141" s="1" t="s">
        <v>27</v>
      </c>
      <c r="B141" s="3" t="str">
        <f>HYPERLINK("http://www.genecards.org/cgi-bin/carddisp.pl?gene=CRISP3","CRISP3")</f>
        <v>CRISP3</v>
      </c>
      <c r="C141" s="3" t="str">
        <f>HYPERLINK("http://www.ncbi.nlm.nih.gov/nuccore/NM_001190986","NM_001190986")</f>
        <v>NM_001190986</v>
      </c>
      <c r="D141" s="4">
        <v>3.0101196765899658</v>
      </c>
      <c r="E141" s="1">
        <v>1.1592168448260054E-5</v>
      </c>
      <c r="F141" s="1" t="s">
        <v>8</v>
      </c>
      <c r="G141" s="1"/>
    </row>
    <row r="142" spans="1:7" customFormat="1" ht="15" x14ac:dyDescent="0.2">
      <c r="A142" s="1" t="s">
        <v>156</v>
      </c>
      <c r="B142" s="3" t="str">
        <f>HYPERLINK("http://www.genecards.org/cgi-bin/carddisp.pl?gene=IL23A","IL23A")</f>
        <v>IL23A</v>
      </c>
      <c r="C142" s="3"/>
      <c r="D142" s="4">
        <v>2.9771890640258789</v>
      </c>
      <c r="E142" s="1">
        <v>5.7812174782156944E-3</v>
      </c>
      <c r="F142" s="1" t="s">
        <v>38</v>
      </c>
      <c r="G142" s="1"/>
    </row>
    <row r="143" spans="1:7" customFormat="1" ht="15" x14ac:dyDescent="0.2">
      <c r="A143" s="1" t="s">
        <v>29</v>
      </c>
      <c r="B143" s="3" t="str">
        <f>HYPERLINK("http://www.genecards.org/cgi-bin/carddisp.pl?gene=DEFA4","DEFA4")</f>
        <v>DEFA4</v>
      </c>
      <c r="C143" s="3" t="str">
        <f>HYPERLINK("http://www.ncbi.nlm.nih.gov/nuccore/NM_001925","NM_001925")</f>
        <v>NM_001925</v>
      </c>
      <c r="D143" s="4">
        <v>2.9566333293914795</v>
      </c>
      <c r="E143" s="1">
        <v>6.7483392740541603E-7</v>
      </c>
      <c r="F143" s="1" t="s">
        <v>8</v>
      </c>
      <c r="G143" s="1"/>
    </row>
    <row r="144" spans="1:7" customFormat="1" ht="15" x14ac:dyDescent="0.2">
      <c r="A144" s="1" t="s">
        <v>154</v>
      </c>
      <c r="B144" s="3" t="str">
        <f>HYPERLINK("http://www.genecards.org/cgi-bin/carddisp.pl?gene=GPR84","GPR84")</f>
        <v>GPR84</v>
      </c>
      <c r="C144" s="3" t="str">
        <f>HYPERLINK("http://www.ncbi.nlm.nih.gov/nuccore/NM_020370","NM_020370")</f>
        <v>NM_020370</v>
      </c>
      <c r="D144" s="4">
        <v>2.8456082344055176</v>
      </c>
      <c r="E144" s="1">
        <v>2.4628745391964912E-2</v>
      </c>
      <c r="F144" s="1" t="s">
        <v>8</v>
      </c>
      <c r="G144" s="1"/>
    </row>
    <row r="145" spans="1:7" customFormat="1" ht="15" x14ac:dyDescent="0.2">
      <c r="A145" s="1" t="s">
        <v>179</v>
      </c>
      <c r="B145" s="1" t="s">
        <v>202</v>
      </c>
      <c r="C145" s="3"/>
      <c r="D145" s="4">
        <v>2.766563892364502</v>
      </c>
      <c r="E145" s="1">
        <v>4.3319175019860268E-3</v>
      </c>
      <c r="F145" s="1" t="s">
        <v>38</v>
      </c>
      <c r="G145" s="1"/>
    </row>
    <row r="146" spans="1:7" customFormat="1" ht="15" x14ac:dyDescent="0.2">
      <c r="A146" s="1" t="s">
        <v>7</v>
      </c>
      <c r="B146" s="1" t="s">
        <v>86</v>
      </c>
      <c r="C146" s="3"/>
      <c r="D146" s="4">
        <v>2.6625075340270996</v>
      </c>
      <c r="E146" s="1">
        <v>3.2016154727898538E-4</v>
      </c>
      <c r="F146" s="1" t="s">
        <v>8</v>
      </c>
      <c r="G146" s="1"/>
    </row>
    <row r="147" spans="1:7" customFormat="1" ht="15" x14ac:dyDescent="0.2">
      <c r="A147" s="1" t="s">
        <v>62</v>
      </c>
      <c r="B147" s="3" t="str">
        <f>HYPERLINK("http://www.genecards.org/cgi-bin/carddisp.pl?gene=BPI","BPI")</f>
        <v>BPI</v>
      </c>
      <c r="C147" s="3" t="str">
        <f>HYPERLINK("http://www.ncbi.nlm.nih.gov/nuccore/NM_001725","NM_001725")</f>
        <v>NM_001725</v>
      </c>
      <c r="D147" s="4">
        <v>2.6394050121307373</v>
      </c>
      <c r="E147" s="1">
        <v>1.2641796729440102E-6</v>
      </c>
      <c r="F147" s="1" t="s">
        <v>8</v>
      </c>
      <c r="G147" s="1"/>
    </row>
    <row r="148" spans="1:7" customFormat="1" ht="15" x14ac:dyDescent="0.2">
      <c r="A148" s="1" t="s">
        <v>151</v>
      </c>
      <c r="B148" s="3" t="str">
        <f>HYPERLINK("http://www.genecards.org/cgi-bin/carddisp.pl?gene=CCL4L1","CCL4L1")</f>
        <v>CCL4L1</v>
      </c>
      <c r="C148" s="3" t="str">
        <f>HYPERLINK("http://www.ncbi.nlm.nih.gov/nuccore/NM_001001435","NM_001001435")</f>
        <v>NM_001001435</v>
      </c>
      <c r="D148" s="4">
        <v>2.514744758605957</v>
      </c>
      <c r="E148" s="1">
        <v>4.0538519620895386E-2</v>
      </c>
      <c r="F148" s="1" t="s">
        <v>8</v>
      </c>
      <c r="G148" s="1"/>
    </row>
    <row r="149" spans="1:7" customFormat="1" ht="15" x14ac:dyDescent="0.2">
      <c r="A149" s="1" t="s">
        <v>158</v>
      </c>
      <c r="B149" s="3" t="str">
        <f>HYPERLINK("http://www.genecards.org/cgi-bin/carddisp.pl?gene=KCNJ2","KCNJ2")</f>
        <v>KCNJ2</v>
      </c>
      <c r="C149" s="3" t="str">
        <f>HYPERLINK("http://www.ncbi.nlm.nih.gov/nuccore/NM_000891","NM_000891")</f>
        <v>NM_000891</v>
      </c>
      <c r="D149" s="4">
        <v>2.5053889751434326</v>
      </c>
      <c r="E149" s="1">
        <v>4.6924930065870285E-2</v>
      </c>
      <c r="F149" s="1" t="s">
        <v>8</v>
      </c>
      <c r="G149" s="1"/>
    </row>
    <row r="150" spans="1:7" customFormat="1" ht="15" x14ac:dyDescent="0.2">
      <c r="A150" s="1" t="s">
        <v>142</v>
      </c>
      <c r="B150" s="3" t="str">
        <f>HYPERLINK("http://www.genecards.org/cgi-bin/carddisp.pl?gene=IFNG","IFNG")</f>
        <v>IFNG</v>
      </c>
      <c r="C150" s="3"/>
      <c r="D150" s="4">
        <v>2.4766771793365479</v>
      </c>
      <c r="E150" s="1">
        <v>9.5289833843708038E-3</v>
      </c>
      <c r="F150" s="1" t="s">
        <v>38</v>
      </c>
      <c r="G150" s="1"/>
    </row>
    <row r="151" spans="1:7" customFormat="1" ht="15" x14ac:dyDescent="0.2">
      <c r="A151" s="1" t="s">
        <v>149</v>
      </c>
      <c r="B151" s="3" t="str">
        <f>HYPERLINK("http://www.genecards.org/cgi-bin/carddisp.pl?gene=BRE-AS1","BRE-AS1")</f>
        <v>BRE-AS1</v>
      </c>
      <c r="C151" s="3" t="str">
        <f>HYPERLINK("http://www.ncbi.nlm.nih.gov/nuccore/NR_028308","NR_028308")</f>
        <v>NR_028308</v>
      </c>
      <c r="D151" s="4">
        <v>2.4553146362304688</v>
      </c>
      <c r="E151" s="1">
        <v>1.9067401066422462E-2</v>
      </c>
      <c r="F151" s="1" t="s">
        <v>38</v>
      </c>
      <c r="G151" s="1"/>
    </row>
    <row r="152" spans="1:7" customFormat="1" ht="15" x14ac:dyDescent="0.2">
      <c r="A152" s="1" t="s">
        <v>148</v>
      </c>
      <c r="B152" s="3" t="str">
        <f>HYPERLINK("http://www.genecards.org/cgi-bin/carddisp.pl?gene=BRE-AS1","BRE-AS1")</f>
        <v>BRE-AS1</v>
      </c>
      <c r="C152" s="3" t="str">
        <f>HYPERLINK("http://www.ncbi.nlm.nih.gov/nuccore/NR_028308","NR_028308")</f>
        <v>NR_028308</v>
      </c>
      <c r="D152" s="4">
        <v>2.4531188011169434</v>
      </c>
      <c r="E152" s="1">
        <v>1.2467087246477604E-2</v>
      </c>
      <c r="F152" s="1" t="s">
        <v>38</v>
      </c>
      <c r="G152" s="1"/>
    </row>
    <row r="153" spans="1:7" customFormat="1" ht="15" x14ac:dyDescent="0.2">
      <c r="A153" s="1" t="s">
        <v>35</v>
      </c>
      <c r="B153" s="3" t="str">
        <f>HYPERLINK("http://www.genecards.org/cgi-bin/carddisp.pl?gene=MS4A3","MS4A3")</f>
        <v>MS4A3</v>
      </c>
      <c r="C153" s="3" t="str">
        <f>HYPERLINK("http://www.ncbi.nlm.nih.gov/nuccore/NM_001031666","NM_001031666")</f>
        <v>NM_001031666</v>
      </c>
      <c r="D153" s="4">
        <v>2.4503443241119385</v>
      </c>
      <c r="E153" s="1">
        <v>5.7643943000584841E-4</v>
      </c>
      <c r="F153" s="1" t="s">
        <v>8</v>
      </c>
      <c r="G153" s="1"/>
    </row>
    <row r="154" spans="1:7" customFormat="1" ht="15" x14ac:dyDescent="0.2">
      <c r="A154" s="1" t="s">
        <v>61</v>
      </c>
      <c r="B154" s="1" t="s">
        <v>117</v>
      </c>
      <c r="C154" s="3"/>
      <c r="D154" s="4">
        <v>2.436394214630127</v>
      </c>
      <c r="E154" s="1">
        <v>1.1064526006521191E-5</v>
      </c>
      <c r="F154" s="1" t="s">
        <v>25</v>
      </c>
      <c r="G154" s="1"/>
    </row>
    <row r="155" spans="1:7" customFormat="1" ht="15" x14ac:dyDescent="0.2">
      <c r="A155" s="1" t="s">
        <v>34</v>
      </c>
      <c r="B155" s="3" t="str">
        <f>HYPERLINK("http://www.genecards.org/cgi-bin/carddisp.pl?gene=TKTL1","TKTL1")</f>
        <v>TKTL1</v>
      </c>
      <c r="C155" s="3" t="str">
        <f>HYPERLINK("http://www.ncbi.nlm.nih.gov/nuccore/NM_001145933","NM_001145933")</f>
        <v>NM_001145933</v>
      </c>
      <c r="D155" s="4">
        <v>2.4081387519836426</v>
      </c>
      <c r="E155" s="1">
        <v>1.7892969772219658E-3</v>
      </c>
      <c r="F155" s="1" t="s">
        <v>8</v>
      </c>
      <c r="G155" s="1"/>
    </row>
    <row r="156" spans="1:7" customFormat="1" ht="15" x14ac:dyDescent="0.2">
      <c r="A156" s="1" t="s">
        <v>180</v>
      </c>
      <c r="B156" s="1" t="s">
        <v>191</v>
      </c>
      <c r="C156" s="3"/>
      <c r="D156" s="4">
        <v>2.3400936126708984</v>
      </c>
      <c r="E156" s="1">
        <v>1.0315544903278351E-2</v>
      </c>
      <c r="F156" s="1" t="s">
        <v>25</v>
      </c>
      <c r="G156" s="1"/>
    </row>
    <row r="157" spans="1:7" customFormat="1" ht="15" x14ac:dyDescent="0.2">
      <c r="A157" s="1" t="s">
        <v>166</v>
      </c>
      <c r="B157" s="3" t="str">
        <f>HYPERLINK("http://www.genecards.org/cgi-bin/carddisp.pl?gene=SERPINB2","SERPINB2")</f>
        <v>SERPINB2</v>
      </c>
      <c r="C157" s="3" t="str">
        <f>HYPERLINK("http://www.ncbi.nlm.nih.gov/nuccore/NM_001143818","NM_001143818")</f>
        <v>NM_001143818</v>
      </c>
      <c r="D157" s="4">
        <v>2.3295645713806152</v>
      </c>
      <c r="E157" s="1">
        <v>1.0134022682905197E-2</v>
      </c>
      <c r="F157" s="1" t="s">
        <v>8</v>
      </c>
      <c r="G157" s="1"/>
    </row>
    <row r="158" spans="1:7" customFormat="1" ht="15" x14ac:dyDescent="0.2">
      <c r="A158" s="1" t="s">
        <v>138</v>
      </c>
      <c r="B158" s="3" t="str">
        <f>HYPERLINK("http://www.genecards.org/cgi-bin/carddisp.pl?gene=ANXA3","ANXA3")</f>
        <v>ANXA3</v>
      </c>
      <c r="C158" s="3" t="str">
        <f>HYPERLINK("http://www.ncbi.nlm.nih.gov/nuccore/NM_005139","NM_005139")</f>
        <v>NM_005139</v>
      </c>
      <c r="D158" s="4">
        <v>2.2988784313201904</v>
      </c>
      <c r="E158" s="1">
        <v>8.6621284935972653E-6</v>
      </c>
      <c r="F158" s="1" t="s">
        <v>8</v>
      </c>
      <c r="G158" s="1"/>
    </row>
    <row r="159" spans="1:7" customFormat="1" ht="15" x14ac:dyDescent="0.2">
      <c r="A159" s="1" t="s">
        <v>26</v>
      </c>
      <c r="B159" s="3" t="str">
        <f>HYPERLINK("http://www.genecards.org/cgi-bin/carddisp.pl?gene=ARG1","ARG1")</f>
        <v>ARG1</v>
      </c>
      <c r="C159" s="3" t="str">
        <f>HYPERLINK("http://www.ncbi.nlm.nih.gov/nuccore/NM_000045","NM_000045")</f>
        <v>NM_000045</v>
      </c>
      <c r="D159" s="4">
        <v>2.2976317405700684</v>
      </c>
      <c r="E159" s="1">
        <v>1.2080922024324536E-3</v>
      </c>
      <c r="F159" s="1" t="s">
        <v>8</v>
      </c>
      <c r="G159" s="1"/>
    </row>
    <row r="160" spans="1:7" customFormat="1" ht="15" x14ac:dyDescent="0.2">
      <c r="A160" s="1" t="s">
        <v>184</v>
      </c>
      <c r="B160" s="1" t="s">
        <v>195</v>
      </c>
      <c r="C160" s="3"/>
      <c r="D160" s="4">
        <v>2.2835614681243896</v>
      </c>
      <c r="E160" s="1">
        <v>3.8823047652840614E-3</v>
      </c>
      <c r="F160" s="1" t="s">
        <v>8</v>
      </c>
      <c r="G160" s="1"/>
    </row>
    <row r="161" spans="1:7" customFormat="1" ht="15" x14ac:dyDescent="0.2">
      <c r="A161" s="1" t="s">
        <v>163</v>
      </c>
      <c r="B161" s="3" t="str">
        <f>HYPERLINK("http://www.genecards.org/cgi-bin/carddisp.pl?gene=LOC644090","LOC644090")</f>
        <v>LOC644090</v>
      </c>
      <c r="C161" s="3"/>
      <c r="D161" s="4">
        <v>2.2598531246185303</v>
      </c>
      <c r="E161" s="1">
        <v>5.4381913505494595E-3</v>
      </c>
      <c r="F161" s="1" t="s">
        <v>38</v>
      </c>
      <c r="G161" s="1"/>
    </row>
    <row r="162" spans="1:7" customFormat="1" ht="15" x14ac:dyDescent="0.2">
      <c r="A162" s="1" t="s">
        <v>36</v>
      </c>
      <c r="B162" s="3" t="str">
        <f>HYPERLINK("http://www.genecards.org/cgi-bin/carddisp.pl?gene=FOLR3","FOLR3")</f>
        <v>FOLR3</v>
      </c>
      <c r="C162" s="3" t="str">
        <f>HYPERLINK("http://www.ncbi.nlm.nih.gov/nuccore/NM_000804","NM_000804")</f>
        <v>NM_000804</v>
      </c>
      <c r="D162" s="4">
        <v>2.2583432197570801</v>
      </c>
      <c r="E162" s="1">
        <v>2.4016331881284714E-2</v>
      </c>
      <c r="F162" s="1" t="s">
        <v>8</v>
      </c>
      <c r="G162" s="1"/>
    </row>
    <row r="163" spans="1:7" customFormat="1" ht="15" x14ac:dyDescent="0.2">
      <c r="A163" s="1" t="s">
        <v>150</v>
      </c>
      <c r="B163" s="3" t="str">
        <f>HYPERLINK("http://www.genecards.org/cgi-bin/carddisp.pl?gene=CCL4","CCL4")</f>
        <v>CCL4</v>
      </c>
      <c r="C163" s="3" t="str">
        <f>HYPERLINK("http://www.ncbi.nlm.nih.gov/nuccore/NM_002984","NM_002984")</f>
        <v>NM_002984</v>
      </c>
      <c r="D163" s="4">
        <v>2.2110104560852051</v>
      </c>
      <c r="E163" s="1">
        <v>2.307807095348835E-2</v>
      </c>
      <c r="F163" s="1" t="s">
        <v>8</v>
      </c>
      <c r="G163" s="1"/>
    </row>
    <row r="164" spans="1:7" customFormat="1" ht="15" x14ac:dyDescent="0.2">
      <c r="A164" s="1" t="s">
        <v>164</v>
      </c>
      <c r="B164" s="3" t="str">
        <f>HYPERLINK("http://www.genecards.org/cgi-bin/carddisp.pl?gene=LOC731424","LOC731424")</f>
        <v>LOC731424</v>
      </c>
      <c r="C164" s="3" t="str">
        <f>HYPERLINK("http://www.ncbi.nlm.nih.gov/nuccore/NR_037867","NR_037867")</f>
        <v>NR_037867</v>
      </c>
      <c r="D164" s="4">
        <v>2.2061553001403809</v>
      </c>
      <c r="E164" s="1">
        <v>3.2088786363601685E-2</v>
      </c>
      <c r="F164" s="1" t="s">
        <v>25</v>
      </c>
      <c r="G164" s="1"/>
    </row>
    <row r="165" spans="1:7" customFormat="1" ht="15" x14ac:dyDescent="0.2">
      <c r="A165" s="1" t="s">
        <v>141</v>
      </c>
      <c r="B165" s="3" t="str">
        <f>HYPERLINK("http://www.genecards.org/cgi-bin/carddisp.pl?gene=IFNG","IFNG")</f>
        <v>IFNG</v>
      </c>
      <c r="C165" s="3" t="str">
        <f>HYPERLINK("http://www.ncbi.nlm.nih.gov/nuccore/NM_000619","NM_000619")</f>
        <v>NM_000619</v>
      </c>
      <c r="D165" s="4">
        <v>2.1814870834350586</v>
      </c>
      <c r="E165" s="1">
        <v>1.3498010113835335E-2</v>
      </c>
      <c r="F165" s="1" t="s">
        <v>8</v>
      </c>
      <c r="G165" s="1"/>
    </row>
    <row r="166" spans="1:7" customFormat="1" ht="15" x14ac:dyDescent="0.2">
      <c r="A166" s="1" t="s">
        <v>168</v>
      </c>
      <c r="B166" s="3" t="str">
        <f>HYPERLINK("http://www.genecards.org/cgi-bin/carddisp.pl?gene=TNF","TNF")</f>
        <v>TNF</v>
      </c>
      <c r="C166" s="3"/>
      <c r="D166" s="4">
        <v>2.1752028465270996</v>
      </c>
      <c r="E166" s="1">
        <v>2.5318827480077744E-2</v>
      </c>
      <c r="F166" s="1" t="s">
        <v>38</v>
      </c>
      <c r="G166" s="1"/>
    </row>
    <row r="167" spans="1:7" customFormat="1" ht="15" x14ac:dyDescent="0.2">
      <c r="A167" s="1" t="s">
        <v>39</v>
      </c>
      <c r="B167" s="3" t="str">
        <f>HYPERLINK("http://www.genecards.org/cgi-bin/carddisp.pl?gene=TCN1","TCN1")</f>
        <v>TCN1</v>
      </c>
      <c r="C167" s="3" t="str">
        <f>HYPERLINK("http://www.ncbi.nlm.nih.gov/nuccore/NM_001062","NM_001062")</f>
        <v>NM_001062</v>
      </c>
      <c r="D167" s="4">
        <v>2.1669838428497314</v>
      </c>
      <c r="E167" s="1">
        <v>1.6207750377361663E-5</v>
      </c>
      <c r="F167" s="1" t="s">
        <v>8</v>
      </c>
      <c r="G167" s="1"/>
    </row>
    <row r="168" spans="1:7" customFormat="1" ht="15" x14ac:dyDescent="0.2">
      <c r="A168" s="1" t="s">
        <v>186</v>
      </c>
      <c r="B168" s="1" t="s">
        <v>197</v>
      </c>
      <c r="C168" s="3"/>
      <c r="D168" s="4">
        <v>2.1455662250518799</v>
      </c>
      <c r="E168" s="1">
        <v>3.0494490638375282E-2</v>
      </c>
      <c r="F168" s="1" t="s">
        <v>10</v>
      </c>
      <c r="G168" s="1"/>
    </row>
    <row r="169" spans="1:7" customFormat="1" ht="15" x14ac:dyDescent="0.2">
      <c r="A169" s="1" t="s">
        <v>187</v>
      </c>
      <c r="B169" s="1" t="s">
        <v>198</v>
      </c>
      <c r="C169" s="3"/>
      <c r="D169" s="4">
        <v>2.1455662250518799</v>
      </c>
      <c r="E169" s="1">
        <v>3.0494490638375282E-2</v>
      </c>
      <c r="F169" s="1" t="s">
        <v>10</v>
      </c>
      <c r="G169" s="1"/>
    </row>
    <row r="170" spans="1:7" customFormat="1" ht="15" x14ac:dyDescent="0.2">
      <c r="A170" s="1" t="s">
        <v>188</v>
      </c>
      <c r="B170" s="1" t="s">
        <v>199</v>
      </c>
      <c r="C170" s="3"/>
      <c r="D170" s="4">
        <v>2.1455662250518799</v>
      </c>
      <c r="E170" s="1">
        <v>3.0494490638375282E-2</v>
      </c>
      <c r="F170" s="1" t="s">
        <v>10</v>
      </c>
      <c r="G170" s="1"/>
    </row>
    <row r="171" spans="1:7" customFormat="1" ht="15" x14ac:dyDescent="0.2">
      <c r="A171" s="1" t="s">
        <v>189</v>
      </c>
      <c r="B171" s="1" t="s">
        <v>200</v>
      </c>
      <c r="C171" s="3"/>
      <c r="D171" s="4">
        <v>2.1455662250518799</v>
      </c>
      <c r="E171" s="1">
        <v>3.0494490638375282E-2</v>
      </c>
      <c r="F171" s="1" t="s">
        <v>10</v>
      </c>
      <c r="G171" s="1"/>
    </row>
    <row r="172" spans="1:7" customFormat="1" ht="15" x14ac:dyDescent="0.2">
      <c r="A172" s="1" t="s">
        <v>45</v>
      </c>
      <c r="B172" s="3" t="str">
        <f>HYPERLINK("http://www.genecards.org/cgi-bin/carddisp.pl?gene=RNASE3","RNASE3")</f>
        <v>RNASE3</v>
      </c>
      <c r="C172" s="3" t="str">
        <f>HYPERLINK("http://www.ncbi.nlm.nih.gov/nuccore/NM_002935","NM_002935")</f>
        <v>NM_002935</v>
      </c>
      <c r="D172" s="4">
        <v>2.1253063678741455</v>
      </c>
      <c r="E172" s="1">
        <v>7.7340618008747697E-4</v>
      </c>
      <c r="F172" s="1" t="s">
        <v>8</v>
      </c>
      <c r="G172" s="1"/>
    </row>
    <row r="173" spans="1:7" customFormat="1" ht="15" x14ac:dyDescent="0.2">
      <c r="A173" s="1" t="s">
        <v>153</v>
      </c>
      <c r="B173" s="3" t="str">
        <f>HYPERLINK("http://www.genecards.org/cgi-bin/carddisp.pl?gene=F3","F3")</f>
        <v>F3</v>
      </c>
      <c r="C173" s="3" t="str">
        <f>HYPERLINK("http://www.ncbi.nlm.nih.gov/nuccore/NM_001178096","NM_001178096")</f>
        <v>NM_001178096</v>
      </c>
      <c r="D173" s="4">
        <v>2.1156220436096191</v>
      </c>
      <c r="E173" s="1">
        <v>1.8398130312561989E-2</v>
      </c>
      <c r="F173" s="1" t="s">
        <v>8</v>
      </c>
      <c r="G173" s="1"/>
    </row>
    <row r="174" spans="1:7" customFormat="1" ht="15" x14ac:dyDescent="0.2">
      <c r="A174" s="1" t="s">
        <v>169</v>
      </c>
      <c r="B174" s="3" t="str">
        <f>HYPERLINK("http://www.genecards.org/cgi-bin/carddisp.pl?gene=TNF","TNF")</f>
        <v>TNF</v>
      </c>
      <c r="C174" s="3" t="str">
        <f>HYPERLINK("http://www.ncbi.nlm.nih.gov/nuccore/NM_000594","NM_000594")</f>
        <v>NM_000594</v>
      </c>
      <c r="D174" s="4">
        <v>2.1130273342132568</v>
      </c>
      <c r="E174" s="1">
        <v>2.2315934300422668E-2</v>
      </c>
      <c r="F174" s="1" t="s">
        <v>8</v>
      </c>
      <c r="G174" s="1"/>
    </row>
    <row r="175" spans="1:7" customFormat="1" ht="15" x14ac:dyDescent="0.2">
      <c r="A175" s="1" t="s">
        <v>181</v>
      </c>
      <c r="B175" s="1" t="s">
        <v>192</v>
      </c>
      <c r="C175" s="3"/>
      <c r="D175" s="4">
        <v>2.1121237277984619</v>
      </c>
      <c r="E175" s="1">
        <v>2.2340838331729174E-3</v>
      </c>
      <c r="F175" s="1" t="s">
        <v>81</v>
      </c>
      <c r="G175" s="1"/>
    </row>
    <row r="176" spans="1:7" customFormat="1" ht="15" x14ac:dyDescent="0.2">
      <c r="A176" s="1" t="s">
        <v>157</v>
      </c>
      <c r="B176" s="3" t="str">
        <f>HYPERLINK("http://www.genecards.org/cgi-bin/carddisp.pl?gene=IRAK2","IRAK2")</f>
        <v>IRAK2</v>
      </c>
      <c r="C176" s="3" t="str">
        <f>HYPERLINK("http://www.ncbi.nlm.nih.gov/nuccore/NM_001570","NM_001570")</f>
        <v>NM_001570</v>
      </c>
      <c r="D176" s="4">
        <v>2.1019659042358398</v>
      </c>
      <c r="E176" s="1">
        <v>2.502593956887722E-2</v>
      </c>
      <c r="F176" s="1" t="s">
        <v>8</v>
      </c>
      <c r="G176" s="1"/>
    </row>
    <row r="177" spans="1:7" customFormat="1" ht="15" x14ac:dyDescent="0.2">
      <c r="A177" s="1" t="s">
        <v>167</v>
      </c>
      <c r="B177" s="3" t="str">
        <f t="shared" ref="B177:B183" si="0">HYPERLINK("http://www.genecards.org/cgi-bin/carddisp.pl?gene=TNF","TNF")</f>
        <v>TNF</v>
      </c>
      <c r="C177" s="3" t="str">
        <f t="shared" ref="C177:C183" si="1">HYPERLINK("http://www.ncbi.nlm.nih.gov/nuccore/NM_000594","NM_000594")</f>
        <v>NM_000594</v>
      </c>
      <c r="D177" s="4">
        <v>2.0814042091369629</v>
      </c>
      <c r="E177" s="1">
        <v>2.3366300389170647E-2</v>
      </c>
      <c r="F177" s="1" t="s">
        <v>8</v>
      </c>
      <c r="G177" s="1"/>
    </row>
    <row r="178" spans="1:7" customFormat="1" ht="15" x14ac:dyDescent="0.2">
      <c r="A178" s="1" t="s">
        <v>170</v>
      </c>
      <c r="B178" s="3" t="str">
        <f t="shared" si="0"/>
        <v>TNF</v>
      </c>
      <c r="C178" s="3" t="str">
        <f t="shared" si="1"/>
        <v>NM_000594</v>
      </c>
      <c r="D178" s="4">
        <v>2.0814042091369629</v>
      </c>
      <c r="E178" s="1">
        <v>2.3366300389170647E-2</v>
      </c>
      <c r="F178" s="1" t="s">
        <v>8</v>
      </c>
      <c r="G178" s="1"/>
    </row>
    <row r="179" spans="1:7" customFormat="1" ht="15" x14ac:dyDescent="0.2">
      <c r="A179" s="1" t="s">
        <v>171</v>
      </c>
      <c r="B179" s="3" t="str">
        <f t="shared" si="0"/>
        <v>TNF</v>
      </c>
      <c r="C179" s="3" t="str">
        <f t="shared" si="1"/>
        <v>NM_000594</v>
      </c>
      <c r="D179" s="4">
        <v>2.0814042091369629</v>
      </c>
      <c r="E179" s="1">
        <v>2.3366300389170647E-2</v>
      </c>
      <c r="F179" s="1" t="s">
        <v>8</v>
      </c>
      <c r="G179" s="1"/>
    </row>
    <row r="180" spans="1:7" customFormat="1" ht="15" x14ac:dyDescent="0.2">
      <c r="A180" s="1" t="s">
        <v>172</v>
      </c>
      <c r="B180" s="3" t="str">
        <f t="shared" si="0"/>
        <v>TNF</v>
      </c>
      <c r="C180" s="3" t="str">
        <f t="shared" si="1"/>
        <v>NM_000594</v>
      </c>
      <c r="D180" s="4">
        <v>2.0814042091369629</v>
      </c>
      <c r="E180" s="1">
        <v>2.3366300389170647E-2</v>
      </c>
      <c r="F180" s="1" t="s">
        <v>8</v>
      </c>
      <c r="G180" s="1"/>
    </row>
    <row r="181" spans="1:7" customFormat="1" ht="15" x14ac:dyDescent="0.2">
      <c r="A181" s="1" t="s">
        <v>173</v>
      </c>
      <c r="B181" s="3" t="str">
        <f t="shared" si="0"/>
        <v>TNF</v>
      </c>
      <c r="C181" s="3" t="str">
        <f t="shared" si="1"/>
        <v>NM_000594</v>
      </c>
      <c r="D181" s="4">
        <v>2.0814042091369629</v>
      </c>
      <c r="E181" s="1">
        <v>2.3366300389170647E-2</v>
      </c>
      <c r="F181" s="1" t="s">
        <v>8</v>
      </c>
      <c r="G181" s="1"/>
    </row>
    <row r="182" spans="1:7" customFormat="1" ht="15" x14ac:dyDescent="0.2">
      <c r="A182" s="1" t="s">
        <v>174</v>
      </c>
      <c r="B182" s="3" t="str">
        <f t="shared" si="0"/>
        <v>TNF</v>
      </c>
      <c r="C182" s="3" t="str">
        <f t="shared" si="1"/>
        <v>NM_000594</v>
      </c>
      <c r="D182" s="4">
        <v>2.0814042091369629</v>
      </c>
      <c r="E182" s="1">
        <v>2.3366300389170647E-2</v>
      </c>
      <c r="F182" s="1" t="s">
        <v>8</v>
      </c>
      <c r="G182" s="1"/>
    </row>
    <row r="183" spans="1:7" customFormat="1" ht="15" x14ac:dyDescent="0.2">
      <c r="A183" s="1" t="s">
        <v>175</v>
      </c>
      <c r="B183" s="3" t="str">
        <f t="shared" si="0"/>
        <v>TNF</v>
      </c>
      <c r="C183" s="3" t="str">
        <f t="shared" si="1"/>
        <v>NM_000594</v>
      </c>
      <c r="D183" s="4">
        <v>2.0814042091369629</v>
      </c>
      <c r="E183" s="1">
        <v>2.3366300389170647E-2</v>
      </c>
      <c r="F183" s="1" t="s">
        <v>8</v>
      </c>
      <c r="G183" s="1"/>
    </row>
    <row r="184" spans="1:7" customFormat="1" ht="15" x14ac:dyDescent="0.2">
      <c r="A184" s="1" t="s">
        <v>185</v>
      </c>
      <c r="B184" s="1" t="s">
        <v>196</v>
      </c>
      <c r="C184" s="3"/>
      <c r="D184" s="4">
        <v>2.0709373950958252</v>
      </c>
      <c r="E184" s="1">
        <v>1.6145920380949974E-2</v>
      </c>
      <c r="F184" s="1" t="s">
        <v>25</v>
      </c>
      <c r="G184" s="1"/>
    </row>
    <row r="185" spans="1:7" customFormat="1" ht="15" x14ac:dyDescent="0.2">
      <c r="A185" s="1" t="s">
        <v>162</v>
      </c>
      <c r="B185" s="3" t="str">
        <f>HYPERLINK("http://www.genecards.org/cgi-bin/carddisp.pl?gene=LACC1","LACC1")</f>
        <v>LACC1</v>
      </c>
      <c r="C185" s="3" t="str">
        <f>HYPERLINK("http://www.ncbi.nlm.nih.gov/nuccore/NM_001128303","NM_001128303")</f>
        <v>NM_001128303</v>
      </c>
      <c r="D185" s="4">
        <v>2.0694155693054199</v>
      </c>
      <c r="E185" s="1">
        <v>2.2805139422416687E-2</v>
      </c>
      <c r="F185" s="1" t="s">
        <v>8</v>
      </c>
      <c r="G185" s="1"/>
    </row>
    <row r="186" spans="1:7" customFormat="1" ht="15" x14ac:dyDescent="0.2">
      <c r="A186" s="1" t="s">
        <v>155</v>
      </c>
      <c r="B186" s="3" t="str">
        <f>HYPERLINK("http://www.genecards.org/cgi-bin/carddisp.pl?gene=IL1RN","IL1RN")</f>
        <v>IL1RN</v>
      </c>
      <c r="C186" s="3" t="str">
        <f>HYPERLINK("http://www.ncbi.nlm.nih.gov/nuccore/NM_000577","NM_000577")</f>
        <v>NM_000577</v>
      </c>
      <c r="D186" s="4">
        <v>2.058574914932251</v>
      </c>
      <c r="E186" s="1">
        <v>3.6931280046701431E-2</v>
      </c>
      <c r="F186" s="1" t="s">
        <v>8</v>
      </c>
      <c r="G186" s="1"/>
    </row>
    <row r="187" spans="1:7" customFormat="1" ht="15" x14ac:dyDescent="0.2">
      <c r="A187" s="1" t="s">
        <v>161</v>
      </c>
      <c r="B187" s="3" t="str">
        <f>HYPERLINK("http://www.genecards.org/cgi-bin/carddisp.pl?gene=KMO","KMO")</f>
        <v>KMO</v>
      </c>
      <c r="C187" s="3" t="str">
        <f>HYPERLINK("http://www.ncbi.nlm.nih.gov/nuccore/NM_003679","NM_003679")</f>
        <v>NM_003679</v>
      </c>
      <c r="D187" s="4">
        <v>2.0523722171783447</v>
      </c>
      <c r="E187" s="1">
        <v>3.7704333662986755E-2</v>
      </c>
      <c r="F187" s="1" t="s">
        <v>8</v>
      </c>
      <c r="G187" s="1"/>
    </row>
    <row r="188" spans="1:7" customFormat="1" ht="15" x14ac:dyDescent="0.2">
      <c r="A188" s="1" t="s">
        <v>190</v>
      </c>
      <c r="B188" s="1" t="s">
        <v>201</v>
      </c>
      <c r="C188" s="3"/>
      <c r="D188" s="4">
        <v>2.0522570610046387</v>
      </c>
      <c r="E188" s="1">
        <v>3.7001018063165247E-4</v>
      </c>
      <c r="F188" s="1" t="s">
        <v>10</v>
      </c>
      <c r="G188" s="1"/>
    </row>
    <row r="189" spans="1:7" customFormat="1" ht="15" x14ac:dyDescent="0.2">
      <c r="A189" s="1" t="s">
        <v>178</v>
      </c>
      <c r="B189" s="1" t="s">
        <v>203</v>
      </c>
      <c r="C189" s="3"/>
      <c r="D189" s="4">
        <v>2.0504012107849121</v>
      </c>
      <c r="E189" s="1">
        <v>3.1691461801528931E-2</v>
      </c>
      <c r="F189" s="1" t="s">
        <v>38</v>
      </c>
      <c r="G189" s="1"/>
    </row>
    <row r="190" spans="1:7" customFormat="1" ht="15" x14ac:dyDescent="0.2">
      <c r="A190" s="1" t="s">
        <v>182</v>
      </c>
      <c r="B190" s="1" t="s">
        <v>193</v>
      </c>
      <c r="C190" s="3"/>
      <c r="D190" s="4">
        <v>2.0362527370452881</v>
      </c>
      <c r="E190" s="1">
        <v>3.6026909947395325E-2</v>
      </c>
      <c r="F190" s="1" t="s">
        <v>25</v>
      </c>
      <c r="G190" s="1"/>
    </row>
    <row r="191" spans="1:7" customFormat="1" ht="15" x14ac:dyDescent="0.2">
      <c r="A191" s="1" t="s">
        <v>177</v>
      </c>
      <c r="B191" s="3" t="str">
        <f>HYPERLINK("http://www.genecards.org/cgi-bin/carddisp.pl?gene=ZC3H12C","ZC3H12C")</f>
        <v>ZC3H12C</v>
      </c>
      <c r="C191" s="3" t="str">
        <f>HYPERLINK("http://www.ncbi.nlm.nih.gov/nuccore/NM_033390","NM_033390")</f>
        <v>NM_033390</v>
      </c>
      <c r="D191" s="4">
        <v>2.0294973850250244</v>
      </c>
      <c r="E191" s="1">
        <v>3.4841887652873993E-2</v>
      </c>
      <c r="F191" s="1" t="s">
        <v>8</v>
      </c>
      <c r="G191" s="1"/>
    </row>
    <row r="192" spans="1:7" customFormat="1" ht="15" x14ac:dyDescent="0.2">
      <c r="A192" s="1" t="s">
        <v>165</v>
      </c>
      <c r="B192" s="3" t="str">
        <f>HYPERLINK("http://www.genecards.org/cgi-bin/carddisp.pl?gene=RIN2","RIN2")</f>
        <v>RIN2</v>
      </c>
      <c r="C192" s="3"/>
      <c r="D192" s="4">
        <v>2.0283820629119873</v>
      </c>
      <c r="E192" s="1">
        <v>1.4175292104482651E-2</v>
      </c>
      <c r="F192" s="1" t="s">
        <v>38</v>
      </c>
      <c r="G192" s="1"/>
    </row>
    <row r="193" spans="1:7" customFormat="1" ht="15" x14ac:dyDescent="0.2"/>
    <row r="194" spans="1:7" customFormat="1" ht="24.75" customHeight="1" x14ac:dyDescent="0.2">
      <c r="A194" s="5" t="s">
        <v>254</v>
      </c>
    </row>
    <row r="195" spans="1:7" customFormat="1" ht="35.25" customHeight="1" x14ac:dyDescent="0.2">
      <c r="A195" s="1"/>
      <c r="B195" s="8" t="s">
        <v>0</v>
      </c>
      <c r="C195" s="8"/>
      <c r="D195" s="9" t="s">
        <v>260</v>
      </c>
      <c r="E195" s="9"/>
    </row>
    <row r="196" spans="1:7" customFormat="1" ht="15" x14ac:dyDescent="0.2">
      <c r="A196" s="2" t="s">
        <v>2</v>
      </c>
      <c r="B196" s="2" t="s">
        <v>1</v>
      </c>
      <c r="C196" s="2" t="s">
        <v>3</v>
      </c>
      <c r="D196" s="2" t="s">
        <v>4</v>
      </c>
      <c r="E196" s="2" t="s">
        <v>5</v>
      </c>
      <c r="F196" s="2" t="s">
        <v>6</v>
      </c>
    </row>
    <row r="197" spans="1:7" customFormat="1" ht="15" x14ac:dyDescent="0.2">
      <c r="A197" s="1" t="s">
        <v>77</v>
      </c>
      <c r="B197" s="3" t="str">
        <f>HYPERLINK("http://www.genecards.org/cgi-bin/carddisp.pl?gene=RPS26","RPS26")</f>
        <v>RPS26</v>
      </c>
      <c r="C197" s="3"/>
      <c r="D197" s="1">
        <v>-2.9962410926818848</v>
      </c>
      <c r="E197" s="1">
        <v>1.4286607665781048E-6</v>
      </c>
      <c r="F197" s="1" t="s">
        <v>38</v>
      </c>
      <c r="G197" s="1"/>
    </row>
    <row r="198" spans="1:7" customFormat="1" ht="15" x14ac:dyDescent="0.2">
      <c r="A198" s="1" t="s">
        <v>204</v>
      </c>
      <c r="B198" s="1" t="s">
        <v>210</v>
      </c>
      <c r="C198" s="3"/>
      <c r="D198" s="1">
        <v>-2.8786816596984863</v>
      </c>
      <c r="E198" s="1">
        <v>1.5153344720602036E-2</v>
      </c>
      <c r="F198" s="1" t="s">
        <v>10</v>
      </c>
      <c r="G198" s="1"/>
    </row>
    <row r="199" spans="1:7" customFormat="1" ht="15" x14ac:dyDescent="0.2">
      <c r="A199" s="1" t="s">
        <v>205</v>
      </c>
      <c r="B199" s="1" t="s">
        <v>211</v>
      </c>
      <c r="C199" s="3"/>
      <c r="D199" s="1">
        <v>-2.8786816596984863</v>
      </c>
      <c r="E199" s="1">
        <v>1.5153344720602036E-2</v>
      </c>
      <c r="F199" s="1" t="s">
        <v>10</v>
      </c>
      <c r="G199" s="1"/>
    </row>
    <row r="200" spans="1:7" customFormat="1" ht="15" x14ac:dyDescent="0.2">
      <c r="A200" s="1" t="s">
        <v>74</v>
      </c>
      <c r="B200" s="1" t="s">
        <v>209</v>
      </c>
      <c r="C200" s="3"/>
      <c r="D200" s="1">
        <v>-2.6688756942749023</v>
      </c>
      <c r="E200" s="1">
        <v>2.2642311705567408E-6</v>
      </c>
      <c r="F200" s="1" t="s">
        <v>8</v>
      </c>
      <c r="G200" s="1"/>
    </row>
    <row r="201" spans="1:7" customFormat="1" ht="15" x14ac:dyDescent="0.2">
      <c r="A201" s="1" t="s">
        <v>208</v>
      </c>
      <c r="B201" s="1" t="s">
        <v>216</v>
      </c>
      <c r="C201" s="3"/>
      <c r="D201" s="1">
        <v>-2.3036885261535645</v>
      </c>
      <c r="E201" s="1">
        <v>1.3169743120670319E-2</v>
      </c>
      <c r="F201" s="1" t="s">
        <v>10</v>
      </c>
      <c r="G201" s="1"/>
    </row>
    <row r="202" spans="1:7" customFormat="1" ht="15" x14ac:dyDescent="0.2">
      <c r="A202" s="1" t="s">
        <v>207</v>
      </c>
      <c r="B202" s="1" t="s">
        <v>215</v>
      </c>
      <c r="C202" s="3"/>
      <c r="D202" s="1">
        <v>-2.2962150573730469</v>
      </c>
      <c r="E202" s="1">
        <v>2.1287674084305763E-2</v>
      </c>
      <c r="F202" s="1" t="s">
        <v>10</v>
      </c>
      <c r="G202" s="1"/>
    </row>
    <row r="203" spans="1:7" customFormat="1" ht="15" x14ac:dyDescent="0.2">
      <c r="A203" s="1" t="s">
        <v>71</v>
      </c>
      <c r="B203" s="3" t="str">
        <f>HYPERLINK("http://www.genecards.org/cgi-bin/carddisp.pl?gene=RPS26P11","RPS26P11")</f>
        <v>RPS26P11</v>
      </c>
      <c r="C203" s="3"/>
      <c r="D203" s="1">
        <v>-2.2836308479309082</v>
      </c>
      <c r="E203" s="1">
        <v>2.5470500986557454E-5</v>
      </c>
      <c r="F203" s="1" t="s">
        <v>38</v>
      </c>
      <c r="G203" s="1"/>
    </row>
    <row r="204" spans="1:7" customFormat="1" ht="15" x14ac:dyDescent="0.2">
      <c r="A204" s="1" t="s">
        <v>80</v>
      </c>
      <c r="B204" s="1" t="s">
        <v>130</v>
      </c>
      <c r="C204" s="3"/>
      <c r="D204" s="1">
        <v>-2.2081358432769775</v>
      </c>
      <c r="E204" s="1">
        <v>3.433956578373909E-2</v>
      </c>
      <c r="F204" s="1" t="s">
        <v>81</v>
      </c>
      <c r="G204" s="1"/>
    </row>
    <row r="205" spans="1:7" customFormat="1" ht="15" x14ac:dyDescent="0.2">
      <c r="A205" s="1" t="s">
        <v>82</v>
      </c>
      <c r="B205" s="1" t="s">
        <v>213</v>
      </c>
      <c r="C205" s="3"/>
      <c r="D205" s="1">
        <v>-2.2081358432769775</v>
      </c>
      <c r="E205" s="1">
        <v>3.433956578373909E-2</v>
      </c>
      <c r="F205" s="1" t="s">
        <v>81</v>
      </c>
      <c r="G205" s="1"/>
    </row>
    <row r="206" spans="1:7" customFormat="1" ht="15" x14ac:dyDescent="0.2">
      <c r="A206" s="1" t="s">
        <v>83</v>
      </c>
      <c r="B206" s="1" t="s">
        <v>133</v>
      </c>
      <c r="C206" s="3"/>
      <c r="D206" s="1">
        <v>-2.2081358432769775</v>
      </c>
      <c r="E206" s="1">
        <v>3.433956578373909E-2</v>
      </c>
      <c r="F206" s="1" t="s">
        <v>81</v>
      </c>
      <c r="G206" s="1"/>
    </row>
    <row r="207" spans="1:7" customFormat="1" ht="15" x14ac:dyDescent="0.2">
      <c r="A207" s="1" t="s">
        <v>84</v>
      </c>
      <c r="B207" s="1" t="s">
        <v>214</v>
      </c>
      <c r="C207" s="3"/>
      <c r="D207" s="1">
        <v>-2.2081358432769775</v>
      </c>
      <c r="E207" s="1">
        <v>3.433956578373909E-2</v>
      </c>
      <c r="F207" s="1" t="s">
        <v>81</v>
      </c>
      <c r="G207" s="1"/>
    </row>
    <row r="208" spans="1:7" customFormat="1" ht="15" x14ac:dyDescent="0.2">
      <c r="A208" s="1" t="s">
        <v>206</v>
      </c>
      <c r="B208" s="3" t="str">
        <f>HYPERLINK("http://www.genecards.org/cgi-bin/carddisp.pl?gene=TAS2R46","TAS2R46")</f>
        <v>TAS2R46</v>
      </c>
      <c r="C208" s="3" t="str">
        <f>HYPERLINK("http://www.ncbi.nlm.nih.gov/nuccore/NM_176887","NM_176887")</f>
        <v>NM_176887</v>
      </c>
      <c r="D208" s="1">
        <v>-2.0688872337341309</v>
      </c>
      <c r="E208" s="1">
        <v>8.6001353338360786E-3</v>
      </c>
      <c r="F208" s="1" t="s">
        <v>8</v>
      </c>
      <c r="G208" s="1"/>
    </row>
    <row r="209" spans="1:7" customFormat="1" ht="15" x14ac:dyDescent="0.2">
      <c r="A209" s="1" t="s">
        <v>76</v>
      </c>
      <c r="B209" s="1" t="s">
        <v>212</v>
      </c>
      <c r="C209" s="3"/>
      <c r="D209" s="1">
        <v>-2.0199792385101318</v>
      </c>
      <c r="E209" s="1">
        <v>5.3208335884846747E-5</v>
      </c>
      <c r="F209" s="1" t="s">
        <v>25</v>
      </c>
      <c r="G209" s="1"/>
    </row>
    <row r="213" spans="1:7" ht="44.25" customHeight="1" x14ac:dyDescent="0.2">
      <c r="A213" s="10" t="s">
        <v>261</v>
      </c>
      <c r="B213" s="10"/>
      <c r="C213" s="10"/>
      <c r="D213" s="10"/>
      <c r="E213" s="10"/>
      <c r="F213" s="10"/>
    </row>
    <row r="214" spans="1:7" ht="19.5" customHeight="1" x14ac:dyDescent="0.2">
      <c r="A214" s="5" t="s">
        <v>253</v>
      </c>
    </row>
    <row r="215" spans="1:7" customFormat="1" ht="35.25" customHeight="1" x14ac:dyDescent="0.2">
      <c r="A215" s="1"/>
      <c r="B215" s="8" t="s">
        <v>0</v>
      </c>
      <c r="C215" s="8"/>
      <c r="D215" s="9" t="s">
        <v>262</v>
      </c>
      <c r="E215" s="9"/>
    </row>
    <row r="216" spans="1:7" customFormat="1" ht="15" x14ac:dyDescent="0.2">
      <c r="A216" s="2" t="s">
        <v>2</v>
      </c>
      <c r="B216" s="2" t="s">
        <v>1</v>
      </c>
      <c r="C216" s="2" t="s">
        <v>3</v>
      </c>
      <c r="D216" s="2" t="s">
        <v>255</v>
      </c>
      <c r="E216" s="2" t="s">
        <v>5</v>
      </c>
      <c r="F216" s="2" t="s">
        <v>6</v>
      </c>
    </row>
    <row r="217" spans="1:7" customFormat="1" ht="15" x14ac:dyDescent="0.2">
      <c r="A217" s="1" t="s">
        <v>32</v>
      </c>
      <c r="B217" s="3" t="str">
        <f>HYPERLINK("http://www.genecards.org/cgi-bin/carddisp.pl?gene=DEFA1B","DEFA1B")</f>
        <v>DEFA1B</v>
      </c>
      <c r="C217" s="3" t="str">
        <f>HYPERLINK("http://www.ncbi.nlm.nih.gov/nuccore/NM_001042500","NM_001042500")</f>
        <v>NM_001042500</v>
      </c>
      <c r="D217" s="1">
        <v>5.9210033416748047</v>
      </c>
      <c r="E217" s="1">
        <v>6.5709571354091167E-3</v>
      </c>
      <c r="F217" s="1" t="s">
        <v>8</v>
      </c>
      <c r="G217" s="1"/>
    </row>
    <row r="218" spans="1:7" customFormat="1" ht="15" x14ac:dyDescent="0.2">
      <c r="A218" s="1" t="s">
        <v>30</v>
      </c>
      <c r="B218" s="3" t="str">
        <f>HYPERLINK("http://www.genecards.org/cgi-bin/carddisp.pl?gene=DEFA1B","DEFA1B")</f>
        <v>DEFA1B</v>
      </c>
      <c r="C218" s="3" t="str">
        <f>HYPERLINK("http://www.ncbi.nlm.nih.gov/nuccore/NM_001042500","NM_001042500")</f>
        <v>NM_001042500</v>
      </c>
      <c r="D218" s="1">
        <v>5.580437183380127</v>
      </c>
      <c r="E218" s="1">
        <v>6.1593479476869106E-3</v>
      </c>
      <c r="F218" s="1" t="s">
        <v>8</v>
      </c>
      <c r="G218" s="1"/>
    </row>
    <row r="219" spans="1:7" customFormat="1" ht="15" x14ac:dyDescent="0.2">
      <c r="A219" s="1" t="s">
        <v>31</v>
      </c>
      <c r="B219" s="3" t="str">
        <f>HYPERLINK("http://www.genecards.org/cgi-bin/carddisp.pl?gene=DEFA1B","DEFA1B")</f>
        <v>DEFA1B</v>
      </c>
      <c r="C219" s="3" t="str">
        <f>HYPERLINK("http://www.ncbi.nlm.nih.gov/nuccore/NM_001042500","NM_001042500")</f>
        <v>NM_001042500</v>
      </c>
      <c r="D219" s="1">
        <v>5.5117778778076172</v>
      </c>
      <c r="E219" s="1">
        <v>6.4729936420917511E-3</v>
      </c>
      <c r="F219" s="1" t="s">
        <v>8</v>
      </c>
      <c r="G219" s="1"/>
    </row>
    <row r="220" spans="1:7" customFormat="1" ht="15" x14ac:dyDescent="0.2">
      <c r="A220" s="1" t="s">
        <v>60</v>
      </c>
      <c r="B220" s="3" t="str">
        <f>HYPERLINK("http://www.genecards.org/cgi-bin/carddisp.pl?gene=CEACAM8","CEACAM8")</f>
        <v>CEACAM8</v>
      </c>
      <c r="C220" s="3"/>
      <c r="D220" s="1">
        <v>4.5789365768432617</v>
      </c>
      <c r="E220" s="1">
        <v>5.6946543045341969E-3</v>
      </c>
      <c r="F220" s="1" t="s">
        <v>38</v>
      </c>
      <c r="G220" s="1"/>
    </row>
    <row r="221" spans="1:7" customFormat="1" ht="15" x14ac:dyDescent="0.2">
      <c r="A221" s="1" t="s">
        <v>59</v>
      </c>
      <c r="B221" s="3" t="str">
        <f>HYPERLINK("http://www.genecards.org/cgi-bin/carddisp.pl?gene=CEACAM8","CEACAM8")</f>
        <v>CEACAM8</v>
      </c>
      <c r="C221" s="3" t="str">
        <f>HYPERLINK("http://www.ncbi.nlm.nih.gov/nuccore/NM_001816","NM_001816")</f>
        <v>NM_001816</v>
      </c>
      <c r="D221" s="1">
        <v>4.4900808334350586</v>
      </c>
      <c r="E221" s="1">
        <v>5.7176169939339161E-3</v>
      </c>
      <c r="F221" s="1" t="s">
        <v>8</v>
      </c>
      <c r="G221" s="1"/>
    </row>
    <row r="222" spans="1:7" customFormat="1" ht="15" x14ac:dyDescent="0.2">
      <c r="A222" s="1" t="s">
        <v>40</v>
      </c>
      <c r="B222" s="3" t="str">
        <f>HYPERLINK("http://www.genecards.org/cgi-bin/carddisp.pl?gene=MMP8","MMP8")</f>
        <v>MMP8</v>
      </c>
      <c r="C222" s="3" t="str">
        <f>HYPERLINK("http://www.ncbi.nlm.nih.gov/nuccore/NM_002424","NM_002424")</f>
        <v>NM_002424</v>
      </c>
      <c r="D222" s="1">
        <v>4.2944850921630859</v>
      </c>
      <c r="E222" s="1">
        <v>2.5370150804519653E-2</v>
      </c>
      <c r="F222" s="1" t="s">
        <v>8</v>
      </c>
      <c r="G222" s="1"/>
    </row>
    <row r="223" spans="1:7" customFormat="1" ht="15" x14ac:dyDescent="0.2">
      <c r="A223" s="1" t="s">
        <v>20</v>
      </c>
      <c r="B223" s="3" t="str">
        <f>HYPERLINK("http://www.genecards.org/cgi-bin/carddisp.pl?gene=LTF","LTF")</f>
        <v>LTF</v>
      </c>
      <c r="C223" s="3" t="str">
        <f>HYPERLINK("http://www.ncbi.nlm.nih.gov/nuccore/NM_001199149","NM_001199149")</f>
        <v>NM_001199149</v>
      </c>
      <c r="D223" s="1">
        <v>3.2160224914550781</v>
      </c>
      <c r="E223" s="1">
        <v>6.4781387336552143E-3</v>
      </c>
      <c r="F223" s="1" t="s">
        <v>8</v>
      </c>
      <c r="G223" s="1"/>
    </row>
    <row r="224" spans="1:7" customFormat="1" ht="15" x14ac:dyDescent="0.2">
      <c r="A224" s="1" t="s">
        <v>27</v>
      </c>
      <c r="B224" s="3" t="str">
        <f>HYPERLINK("http://www.genecards.org/cgi-bin/carddisp.pl?gene=CRISP3","CRISP3")</f>
        <v>CRISP3</v>
      </c>
      <c r="C224" s="3" t="str">
        <f>HYPERLINK("http://www.ncbi.nlm.nih.gov/nuccore/NM_001190986","NM_001190986")</f>
        <v>NM_001190986</v>
      </c>
      <c r="D224" s="1">
        <v>3.0232470035552979</v>
      </c>
      <c r="E224" s="1">
        <v>1.1325271800160408E-2</v>
      </c>
      <c r="F224" s="1" t="s">
        <v>8</v>
      </c>
      <c r="G224" s="1"/>
    </row>
    <row r="225" spans="1:7" customFormat="1" ht="15" x14ac:dyDescent="0.2">
      <c r="A225" s="1" t="s">
        <v>220</v>
      </c>
      <c r="B225" s="1" t="s">
        <v>223</v>
      </c>
      <c r="C225" s="3"/>
      <c r="D225" s="1">
        <v>2.9506487846374512</v>
      </c>
      <c r="E225" s="1">
        <v>6.3403318636119366E-3</v>
      </c>
      <c r="F225" s="1" t="s">
        <v>25</v>
      </c>
      <c r="G225" s="1"/>
    </row>
    <row r="226" spans="1:7" customFormat="1" ht="15" x14ac:dyDescent="0.2">
      <c r="A226" s="1" t="s">
        <v>29</v>
      </c>
      <c r="B226" s="3" t="str">
        <f>HYPERLINK("http://www.genecards.org/cgi-bin/carddisp.pl?gene=DEFA4","DEFA4")</f>
        <v>DEFA4</v>
      </c>
      <c r="C226" s="3" t="str">
        <f>HYPERLINK("http://www.ncbi.nlm.nih.gov/nuccore/NM_001925","NM_001925")</f>
        <v>NM_001925</v>
      </c>
      <c r="D226" s="1">
        <v>2.9448881149291992</v>
      </c>
      <c r="E226" s="1">
        <v>2.5748410262167454E-3</v>
      </c>
      <c r="F226" s="1" t="s">
        <v>8</v>
      </c>
      <c r="G226" s="1"/>
    </row>
    <row r="227" spans="1:7" customFormat="1" ht="15" x14ac:dyDescent="0.2">
      <c r="A227" s="1" t="s">
        <v>36</v>
      </c>
      <c r="B227" s="3" t="str">
        <f>HYPERLINK("http://www.genecards.org/cgi-bin/carddisp.pl?gene=FOLR3","FOLR3")</f>
        <v>FOLR3</v>
      </c>
      <c r="C227" s="3" t="str">
        <f>HYPERLINK("http://www.ncbi.nlm.nih.gov/nuccore/NM_000804","NM_000804")</f>
        <v>NM_000804</v>
      </c>
      <c r="D227" s="1">
        <v>2.770963191986084</v>
      </c>
      <c r="E227" s="1">
        <v>3.3280648291110992E-2</v>
      </c>
      <c r="F227" s="1" t="s">
        <v>8</v>
      </c>
      <c r="G227" s="1"/>
    </row>
    <row r="228" spans="1:7" customFormat="1" ht="15" x14ac:dyDescent="0.2">
      <c r="A228" s="1" t="s">
        <v>218</v>
      </c>
      <c r="B228" s="3" t="str">
        <f>HYPERLINK("http://www.genecards.org/cgi-bin/carddisp.pl?gene=DOCK4","DOCK4")</f>
        <v>DOCK4</v>
      </c>
      <c r="C228" s="3"/>
      <c r="D228" s="1">
        <v>2.4696767330169678</v>
      </c>
      <c r="E228" s="1">
        <v>3.5271678119897842E-2</v>
      </c>
      <c r="F228" s="1" t="s">
        <v>38</v>
      </c>
      <c r="G228" s="1"/>
    </row>
    <row r="229" spans="1:7" customFormat="1" ht="15" x14ac:dyDescent="0.2">
      <c r="A229" s="1" t="s">
        <v>26</v>
      </c>
      <c r="B229" s="3" t="str">
        <f>HYPERLINK("http://www.genecards.org/cgi-bin/carddisp.pl?gene=ARG1","ARG1")</f>
        <v>ARG1</v>
      </c>
      <c r="C229" s="3" t="str">
        <f>HYPERLINK("http://www.ncbi.nlm.nih.gov/nuccore/NM_000045","NM_000045")</f>
        <v>NM_000045</v>
      </c>
      <c r="D229" s="1">
        <v>2.3854382038116455</v>
      </c>
      <c r="E229" s="1">
        <v>5.2581420168280602E-3</v>
      </c>
      <c r="F229" s="1" t="s">
        <v>8</v>
      </c>
      <c r="G229" s="1"/>
    </row>
    <row r="230" spans="1:7" customFormat="1" ht="15" x14ac:dyDescent="0.2">
      <c r="A230" s="1" t="s">
        <v>34</v>
      </c>
      <c r="B230" s="3" t="str">
        <f>HYPERLINK("http://www.genecards.org/cgi-bin/carddisp.pl?gene=TKTL1","TKTL1")</f>
        <v>TKTL1</v>
      </c>
      <c r="C230" s="3" t="str">
        <f>HYPERLINK("http://www.ncbi.nlm.nih.gov/nuccore/NM_001145933","NM_001145933")</f>
        <v>NM_001145933</v>
      </c>
      <c r="D230" s="1">
        <v>2.3786327838897705</v>
      </c>
      <c r="E230" s="1">
        <v>1.3617475517094135E-2</v>
      </c>
      <c r="F230" s="1" t="s">
        <v>8</v>
      </c>
      <c r="G230" s="1"/>
    </row>
    <row r="231" spans="1:7" customFormat="1" ht="15" x14ac:dyDescent="0.2">
      <c r="A231" s="1" t="s">
        <v>138</v>
      </c>
      <c r="B231" s="3" t="str">
        <f>HYPERLINK("http://www.genecards.org/cgi-bin/carddisp.pl?gene=ANXA3","ANXA3")</f>
        <v>ANXA3</v>
      </c>
      <c r="C231" s="3" t="str">
        <f>HYPERLINK("http://www.ncbi.nlm.nih.gov/nuccore/NM_005139","NM_005139")</f>
        <v>NM_005139</v>
      </c>
      <c r="D231" s="1">
        <v>2.305509090423584</v>
      </c>
      <c r="E231" s="1">
        <v>5.8073166292160749E-4</v>
      </c>
      <c r="F231" s="1" t="s">
        <v>8</v>
      </c>
      <c r="G231" s="1"/>
    </row>
    <row r="232" spans="1:7" customFormat="1" ht="15" x14ac:dyDescent="0.2">
      <c r="A232" s="1" t="s">
        <v>35</v>
      </c>
      <c r="B232" s="3" t="str">
        <f>HYPERLINK("http://www.genecards.org/cgi-bin/carddisp.pl?gene=MS4A3","MS4A3")</f>
        <v>MS4A3</v>
      </c>
      <c r="C232" s="3" t="str">
        <f>HYPERLINK("http://www.ncbi.nlm.nih.gov/nuccore/NM_001031666","NM_001031666")</f>
        <v>NM_001031666</v>
      </c>
      <c r="D232" s="1">
        <v>2.3005483150482178</v>
      </c>
      <c r="E232" s="1">
        <v>4.3383617885410786E-3</v>
      </c>
      <c r="F232" s="1" t="s">
        <v>8</v>
      </c>
      <c r="G232" s="1"/>
    </row>
    <row r="233" spans="1:7" customFormat="1" ht="15" x14ac:dyDescent="0.2">
      <c r="A233" s="1" t="s">
        <v>221</v>
      </c>
      <c r="B233" s="1" t="s">
        <v>224</v>
      </c>
      <c r="C233" s="3"/>
      <c r="D233" s="1">
        <v>2.2512798309326172</v>
      </c>
      <c r="E233" s="1">
        <v>5.7065662986133248E-5</v>
      </c>
      <c r="F233" s="1" t="s">
        <v>10</v>
      </c>
      <c r="G233" s="1"/>
    </row>
    <row r="234" spans="1:7" customFormat="1" ht="15" x14ac:dyDescent="0.2">
      <c r="A234" s="1" t="s">
        <v>150</v>
      </c>
      <c r="B234" s="3" t="str">
        <f>HYPERLINK("http://www.genecards.org/cgi-bin/carddisp.pl?gene=CCL4","CCL4")</f>
        <v>CCL4</v>
      </c>
      <c r="C234" s="3" t="str">
        <f>HYPERLINK("http://www.ncbi.nlm.nih.gov/nuccore/NM_002984","NM_002984")</f>
        <v>NM_002984</v>
      </c>
      <c r="D234" s="1">
        <v>2.249706506729126</v>
      </c>
      <c r="E234" s="1">
        <v>7.7038262970745564E-3</v>
      </c>
      <c r="F234" s="1" t="s">
        <v>8</v>
      </c>
      <c r="G234" s="1"/>
    </row>
    <row r="235" spans="1:7" customFormat="1" ht="15" x14ac:dyDescent="0.2">
      <c r="A235" s="1" t="s">
        <v>18</v>
      </c>
      <c r="B235" s="3" t="str">
        <f>HYPERLINK("http://www.genecards.org/cgi-bin/carddisp.pl?gene=CAMP","CAMP")</f>
        <v>CAMP</v>
      </c>
      <c r="C235" s="3" t="str">
        <f>HYPERLINK("http://www.ncbi.nlm.nih.gov/nuccore/NM_004345","NM_004345")</f>
        <v>NM_004345</v>
      </c>
      <c r="D235" s="1">
        <v>2.2410924434661865</v>
      </c>
      <c r="E235" s="1">
        <v>1.442476361989975E-2</v>
      </c>
      <c r="F235" s="1" t="s">
        <v>8</v>
      </c>
      <c r="G235" s="1"/>
    </row>
    <row r="236" spans="1:7" customFormat="1" ht="15" x14ac:dyDescent="0.2">
      <c r="A236" s="1" t="s">
        <v>39</v>
      </c>
      <c r="B236" s="3" t="str">
        <f>HYPERLINK("http://www.genecards.org/cgi-bin/carddisp.pl?gene=TCN1","TCN1")</f>
        <v>TCN1</v>
      </c>
      <c r="C236" s="3" t="str">
        <f>HYPERLINK("http://www.ncbi.nlm.nih.gov/nuccore/NM_001062","NM_001062")</f>
        <v>NM_001062</v>
      </c>
      <c r="D236" s="1">
        <v>2.212165355682373</v>
      </c>
      <c r="E236" s="1">
        <v>1.8801488913595676E-3</v>
      </c>
      <c r="F236" s="1" t="s">
        <v>8</v>
      </c>
      <c r="G236" s="1"/>
    </row>
    <row r="237" spans="1:7" customFormat="1" ht="15" x14ac:dyDescent="0.2">
      <c r="A237" s="1" t="s">
        <v>62</v>
      </c>
      <c r="B237" s="3" t="str">
        <f>HYPERLINK("http://www.genecards.org/cgi-bin/carddisp.pl?gene=BPI","BPI")</f>
        <v>BPI</v>
      </c>
      <c r="C237" s="3" t="str">
        <f>HYPERLINK("http://www.ncbi.nlm.nih.gov/nuccore/NM_001725","NM_001725")</f>
        <v>NM_001725</v>
      </c>
      <c r="D237" s="1">
        <v>2.2065491676330566</v>
      </c>
      <c r="E237" s="1">
        <v>3.8964021950960159E-3</v>
      </c>
      <c r="F237" s="1" t="s">
        <v>8</v>
      </c>
      <c r="G237" s="1"/>
    </row>
    <row r="238" spans="1:7" customFormat="1" ht="15" x14ac:dyDescent="0.2">
      <c r="A238" s="1" t="s">
        <v>219</v>
      </c>
      <c r="B238" s="1" t="s">
        <v>222</v>
      </c>
      <c r="C238" s="3"/>
      <c r="D238" s="1">
        <v>2.1868226528167725</v>
      </c>
      <c r="E238" s="1">
        <v>2.1938076242804527E-3</v>
      </c>
      <c r="F238" s="1" t="s">
        <v>10</v>
      </c>
      <c r="G238" s="1"/>
    </row>
    <row r="239" spans="1:7" customFormat="1" ht="15" x14ac:dyDescent="0.2">
      <c r="A239" s="1" t="s">
        <v>7</v>
      </c>
      <c r="B239" s="1" t="s">
        <v>86</v>
      </c>
      <c r="C239" s="3"/>
      <c r="D239" s="1">
        <v>2.1492924690246582</v>
      </c>
      <c r="E239" s="1">
        <v>2.4092325940728188E-2</v>
      </c>
      <c r="F239" s="1" t="s">
        <v>8</v>
      </c>
      <c r="G239" s="1"/>
    </row>
    <row r="240" spans="1:7" customFormat="1" ht="15" x14ac:dyDescent="0.2">
      <c r="A240" s="1" t="s">
        <v>41</v>
      </c>
      <c r="B240" s="3" t="str">
        <f>HYPERLINK("http://www.genecards.org/cgi-bin/carddisp.pl?gene=OLR1","OLR1")</f>
        <v>OLR1</v>
      </c>
      <c r="C240" s="3" t="str">
        <f>HYPERLINK("http://www.ncbi.nlm.nih.gov/nuccore/NM_001172632","NM_001172632")</f>
        <v>NM_001172632</v>
      </c>
      <c r="D240" s="1">
        <v>2.1223244667053223</v>
      </c>
      <c r="E240" s="1">
        <v>4.956524446606636E-2</v>
      </c>
      <c r="F240" s="1" t="s">
        <v>8</v>
      </c>
      <c r="G240" s="1"/>
    </row>
    <row r="241" spans="1:7" customFormat="1" ht="15" x14ac:dyDescent="0.2">
      <c r="A241" s="1" t="s">
        <v>61</v>
      </c>
      <c r="B241" s="1" t="s">
        <v>117</v>
      </c>
      <c r="C241" s="3"/>
      <c r="D241" s="1">
        <v>2.1063292026519775</v>
      </c>
      <c r="E241" s="1">
        <v>8.6499704048037529E-3</v>
      </c>
      <c r="F241" s="1" t="s">
        <v>25</v>
      </c>
      <c r="G241" s="1"/>
    </row>
    <row r="242" spans="1:7" customFormat="1" ht="15" x14ac:dyDescent="0.2">
      <c r="A242" s="1" t="s">
        <v>217</v>
      </c>
      <c r="B242" s="3" t="str">
        <f>HYPERLINK("http://www.genecards.org/cgi-bin/carddisp.pl?gene=APOBEC3A_B","APOBEC3A_B")</f>
        <v>APOBEC3A_B</v>
      </c>
      <c r="C242" s="3" t="str">
        <f>HYPERLINK("http://www.ncbi.nlm.nih.gov/nuccore/NM_001193289","NM_001193289")</f>
        <v>NM_001193289</v>
      </c>
      <c r="D242" s="1">
        <v>2.0871639251708984</v>
      </c>
      <c r="E242" s="1">
        <v>4.2953222990036011E-2</v>
      </c>
      <c r="F242" s="1" t="s">
        <v>8</v>
      </c>
      <c r="G242" s="1"/>
    </row>
    <row r="243" spans="1:7" customFormat="1" ht="15" x14ac:dyDescent="0.2">
      <c r="A243" s="1" t="s">
        <v>37</v>
      </c>
      <c r="B243" s="1" t="s">
        <v>100</v>
      </c>
      <c r="C243" s="3"/>
      <c r="D243" s="1">
        <v>2.0062339305877686</v>
      </c>
      <c r="E243" s="1">
        <v>3.5196777433156967E-2</v>
      </c>
      <c r="F243" s="1" t="s">
        <v>38</v>
      </c>
      <c r="G243" s="1"/>
    </row>
    <row r="244" spans="1:7" customFormat="1" ht="15" x14ac:dyDescent="0.2">
      <c r="A244" s="1"/>
      <c r="B244" s="1"/>
      <c r="C244" s="3"/>
      <c r="D244" s="1"/>
      <c r="E244" s="1"/>
      <c r="F244" s="1"/>
      <c r="G244" s="1"/>
    </row>
    <row r="245" spans="1:7" customFormat="1" ht="24.75" customHeight="1" x14ac:dyDescent="0.2">
      <c r="A245" s="5" t="s">
        <v>254</v>
      </c>
    </row>
    <row r="246" spans="1:7" customFormat="1" ht="35.25" customHeight="1" x14ac:dyDescent="0.2">
      <c r="A246" s="1"/>
      <c r="B246" s="8" t="s">
        <v>0</v>
      </c>
      <c r="C246" s="8"/>
      <c r="D246" s="9" t="s">
        <v>262</v>
      </c>
      <c r="E246" s="9"/>
    </row>
    <row r="247" spans="1:7" customFormat="1" ht="15" x14ac:dyDescent="0.2">
      <c r="A247" s="2" t="s">
        <v>2</v>
      </c>
      <c r="B247" s="2" t="s">
        <v>1</v>
      </c>
      <c r="C247" s="2" t="s">
        <v>3</v>
      </c>
      <c r="D247" s="2" t="s">
        <v>4</v>
      </c>
      <c r="E247" s="2" t="s">
        <v>5</v>
      </c>
      <c r="F247" s="2" t="s">
        <v>6</v>
      </c>
    </row>
    <row r="248" spans="1:7" customFormat="1" ht="15" x14ac:dyDescent="0.2">
      <c r="A248" s="1" t="s">
        <v>234</v>
      </c>
      <c r="B248" s="1" t="s">
        <v>238</v>
      </c>
      <c r="C248" s="3"/>
      <c r="D248" s="1">
        <v>-3.3031809329986572</v>
      </c>
      <c r="E248" s="1">
        <v>1.3667645864188671E-2</v>
      </c>
      <c r="F248" s="1" t="s">
        <v>25</v>
      </c>
      <c r="G248" s="1"/>
    </row>
    <row r="249" spans="1:7" customFormat="1" ht="15" x14ac:dyDescent="0.2">
      <c r="A249" s="1" t="s">
        <v>77</v>
      </c>
      <c r="B249" s="3" t="str">
        <f>HYPERLINK("http://www.genecards.org/cgi-bin/carddisp.pl?gene=RPS26","RPS26")</f>
        <v>RPS26</v>
      </c>
      <c r="C249" s="3"/>
      <c r="D249" s="1">
        <v>-2.8311002254486084</v>
      </c>
      <c r="E249" s="1">
        <v>5.0896974244096782E-6</v>
      </c>
      <c r="F249" s="1" t="s">
        <v>38</v>
      </c>
      <c r="G249" s="1"/>
    </row>
    <row r="250" spans="1:7" customFormat="1" ht="15" x14ac:dyDescent="0.2">
      <c r="A250" s="1" t="s">
        <v>235</v>
      </c>
      <c r="B250" s="1" t="s">
        <v>239</v>
      </c>
      <c r="C250" s="3"/>
      <c r="D250" s="1">
        <v>-2.5287387371063232</v>
      </c>
      <c r="E250" s="1">
        <v>2.8064565733075142E-2</v>
      </c>
      <c r="F250" s="1" t="s">
        <v>10</v>
      </c>
      <c r="G250" s="1"/>
    </row>
    <row r="251" spans="1:7" customFormat="1" ht="15" x14ac:dyDescent="0.2">
      <c r="A251" s="1" t="s">
        <v>231</v>
      </c>
      <c r="B251" s="3" t="str">
        <f>HYPERLINK("http://www.genecards.org/cgi-bin/carddisp.pl?gene=SLC4A1","SLC4A1")</f>
        <v>SLC4A1</v>
      </c>
      <c r="C251" s="3" t="str">
        <f>HYPERLINK("http://www.ncbi.nlm.nih.gov/nuccore/NM_000342","NM_000342")</f>
        <v>NM_000342</v>
      </c>
      <c r="D251" s="1">
        <v>-2.3755624294281006</v>
      </c>
      <c r="E251" s="1">
        <v>4.2308165575377643E-4</v>
      </c>
      <c r="F251" s="1" t="s">
        <v>8</v>
      </c>
      <c r="G251" s="1"/>
    </row>
    <row r="252" spans="1:7" customFormat="1" ht="15" x14ac:dyDescent="0.2">
      <c r="A252" s="1" t="s">
        <v>74</v>
      </c>
      <c r="B252" s="1" t="s">
        <v>126</v>
      </c>
      <c r="C252" s="3"/>
      <c r="D252" s="1">
        <v>-2.3015704154968262</v>
      </c>
      <c r="E252" s="1">
        <v>1.1777720828831661E-5</v>
      </c>
      <c r="F252" s="1" t="s">
        <v>8</v>
      </c>
      <c r="G252" s="1"/>
    </row>
    <row r="253" spans="1:7" customFormat="1" ht="15" x14ac:dyDescent="0.2">
      <c r="A253" s="1" t="s">
        <v>227</v>
      </c>
      <c r="B253" s="3" t="str">
        <f>HYPERLINK("http://www.genecards.org/cgi-bin/carddisp.pl?gene=FAM210B","FAM210B")</f>
        <v>FAM210B</v>
      </c>
      <c r="C253" s="3"/>
      <c r="D253" s="1">
        <v>-2.2991769313812256</v>
      </c>
      <c r="E253" s="1">
        <v>3.1517678871750832E-4</v>
      </c>
      <c r="F253" s="1" t="s">
        <v>38</v>
      </c>
      <c r="G253" s="1"/>
    </row>
    <row r="254" spans="1:7" customFormat="1" ht="15" x14ac:dyDescent="0.2">
      <c r="A254" s="1" t="s">
        <v>71</v>
      </c>
      <c r="B254" s="3" t="str">
        <f>HYPERLINK("http://www.genecards.org/cgi-bin/carddisp.pl?gene=RPS26P11","RPS26P11")</f>
        <v>RPS26P11</v>
      </c>
      <c r="C254" s="3"/>
      <c r="D254" s="1">
        <v>-2.2892155647277832</v>
      </c>
      <c r="E254" s="1">
        <v>6.7149126152798999E-6</v>
      </c>
      <c r="F254" s="1" t="s">
        <v>38</v>
      </c>
      <c r="G254" s="1"/>
    </row>
    <row r="255" spans="1:7" customFormat="1" ht="15" x14ac:dyDescent="0.2">
      <c r="A255" s="1" t="s">
        <v>226</v>
      </c>
      <c r="B255" s="3" t="str">
        <f>HYPERLINK("http://www.genecards.org/cgi-bin/carddisp.pl?gene=DCAF12","DCAF12")</f>
        <v>DCAF12</v>
      </c>
      <c r="C255" s="3" t="str">
        <f>HYPERLINK("http://www.ncbi.nlm.nih.gov/nuccore/NM_015397","NM_015397")</f>
        <v>NM_015397</v>
      </c>
      <c r="D255" s="1">
        <v>-2.1518783569335938</v>
      </c>
      <c r="E255" s="1">
        <v>3.3687078393995762E-4</v>
      </c>
      <c r="F255" s="1" t="s">
        <v>8</v>
      </c>
      <c r="G255" s="1"/>
    </row>
    <row r="256" spans="1:7" customFormat="1" ht="15" x14ac:dyDescent="0.2">
      <c r="A256" s="1" t="s">
        <v>228</v>
      </c>
      <c r="B256" s="3" t="str">
        <f>HYPERLINK("http://www.genecards.org/cgi-bin/carddisp.pl?gene=GYPA","GYPA")</f>
        <v>GYPA</v>
      </c>
      <c r="C256" s="3"/>
      <c r="D256" s="1">
        <v>-2.0719020366668701</v>
      </c>
      <c r="E256" s="1">
        <v>3.5276054404675961E-4</v>
      </c>
      <c r="F256" s="1" t="s">
        <v>38</v>
      </c>
      <c r="G256" s="1"/>
    </row>
    <row r="257" spans="1:7" customFormat="1" ht="15" x14ac:dyDescent="0.2">
      <c r="A257" s="1" t="s">
        <v>225</v>
      </c>
      <c r="B257" s="3" t="str">
        <f>HYPERLINK("http://www.genecards.org/cgi-bin/carddisp.pl?gene=ALAS2","ALAS2")</f>
        <v>ALAS2</v>
      </c>
      <c r="C257" s="3" t="str">
        <f>HYPERLINK("http://www.ncbi.nlm.nih.gov/nuccore/NM_000032","NM_000032")</f>
        <v>NM_000032</v>
      </c>
      <c r="D257" s="1">
        <v>-2.0687391757965088</v>
      </c>
      <c r="E257" s="1">
        <v>1.7970990389585495E-2</v>
      </c>
      <c r="F257" s="1" t="s">
        <v>8</v>
      </c>
      <c r="G257" s="1"/>
    </row>
    <row r="258" spans="1:7" customFormat="1" ht="15" x14ac:dyDescent="0.2">
      <c r="A258" s="1" t="s">
        <v>233</v>
      </c>
      <c r="B258" s="3" t="str">
        <f>HYPERLINK("http://www.genecards.org/cgi-bin/carddisp.pl?gene=STRADB","STRADB")</f>
        <v>STRADB</v>
      </c>
      <c r="C258" s="3" t="str">
        <f>HYPERLINK("http://www.ncbi.nlm.nih.gov/nuccore/NM_001206864","NM_001206864")</f>
        <v>NM_001206864</v>
      </c>
      <c r="D258" s="1">
        <v>-2.0404114723205566</v>
      </c>
      <c r="E258" s="1">
        <v>8.3988031838089228E-4</v>
      </c>
      <c r="F258" s="1" t="s">
        <v>8</v>
      </c>
      <c r="G258" s="1"/>
    </row>
    <row r="259" spans="1:7" customFormat="1" ht="15" x14ac:dyDescent="0.2">
      <c r="A259" s="1" t="s">
        <v>232</v>
      </c>
      <c r="B259" s="3" t="str">
        <f>HYPERLINK("http://www.genecards.org/cgi-bin/carddisp.pl?gene=SNCA","SNCA")</f>
        <v>SNCA</v>
      </c>
      <c r="C259" s="3" t="str">
        <f>HYPERLINK("http://www.ncbi.nlm.nih.gov/nuccore/NM_000345","NM_000345")</f>
        <v>NM_000345</v>
      </c>
      <c r="D259" s="1">
        <v>-2.0324153900146484</v>
      </c>
      <c r="E259" s="1">
        <v>1.9465101649984717E-3</v>
      </c>
      <c r="F259" s="1" t="s">
        <v>8</v>
      </c>
      <c r="G259" s="1"/>
    </row>
    <row r="260" spans="1:7" customFormat="1" ht="15" x14ac:dyDescent="0.2">
      <c r="A260" s="1" t="s">
        <v>236</v>
      </c>
      <c r="B260" s="1" t="s">
        <v>240</v>
      </c>
      <c r="C260" s="3"/>
      <c r="D260" s="1">
        <v>-2.0277278423309326</v>
      </c>
      <c r="E260" s="1">
        <v>3.1208641827106476E-2</v>
      </c>
      <c r="F260" s="1" t="s">
        <v>10</v>
      </c>
      <c r="G260" s="1"/>
    </row>
    <row r="261" spans="1:7" customFormat="1" ht="15" x14ac:dyDescent="0.2">
      <c r="A261" s="1" t="s">
        <v>80</v>
      </c>
      <c r="B261" s="1" t="s">
        <v>241</v>
      </c>
      <c r="C261" s="3"/>
      <c r="D261" s="1">
        <v>-2.0218961238861084</v>
      </c>
      <c r="E261" s="1">
        <v>1.7970098182559013E-2</v>
      </c>
      <c r="F261" s="1" t="s">
        <v>81</v>
      </c>
      <c r="G261" s="1"/>
    </row>
    <row r="262" spans="1:7" customFormat="1" ht="15" x14ac:dyDescent="0.2">
      <c r="A262" s="1" t="s">
        <v>82</v>
      </c>
      <c r="B262" s="1" t="s">
        <v>213</v>
      </c>
      <c r="C262" s="3"/>
      <c r="D262" s="1">
        <v>-2.0218961238861084</v>
      </c>
      <c r="E262" s="1">
        <v>1.7970098182559013E-2</v>
      </c>
      <c r="F262" s="1" t="s">
        <v>81</v>
      </c>
      <c r="G262" s="1"/>
    </row>
    <row r="263" spans="1:7" customFormat="1" ht="15" x14ac:dyDescent="0.2">
      <c r="A263" s="1" t="s">
        <v>83</v>
      </c>
      <c r="B263" s="1" t="s">
        <v>242</v>
      </c>
      <c r="C263" s="3"/>
      <c r="D263" s="1">
        <v>-2.0218961238861084</v>
      </c>
      <c r="E263" s="1">
        <v>1.7970098182559013E-2</v>
      </c>
      <c r="F263" s="1" t="s">
        <v>81</v>
      </c>
      <c r="G263" s="1"/>
    </row>
    <row r="264" spans="1:7" customFormat="1" ht="15" x14ac:dyDescent="0.2">
      <c r="A264" s="1" t="s">
        <v>84</v>
      </c>
      <c r="B264" s="1" t="s">
        <v>135</v>
      </c>
      <c r="C264" s="3"/>
      <c r="D264" s="1">
        <v>-2.0218961238861084</v>
      </c>
      <c r="E264" s="1">
        <v>1.7970098182559013E-2</v>
      </c>
      <c r="F264" s="1" t="s">
        <v>81</v>
      </c>
      <c r="G264" s="1"/>
    </row>
    <row r="265" spans="1:7" customFormat="1" ht="15" x14ac:dyDescent="0.2">
      <c r="A265" s="1" t="s">
        <v>230</v>
      </c>
      <c r="B265" s="3" t="str">
        <f>HYPERLINK("http://www.genecards.org/cgi-bin/carddisp.pl?gene=SLC25A37","SLC25A37")</f>
        <v>SLC25A37</v>
      </c>
      <c r="C265" s="3" t="str">
        <f>HYPERLINK("http://www.ncbi.nlm.nih.gov/nuccore/NM_016612","NM_016612")</f>
        <v>NM_016612</v>
      </c>
      <c r="D265" s="1">
        <v>-2.0087435245513916</v>
      </c>
      <c r="E265" s="1">
        <v>5.3312728414312005E-4</v>
      </c>
      <c r="F265" s="1" t="s">
        <v>8</v>
      </c>
      <c r="G265" s="1"/>
    </row>
    <row r="266" spans="1:7" customFormat="1" ht="15" x14ac:dyDescent="0.2">
      <c r="A266" s="1" t="s">
        <v>229</v>
      </c>
      <c r="B266" s="3" t="str">
        <f>HYPERLINK("http://www.genecards.org/cgi-bin/carddisp.pl?gene=MBNL3","MBNL3")</f>
        <v>MBNL3</v>
      </c>
      <c r="C266" s="3"/>
      <c r="D266" s="1">
        <v>-2.0049560070037842</v>
      </c>
      <c r="E266" s="1">
        <v>7.6969218207523227E-4</v>
      </c>
      <c r="F266" s="1" t="s">
        <v>38</v>
      </c>
      <c r="G266" s="1"/>
    </row>
    <row r="267" spans="1:7" customFormat="1" ht="15" x14ac:dyDescent="0.2">
      <c r="A267" s="1" t="s">
        <v>237</v>
      </c>
      <c r="B267" s="1" t="s">
        <v>243</v>
      </c>
      <c r="C267" s="3"/>
      <c r="D267" s="1">
        <v>-2.002915620803833</v>
      </c>
      <c r="E267" s="1">
        <v>4.9163267016410828E-2</v>
      </c>
      <c r="F267" s="1" t="s">
        <v>8</v>
      </c>
      <c r="G267" s="1"/>
    </row>
    <row r="271" spans="1:7" ht="40.5" customHeight="1" x14ac:dyDescent="0.2">
      <c r="A271" s="10" t="s">
        <v>263</v>
      </c>
      <c r="B271" s="10"/>
      <c r="C271" s="10"/>
      <c r="D271" s="10"/>
      <c r="E271" s="10"/>
      <c r="F271" s="10"/>
    </row>
    <row r="272" spans="1:7" ht="19.5" customHeight="1" x14ac:dyDescent="0.2">
      <c r="A272" s="5" t="s">
        <v>253</v>
      </c>
    </row>
    <row r="273" spans="1:7" customFormat="1" ht="35.25" customHeight="1" x14ac:dyDescent="0.2">
      <c r="A273" s="1"/>
      <c r="B273" s="8" t="s">
        <v>0</v>
      </c>
      <c r="C273" s="8"/>
      <c r="D273" s="9" t="s">
        <v>264</v>
      </c>
      <c r="E273" s="9"/>
    </row>
    <row r="274" spans="1:7" customFormat="1" ht="15" x14ac:dyDescent="0.2">
      <c r="A274" s="2" t="s">
        <v>2</v>
      </c>
      <c r="B274" s="2" t="s">
        <v>1</v>
      </c>
      <c r="C274" s="2" t="s">
        <v>3</v>
      </c>
      <c r="D274" s="2" t="s">
        <v>255</v>
      </c>
      <c r="E274" s="2" t="s">
        <v>5</v>
      </c>
      <c r="F274" s="2" t="s">
        <v>6</v>
      </c>
    </row>
    <row r="275" spans="1:7" customFormat="1" ht="15" x14ac:dyDescent="0.2">
      <c r="A275" s="1" t="s">
        <v>32</v>
      </c>
      <c r="B275" s="3" t="str">
        <f>HYPERLINK("http://www.genecards.org/cgi-bin/carddisp.pl?gene=DEFA1B","DEFA1B")</f>
        <v>DEFA1B</v>
      </c>
      <c r="C275" s="3" t="str">
        <f>HYPERLINK("http://www.ncbi.nlm.nih.gov/nuccore/NM_001042500","NM_001042500")</f>
        <v>NM_001042500</v>
      </c>
      <c r="D275" s="1">
        <v>6.3099184036254883</v>
      </c>
      <c r="E275" s="1">
        <v>2.445790683850646E-3</v>
      </c>
      <c r="F275" s="1" t="s">
        <v>8</v>
      </c>
      <c r="G275" s="1"/>
    </row>
    <row r="276" spans="1:7" customFormat="1" ht="15" x14ac:dyDescent="0.2">
      <c r="A276" s="1" t="s">
        <v>30</v>
      </c>
      <c r="B276" s="3" t="str">
        <f>HYPERLINK("http://www.genecards.org/cgi-bin/carddisp.pl?gene=DEFA1B","DEFA1B")</f>
        <v>DEFA1B</v>
      </c>
      <c r="C276" s="3" t="str">
        <f>HYPERLINK("http://www.ncbi.nlm.nih.gov/nuccore/NM_001042500","NM_001042500")</f>
        <v>NM_001042500</v>
      </c>
      <c r="D276" s="1">
        <v>5.8797569274902344</v>
      </c>
      <c r="E276" s="1">
        <v>2.4369473103433847E-3</v>
      </c>
      <c r="F276" s="1" t="s">
        <v>8</v>
      </c>
      <c r="G276" s="1"/>
    </row>
    <row r="277" spans="1:7" customFormat="1" ht="15" x14ac:dyDescent="0.2">
      <c r="A277" s="1" t="s">
        <v>31</v>
      </c>
      <c r="B277" s="3" t="str">
        <f>HYPERLINK("http://www.genecards.org/cgi-bin/carddisp.pl?gene=DEFA1B","DEFA1B")</f>
        <v>DEFA1B</v>
      </c>
      <c r="C277" s="3" t="str">
        <f>HYPERLINK("http://www.ncbi.nlm.nih.gov/nuccore/NM_001042500","NM_001042500")</f>
        <v>NM_001042500</v>
      </c>
      <c r="D277" s="1">
        <v>5.8075342178344727</v>
      </c>
      <c r="E277" s="1">
        <v>2.4796291254460812E-3</v>
      </c>
      <c r="F277" s="1" t="s">
        <v>8</v>
      </c>
      <c r="G277" s="1"/>
    </row>
    <row r="278" spans="1:7" customFormat="1" ht="15" x14ac:dyDescent="0.2">
      <c r="A278" s="1" t="s">
        <v>60</v>
      </c>
      <c r="B278" s="3" t="str">
        <f>HYPERLINK("http://www.genecards.org/cgi-bin/carddisp.pl?gene=CEACAM8","CEACAM8")</f>
        <v>CEACAM8</v>
      </c>
      <c r="C278" s="3"/>
      <c r="D278" s="1">
        <v>4.4741067886352539</v>
      </c>
      <c r="E278" s="1">
        <v>2.5949017144739628E-3</v>
      </c>
      <c r="F278" s="1" t="s">
        <v>38</v>
      </c>
      <c r="G278" s="1"/>
    </row>
    <row r="279" spans="1:7" customFormat="1" ht="15" x14ac:dyDescent="0.2">
      <c r="A279" s="1" t="s">
        <v>40</v>
      </c>
      <c r="B279" s="3" t="str">
        <f>HYPERLINK("http://www.genecards.org/cgi-bin/carddisp.pl?gene=MMP8","MMP8")</f>
        <v>MMP8</v>
      </c>
      <c r="C279" s="3" t="str">
        <f>HYPERLINK("http://www.ncbi.nlm.nih.gov/nuccore/NM_002424","NM_002424")</f>
        <v>NM_002424</v>
      </c>
      <c r="D279" s="1">
        <v>4.344184398651123</v>
      </c>
      <c r="E279" s="1">
        <v>4.4852867722511292E-3</v>
      </c>
      <c r="F279" s="1" t="s">
        <v>8</v>
      </c>
      <c r="G279" s="1"/>
    </row>
    <row r="280" spans="1:7" customFormat="1" ht="15" x14ac:dyDescent="0.2">
      <c r="A280" s="1" t="s">
        <v>59</v>
      </c>
      <c r="B280" s="3" t="str">
        <f>HYPERLINK("http://www.genecards.org/cgi-bin/carddisp.pl?gene=CEACAM8","CEACAM8")</f>
        <v>CEACAM8</v>
      </c>
      <c r="C280" s="3" t="str">
        <f>HYPERLINK("http://www.ncbi.nlm.nih.gov/nuccore/NM_001816","NM_001816")</f>
        <v>NM_001816</v>
      </c>
      <c r="D280" s="1">
        <v>4.3206005096435547</v>
      </c>
      <c r="E280" s="1">
        <v>3.6622812040150166E-3</v>
      </c>
      <c r="F280" s="1" t="s">
        <v>8</v>
      </c>
      <c r="G280" s="1"/>
    </row>
    <row r="281" spans="1:7" customFormat="1" ht="15" x14ac:dyDescent="0.2">
      <c r="A281" s="1" t="s">
        <v>217</v>
      </c>
      <c r="B281" s="3" t="str">
        <f>HYPERLINK("http://www.genecards.org/cgi-bin/carddisp.pl?gene=APOBEC3A_B","APOBEC3A_B")</f>
        <v>APOBEC3A_B</v>
      </c>
      <c r="C281" s="3" t="str">
        <f>HYPERLINK("http://www.ncbi.nlm.nih.gov/nuccore/NM_001193289","NM_001193289")</f>
        <v>NM_001193289</v>
      </c>
      <c r="D281" s="1">
        <v>2.9923477172851562</v>
      </c>
      <c r="E281" s="1">
        <v>1.6130365431308746E-2</v>
      </c>
      <c r="F281" s="1" t="s">
        <v>8</v>
      </c>
      <c r="G281" s="1"/>
    </row>
    <row r="282" spans="1:7" customFormat="1" ht="15" x14ac:dyDescent="0.2">
      <c r="A282" s="1" t="s">
        <v>20</v>
      </c>
      <c r="B282" s="3" t="str">
        <f>HYPERLINK("http://www.genecards.org/cgi-bin/carddisp.pl?gene=LTF","LTF")</f>
        <v>LTF</v>
      </c>
      <c r="C282" s="3" t="str">
        <f>HYPERLINK("http://www.ncbi.nlm.nih.gov/nuccore/NM_001199149","NM_001199149")</f>
        <v>NM_001199149</v>
      </c>
      <c r="D282" s="1">
        <v>2.8895936012268066</v>
      </c>
      <c r="E282" s="1">
        <v>3.408957039937377E-3</v>
      </c>
      <c r="F282" s="1" t="s">
        <v>8</v>
      </c>
      <c r="G282" s="1"/>
    </row>
    <row r="283" spans="1:7" customFormat="1" ht="15" x14ac:dyDescent="0.2">
      <c r="A283" s="1" t="s">
        <v>248</v>
      </c>
      <c r="B283" s="3" t="str">
        <f>HYPERLINK("http://www.genecards.org/cgi-bin/carddisp.pl?gene=SERPING1","SERPING1")</f>
        <v>SERPING1</v>
      </c>
      <c r="C283" s="3"/>
      <c r="D283" s="1">
        <v>2.6450519561767578</v>
      </c>
      <c r="E283" s="1">
        <v>3.8487717509269714E-2</v>
      </c>
      <c r="F283" s="1" t="s">
        <v>38</v>
      </c>
      <c r="G283" s="1"/>
    </row>
    <row r="284" spans="1:7" customFormat="1" ht="15" x14ac:dyDescent="0.2">
      <c r="A284" s="1" t="s">
        <v>27</v>
      </c>
      <c r="B284" s="3" t="str">
        <f>HYPERLINK("http://www.genecards.org/cgi-bin/carddisp.pl?gene=CRISP3","CRISP3")</f>
        <v>CRISP3</v>
      </c>
      <c r="C284" s="3" t="str">
        <f>HYPERLINK("http://www.ncbi.nlm.nih.gov/nuccore/NM_001190986","NM_001190986")</f>
        <v>NM_001190986</v>
      </c>
      <c r="D284" s="1">
        <v>2.6274900436401367</v>
      </c>
      <c r="E284" s="1">
        <v>7.5221606530249119E-3</v>
      </c>
      <c r="F284" s="1" t="s">
        <v>8</v>
      </c>
      <c r="G284" s="1"/>
    </row>
    <row r="285" spans="1:7" customFormat="1" ht="15" x14ac:dyDescent="0.2">
      <c r="A285" s="1" t="s">
        <v>29</v>
      </c>
      <c r="B285" s="3" t="str">
        <f>HYPERLINK("http://www.genecards.org/cgi-bin/carddisp.pl?gene=DEFA4","DEFA4")</f>
        <v>DEFA4</v>
      </c>
      <c r="C285" s="3" t="str">
        <f>HYPERLINK("http://www.ncbi.nlm.nih.gov/nuccore/NM_001925","NM_001925")</f>
        <v>NM_001925</v>
      </c>
      <c r="D285" s="1">
        <v>2.5705442428588867</v>
      </c>
      <c r="E285" s="1">
        <v>2.5729290209710598E-3</v>
      </c>
      <c r="F285" s="1" t="s">
        <v>8</v>
      </c>
      <c r="G285" s="1"/>
    </row>
    <row r="286" spans="1:7" customFormat="1" ht="15" x14ac:dyDescent="0.2">
      <c r="A286" s="1" t="s">
        <v>142</v>
      </c>
      <c r="B286" s="3" t="str">
        <f>HYPERLINK("http://www.genecards.org/cgi-bin/carddisp.pl?gene=IFNG","IFNG")</f>
        <v>IFNG</v>
      </c>
      <c r="C286" s="3"/>
      <c r="D286" s="1">
        <v>2.5502233505249023</v>
      </c>
      <c r="E286" s="1">
        <v>3.2564207911491394E-2</v>
      </c>
      <c r="F286" s="1" t="s">
        <v>38</v>
      </c>
      <c r="G286" s="1"/>
    </row>
    <row r="287" spans="1:7" customFormat="1" ht="15" x14ac:dyDescent="0.2">
      <c r="A287" s="1" t="s">
        <v>34</v>
      </c>
      <c r="B287" s="3" t="str">
        <f>HYPERLINK("http://www.genecards.org/cgi-bin/carddisp.pl?gene=TKTL1","TKTL1")</f>
        <v>TKTL1</v>
      </c>
      <c r="C287" s="3" t="str">
        <f>HYPERLINK("http://www.ncbi.nlm.nih.gov/nuccore/NM_001145933","NM_001145933")</f>
        <v>NM_001145933</v>
      </c>
      <c r="D287" s="1">
        <v>2.469402551651001</v>
      </c>
      <c r="E287" s="1">
        <v>5.5717751383781433E-3</v>
      </c>
      <c r="F287" s="1" t="s">
        <v>8</v>
      </c>
      <c r="G287" s="1"/>
    </row>
    <row r="288" spans="1:7" customFormat="1" ht="15" x14ac:dyDescent="0.2">
      <c r="A288" s="1" t="s">
        <v>141</v>
      </c>
      <c r="B288" s="3" t="str">
        <f>HYPERLINK("http://www.genecards.org/cgi-bin/carddisp.pl?gene=IFNG","IFNG")</f>
        <v>IFNG</v>
      </c>
      <c r="C288" s="3" t="str">
        <f>HYPERLINK("http://www.ncbi.nlm.nih.gov/nuccore/NM_000619","NM_000619")</f>
        <v>NM_000619</v>
      </c>
      <c r="D288" s="1">
        <v>2.4395771026611328</v>
      </c>
      <c r="E288" s="1">
        <v>3.2920602709054947E-2</v>
      </c>
      <c r="F288" s="1" t="s">
        <v>8</v>
      </c>
      <c r="G288" s="1"/>
    </row>
    <row r="289" spans="1:7" customFormat="1" ht="15" x14ac:dyDescent="0.2">
      <c r="A289" s="1" t="s">
        <v>250</v>
      </c>
      <c r="B289" s="1" t="s">
        <v>252</v>
      </c>
      <c r="C289" s="3"/>
      <c r="D289" s="1">
        <v>2.4307019710540771</v>
      </c>
      <c r="E289" s="1">
        <v>3.3269468694925308E-2</v>
      </c>
      <c r="F289" s="1" t="s">
        <v>38</v>
      </c>
      <c r="G289" s="1"/>
    </row>
    <row r="290" spans="1:7" customFormat="1" ht="15" x14ac:dyDescent="0.2">
      <c r="A290" s="1" t="s">
        <v>22</v>
      </c>
      <c r="B290" s="1" t="s">
        <v>96</v>
      </c>
      <c r="C290" s="3"/>
      <c r="D290" s="1">
        <v>2.4176466464996338</v>
      </c>
      <c r="E290" s="1">
        <v>2.0585808902978897E-2</v>
      </c>
      <c r="F290" s="1" t="s">
        <v>23</v>
      </c>
      <c r="G290" s="1"/>
    </row>
    <row r="291" spans="1:7" customFormat="1" ht="15" x14ac:dyDescent="0.2">
      <c r="A291" s="1" t="s">
        <v>249</v>
      </c>
      <c r="B291" s="1" t="s">
        <v>252</v>
      </c>
      <c r="C291" s="3"/>
      <c r="D291" s="1">
        <v>2.4108991622924805</v>
      </c>
      <c r="E291" s="1">
        <v>4.1897058486938477E-2</v>
      </c>
      <c r="F291" s="1" t="s">
        <v>8</v>
      </c>
      <c r="G291" s="1"/>
    </row>
    <row r="292" spans="1:7" customFormat="1" ht="15" x14ac:dyDescent="0.2">
      <c r="A292" s="1" t="s">
        <v>7</v>
      </c>
      <c r="B292" s="1" t="s">
        <v>251</v>
      </c>
      <c r="C292" s="3"/>
      <c r="D292" s="1">
        <v>2.3995566368103027</v>
      </c>
      <c r="E292" s="1">
        <v>5.8720610104501247E-3</v>
      </c>
      <c r="F292" s="1" t="s">
        <v>8</v>
      </c>
      <c r="G292" s="1"/>
    </row>
    <row r="293" spans="1:7" customFormat="1" ht="15" x14ac:dyDescent="0.2">
      <c r="A293" s="1" t="s">
        <v>244</v>
      </c>
      <c r="B293" s="3" t="str">
        <f>HYPERLINK("http://www.genecards.org/cgi-bin/carddisp.pl?gene=CXCL10","CXCL10")</f>
        <v>CXCL10</v>
      </c>
      <c r="C293" s="3" t="str">
        <f>HYPERLINK("http://www.ncbi.nlm.nih.gov/nuccore/NM_001565","NM_001565")</f>
        <v>NM_001565</v>
      </c>
      <c r="D293" s="1">
        <v>2.3445475101470947</v>
      </c>
      <c r="E293" s="1">
        <v>1.9210163503885269E-2</v>
      </c>
      <c r="F293" s="1" t="s">
        <v>8</v>
      </c>
      <c r="G293" s="1"/>
    </row>
    <row r="294" spans="1:7" customFormat="1" ht="15" x14ac:dyDescent="0.2">
      <c r="A294" s="1" t="s">
        <v>247</v>
      </c>
      <c r="B294" s="3" t="str">
        <f>HYPERLINK("http://www.genecards.org/cgi-bin/carddisp.pl?gene=FCGR1C","FCGR1C")</f>
        <v>FCGR1C</v>
      </c>
      <c r="C294" s="3" t="str">
        <f>HYPERLINK("http://www.ncbi.nlm.nih.gov/nuccore/NR_027484","NR_027484")</f>
        <v>NR_027484</v>
      </c>
      <c r="D294" s="1">
        <v>2.1916234493255615</v>
      </c>
      <c r="E294" s="1">
        <v>2.7821572497487068E-2</v>
      </c>
      <c r="F294" s="1" t="s">
        <v>8</v>
      </c>
      <c r="G294" s="1"/>
    </row>
    <row r="295" spans="1:7" customFormat="1" ht="15" x14ac:dyDescent="0.2">
      <c r="A295" s="1" t="s">
        <v>245</v>
      </c>
      <c r="B295" s="3" t="str">
        <f>HYPERLINK("http://www.genecards.org/cgi-bin/carddisp.pl?gene=FCGR1A","FCGR1A")</f>
        <v>FCGR1A</v>
      </c>
      <c r="C295" s="3" t="str">
        <f>HYPERLINK("http://www.ncbi.nlm.nih.gov/nuccore/NM_000566","NM_000566")</f>
        <v>NM_000566</v>
      </c>
      <c r="D295" s="1">
        <v>2.1519381999969482</v>
      </c>
      <c r="E295" s="1">
        <v>2.6780707761645317E-2</v>
      </c>
      <c r="F295" s="1" t="s">
        <v>8</v>
      </c>
      <c r="G295" s="1"/>
    </row>
    <row r="296" spans="1:7" customFormat="1" ht="15" x14ac:dyDescent="0.2">
      <c r="A296" s="1" t="s">
        <v>246</v>
      </c>
      <c r="B296" s="3" t="str">
        <f>HYPERLINK("http://www.genecards.org/cgi-bin/carddisp.pl?gene=FCGR1B","FCGR1B")</f>
        <v>FCGR1B</v>
      </c>
      <c r="C296" s="3" t="str">
        <f>HYPERLINK("http://www.ncbi.nlm.nih.gov/nuccore/NM_001004340","NM_001004340")</f>
        <v>NM_001004340</v>
      </c>
      <c r="D296" s="1">
        <v>2.1093435287475586</v>
      </c>
      <c r="E296" s="1">
        <v>3.525557741522789E-2</v>
      </c>
      <c r="F296" s="1" t="s">
        <v>8</v>
      </c>
      <c r="G296" s="1"/>
    </row>
    <row r="297" spans="1:7" customFormat="1" ht="15" x14ac:dyDescent="0.2">
      <c r="A297" s="1" t="s">
        <v>62</v>
      </c>
      <c r="B297" s="3" t="str">
        <f>HYPERLINK("http://www.genecards.org/cgi-bin/carddisp.pl?gene=BPI","BPI")</f>
        <v>BPI</v>
      </c>
      <c r="C297" s="3" t="str">
        <f>HYPERLINK("http://www.ncbi.nlm.nih.gov/nuccore/NM_001725","NM_001725")</f>
        <v>NM_001725</v>
      </c>
      <c r="D297" s="1">
        <v>2.05729079246521</v>
      </c>
      <c r="E297" s="1">
        <v>8.7832249701023102E-3</v>
      </c>
      <c r="F297" s="1" t="s">
        <v>8</v>
      </c>
      <c r="G297" s="1"/>
    </row>
    <row r="298" spans="1:7" customFormat="1" ht="15" x14ac:dyDescent="0.2">
      <c r="A298" s="1" t="s">
        <v>150</v>
      </c>
      <c r="B298" s="3" t="str">
        <f>HYPERLINK("http://www.genecards.org/cgi-bin/carddisp.pl?gene=CCL4","CCL4")</f>
        <v>CCL4</v>
      </c>
      <c r="C298" s="3" t="str">
        <f>HYPERLINK("http://www.ncbi.nlm.nih.gov/nuccore/NM_002984","NM_002984")</f>
        <v>NM_002984</v>
      </c>
      <c r="D298" s="1">
        <v>2.0453586578369141</v>
      </c>
      <c r="E298" s="1">
        <v>3.6786820739507675E-2</v>
      </c>
      <c r="F298" s="1" t="s">
        <v>8</v>
      </c>
      <c r="G298" s="1"/>
    </row>
    <row r="299" spans="1:7" customFormat="1" ht="15" x14ac:dyDescent="0.2">
      <c r="A299" s="1" t="s">
        <v>39</v>
      </c>
      <c r="B299" s="3" t="str">
        <f>HYPERLINK("http://www.genecards.org/cgi-bin/carddisp.pl?gene=TCN1","TCN1")</f>
        <v>TCN1</v>
      </c>
      <c r="C299" s="3" t="str">
        <f>HYPERLINK("http://www.ncbi.nlm.nih.gov/nuccore/NM_001062","NM_001062")</f>
        <v>NM_001062</v>
      </c>
      <c r="D299" s="1">
        <v>2.0405941009521484</v>
      </c>
      <c r="E299" s="1">
        <v>1.9701248034834862E-2</v>
      </c>
      <c r="F299" s="1" t="s">
        <v>8</v>
      </c>
      <c r="G299" s="1"/>
    </row>
    <row r="300" spans="1:7" customFormat="1" ht="15" x14ac:dyDescent="0.2"/>
    <row r="301" spans="1:7" customFormat="1" ht="24.75" customHeight="1" x14ac:dyDescent="0.2">
      <c r="A301" s="5" t="s">
        <v>254</v>
      </c>
    </row>
    <row r="302" spans="1:7" customFormat="1" ht="35.25" customHeight="1" x14ac:dyDescent="0.2">
      <c r="A302" s="1"/>
      <c r="B302" s="8" t="s">
        <v>0</v>
      </c>
      <c r="C302" s="8"/>
      <c r="D302" s="9" t="s">
        <v>264</v>
      </c>
      <c r="E302" s="9"/>
    </row>
    <row r="303" spans="1:7" customFormat="1" ht="15" x14ac:dyDescent="0.2">
      <c r="A303" s="2" t="s">
        <v>2</v>
      </c>
      <c r="B303" s="2" t="s">
        <v>1</v>
      </c>
      <c r="C303" s="2" t="s">
        <v>3</v>
      </c>
      <c r="D303" s="2" t="s">
        <v>4</v>
      </c>
      <c r="E303" s="2" t="s">
        <v>5</v>
      </c>
      <c r="F303" s="2" t="s">
        <v>6</v>
      </c>
    </row>
    <row r="304" spans="1:7" customFormat="1" ht="15" x14ac:dyDescent="0.2">
      <c r="A304" s="1" t="s">
        <v>234</v>
      </c>
      <c r="B304" s="1" t="s">
        <v>238</v>
      </c>
      <c r="C304" s="3"/>
      <c r="D304" s="1">
        <v>-3.0016014575958252</v>
      </c>
      <c r="E304" s="1">
        <v>1.6136026009917259E-2</v>
      </c>
      <c r="F304" s="1" t="s">
        <v>25</v>
      </c>
      <c r="G304" s="1"/>
    </row>
    <row r="305" spans="1:7" customFormat="1" ht="15" x14ac:dyDescent="0.2">
      <c r="A305" s="1" t="s">
        <v>77</v>
      </c>
      <c r="B305" s="3" t="str">
        <f>HYPERLINK("http://www.genecards.org/cgi-bin/carddisp.pl?gene=RPS26","RPS26")</f>
        <v>RPS26</v>
      </c>
      <c r="C305" s="3"/>
      <c r="D305" s="1">
        <v>-2.8974857330322266</v>
      </c>
      <c r="E305" s="1">
        <v>5.8633731896406971E-6</v>
      </c>
      <c r="F305" s="1" t="s">
        <v>38</v>
      </c>
      <c r="G305" s="1"/>
    </row>
    <row r="306" spans="1:7" customFormat="1" ht="15" x14ac:dyDescent="0.2">
      <c r="A306" s="1" t="s">
        <v>74</v>
      </c>
      <c r="B306" s="1" t="s">
        <v>209</v>
      </c>
      <c r="C306" s="3"/>
      <c r="D306" s="1">
        <v>-2.4907345771789551</v>
      </c>
      <c r="E306" s="1">
        <v>8.3052773334202357E-6</v>
      </c>
      <c r="F306" s="1" t="s">
        <v>8</v>
      </c>
      <c r="G306" s="1"/>
    </row>
    <row r="307" spans="1:7" customFormat="1" ht="15" x14ac:dyDescent="0.2">
      <c r="A307" s="1" t="s">
        <v>230</v>
      </c>
      <c r="B307" s="3" t="str">
        <f>HYPERLINK("http://www.genecards.org/cgi-bin/carddisp.pl?gene=SLC25A37","SLC25A37")</f>
        <v>SLC25A37</v>
      </c>
      <c r="C307" s="3" t="str">
        <f>HYPERLINK("http://www.ncbi.nlm.nih.gov/nuccore/NM_016612","NM_016612")</f>
        <v>NM_016612</v>
      </c>
      <c r="D307" s="1">
        <v>-2.2963836193084717</v>
      </c>
      <c r="E307" s="1">
        <v>3.3315133303403854E-2</v>
      </c>
      <c r="F307" s="1" t="s">
        <v>8</v>
      </c>
      <c r="G307" s="1"/>
    </row>
    <row r="308" spans="1:7" customFormat="1" ht="15" x14ac:dyDescent="0.2">
      <c r="A308" s="1" t="s">
        <v>232</v>
      </c>
      <c r="B308" s="3" t="str">
        <f>HYPERLINK("http://www.genecards.org/cgi-bin/carddisp.pl?gene=SNCA","SNCA")</f>
        <v>SNCA</v>
      </c>
      <c r="C308" s="3" t="str">
        <f>HYPERLINK("http://www.ncbi.nlm.nih.gov/nuccore/NM_000345","NM_000345")</f>
        <v>NM_000345</v>
      </c>
      <c r="D308" s="1">
        <v>-2.2892465591430664</v>
      </c>
      <c r="E308" s="1">
        <v>3.8396812975406647E-2</v>
      </c>
      <c r="F308" s="1" t="s">
        <v>8</v>
      </c>
      <c r="G308" s="1"/>
    </row>
    <row r="309" spans="1:7" customFormat="1" ht="15" x14ac:dyDescent="0.2">
      <c r="A309" s="1" t="s">
        <v>71</v>
      </c>
      <c r="B309" s="3" t="str">
        <f>HYPERLINK("http://www.genecards.org/cgi-bin/carddisp.pl?gene=RPS26P11","RPS26P11")</f>
        <v>RPS26P11</v>
      </c>
      <c r="C309" s="3"/>
      <c r="D309" s="1">
        <v>-2.1500058174133301</v>
      </c>
      <c r="E309" s="1">
        <v>2.324926172150299E-4</v>
      </c>
      <c r="F309" s="1" t="s">
        <v>38</v>
      </c>
      <c r="G309" s="1"/>
    </row>
    <row r="312" spans="1:7" x14ac:dyDescent="0.2">
      <c r="A312" s="1" t="s">
        <v>256</v>
      </c>
    </row>
  </sheetData>
  <sortState xmlns:xlrd2="http://schemas.microsoft.com/office/spreadsheetml/2017/richdata2" ref="A3:F59">
    <sortCondition descending="1" ref="D3"/>
  </sortState>
  <mergeCells count="25">
    <mergeCell ref="A271:F271"/>
    <mergeCell ref="B273:C273"/>
    <mergeCell ref="D273:E273"/>
    <mergeCell ref="B302:C302"/>
    <mergeCell ref="D302:E302"/>
    <mergeCell ref="A213:F213"/>
    <mergeCell ref="B215:C215"/>
    <mergeCell ref="D215:E215"/>
    <mergeCell ref="B246:C246"/>
    <mergeCell ref="D246:E246"/>
    <mergeCell ref="A125:F125"/>
    <mergeCell ref="B127:C127"/>
    <mergeCell ref="D127:E127"/>
    <mergeCell ref="B195:C195"/>
    <mergeCell ref="D195:E195"/>
    <mergeCell ref="A84:F84"/>
    <mergeCell ref="B86:C86"/>
    <mergeCell ref="D86:E86"/>
    <mergeCell ref="B115:C115"/>
    <mergeCell ref="D115:E115"/>
    <mergeCell ref="B64:C64"/>
    <mergeCell ref="D64:E64"/>
    <mergeCell ref="B3:C3"/>
    <mergeCell ref="D3:E3"/>
    <mergeCell ref="A1:F1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Supplementary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sujing</dc:creator>
  <cp:lastModifiedBy>Mikkel Niklas Rasmussen</cp:lastModifiedBy>
  <cp:lastPrinted>2017-05-05T08:07:48Z</cp:lastPrinted>
  <dcterms:created xsi:type="dcterms:W3CDTF">2016-03-07T08:16:10Z</dcterms:created>
  <dcterms:modified xsi:type="dcterms:W3CDTF">2022-03-03T22:30:06Z</dcterms:modified>
</cp:coreProperties>
</file>