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E2" i="10" l="1"/>
  <c r="D2" i="10"/>
  <c r="C2" i="10"/>
  <c r="B2" i="10"/>
  <c r="B7" i="10" l="1"/>
  <c r="B3" i="4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D5" i="10"/>
  <c r="E5" i="10"/>
  <c r="B11" i="10"/>
  <c r="C11" i="10"/>
  <c r="D11" i="10"/>
  <c r="E11" i="10"/>
  <c r="B13" i="10"/>
  <c r="C13" i="10"/>
  <c r="D13" i="10"/>
  <c r="E13" i="10"/>
  <c r="B8" i="10"/>
  <c r="C8" i="10"/>
  <c r="D8" i="10"/>
  <c r="E8" i="10"/>
  <c r="B9" i="10"/>
  <c r="C9" i="10"/>
  <c r="D9" i="10"/>
  <c r="E9" i="10"/>
  <c r="C7" i="10"/>
  <c r="D7" i="10"/>
  <c r="E7" i="10"/>
  <c r="B10" i="10"/>
  <c r="C10" i="10"/>
  <c r="D10" i="10"/>
  <c r="E10" i="10"/>
  <c r="B4" i="10"/>
  <c r="C4" i="10"/>
  <c r="D4" i="10"/>
  <c r="E4" i="10"/>
  <c r="B14" i="10"/>
  <c r="C14" i="10"/>
  <c r="D14" i="10"/>
  <c r="E14" i="10"/>
  <c r="B6" i="10"/>
  <c r="C6" i="10"/>
  <c r="D6" i="10"/>
  <c r="E6" i="10"/>
  <c r="B12" i="10"/>
  <c r="C12" i="10"/>
  <c r="D12" i="10"/>
  <c r="E12" i="10"/>
  <c r="H5" i="8" l="1"/>
  <c r="H3" i="8"/>
  <c r="H6" i="8"/>
  <c r="H4" i="8"/>
  <c r="G4" i="8"/>
  <c r="F11" i="10"/>
  <c r="F4" i="10"/>
  <c r="G3" i="8"/>
  <c r="F12" i="10"/>
  <c r="F14" i="10"/>
  <c r="F13" i="10"/>
  <c r="F5" i="10"/>
  <c r="F10" i="10"/>
  <c r="F9" i="10"/>
  <c r="F6" i="10"/>
  <c r="F7" i="10"/>
  <c r="F8" i="10"/>
  <c r="G5" i="8"/>
  <c r="G6" i="8"/>
  <c r="E3" i="10"/>
  <c r="D3" i="10"/>
  <c r="C3" i="10"/>
  <c r="B3" i="10"/>
  <c r="A3" i="10"/>
  <c r="A5" i="10"/>
  <c r="A11" i="10"/>
  <c r="A13" i="10"/>
  <c r="A8" i="10"/>
  <c r="A9" i="10"/>
  <c r="A7" i="10"/>
  <c r="A10" i="10"/>
  <c r="A4" i="10"/>
  <c r="A14" i="10"/>
  <c r="A6" i="10"/>
  <c r="A12" i="10"/>
  <c r="A2" i="10"/>
  <c r="I5" i="8" l="1"/>
  <c r="I4" i="8"/>
  <c r="I6" i="8"/>
  <c r="I3" i="8"/>
  <c r="J3" i="8" s="1"/>
  <c r="J4" i="8"/>
  <c r="J5" i="8"/>
  <c r="H7" i="8"/>
  <c r="G7" i="8"/>
  <c r="J6" i="8"/>
  <c r="F3" i="10"/>
  <c r="A25" i="4"/>
  <c r="I7" i="8" l="1"/>
  <c r="J7" i="8"/>
  <c r="H16" i="4"/>
  <c r="H5" i="4"/>
  <c r="H3" i="4"/>
  <c r="H4" i="4"/>
  <c r="H6" i="4" l="1"/>
  <c r="C18" i="4" l="1"/>
  <c r="F24" i="4" s="1"/>
  <c r="C17" i="4"/>
  <c r="E23" i="4" s="1"/>
  <c r="C16" i="4"/>
  <c r="E22" i="4" s="1"/>
  <c r="D18" i="4"/>
  <c r="L24" i="4" s="1"/>
  <c r="D17" i="4"/>
  <c r="K23" i="4" s="1"/>
  <c r="D16" i="4"/>
  <c r="K22" i="4" s="1"/>
  <c r="E18" i="4"/>
  <c r="I24" i="4" s="1"/>
  <c r="E17" i="4"/>
  <c r="H23" i="4" s="1"/>
  <c r="E16" i="4"/>
  <c r="H22" i="4" s="1"/>
  <c r="F18" i="4"/>
  <c r="AA24" i="4" s="1"/>
  <c r="F17" i="4"/>
  <c r="Z23" i="4" s="1"/>
  <c r="F16" i="4"/>
  <c r="Z22" i="4" s="1"/>
  <c r="G18" i="4"/>
  <c r="R24" i="4" s="1"/>
  <c r="G17" i="4"/>
  <c r="Q23" i="4" s="1"/>
  <c r="G16" i="4"/>
  <c r="Q22" i="4" s="1"/>
  <c r="H18" i="4"/>
  <c r="AJ24" i="4" s="1"/>
  <c r="H17" i="4"/>
  <c r="AI22" i="4"/>
  <c r="I18" i="4"/>
  <c r="AD24" i="4" s="1"/>
  <c r="I17" i="4"/>
  <c r="I16" i="4"/>
  <c r="AC22" i="4" s="1"/>
  <c r="J18" i="4"/>
  <c r="O24" i="4" s="1"/>
  <c r="J17" i="4"/>
  <c r="J16" i="4"/>
  <c r="K18" i="4"/>
  <c r="AG24" i="4" s="1"/>
  <c r="K17" i="4"/>
  <c r="AF23" i="4" s="1"/>
  <c r="K16" i="4"/>
  <c r="AF22" i="4" s="1"/>
  <c r="L18" i="4"/>
  <c r="X24" i="4" s="1"/>
  <c r="L17" i="4"/>
  <c r="W23" i="4" s="1"/>
  <c r="L16" i="4"/>
  <c r="W22" i="4" s="1"/>
  <c r="M18" i="4"/>
  <c r="U24" i="4" s="1"/>
  <c r="M17" i="4"/>
  <c r="T23" i="4" s="1"/>
  <c r="M16" i="4"/>
  <c r="T22" i="4" s="1"/>
  <c r="B18" i="4"/>
  <c r="C24" i="4" s="1"/>
  <c r="B17" i="4"/>
  <c r="B16" i="4"/>
  <c r="B22" i="4" s="1"/>
  <c r="M5" i="4"/>
  <c r="U11" i="4" s="1"/>
  <c r="M4" i="4"/>
  <c r="T10" i="4" s="1"/>
  <c r="M3" i="4"/>
  <c r="T9" i="4" s="1"/>
  <c r="L5" i="4"/>
  <c r="X11" i="4" s="1"/>
  <c r="L4" i="4"/>
  <c r="W10" i="4" s="1"/>
  <c r="L3" i="4"/>
  <c r="W9" i="4" s="1"/>
  <c r="K5" i="4"/>
  <c r="AG11" i="4" s="1"/>
  <c r="K4" i="4"/>
  <c r="AF10" i="4" s="1"/>
  <c r="K3" i="4"/>
  <c r="AF9" i="4" s="1"/>
  <c r="J5" i="4"/>
  <c r="O11" i="4" s="1"/>
  <c r="J4" i="4"/>
  <c r="N10" i="4" s="1"/>
  <c r="J3" i="4"/>
  <c r="N9" i="4" s="1"/>
  <c r="I5" i="4"/>
  <c r="AD11" i="4" s="1"/>
  <c r="I4" i="4"/>
  <c r="AC10" i="4" s="1"/>
  <c r="I3" i="4"/>
  <c r="AC9" i="4" s="1"/>
  <c r="AJ11" i="4"/>
  <c r="AI10" i="4"/>
  <c r="AI9" i="4"/>
  <c r="G5" i="4"/>
  <c r="R11" i="4" s="1"/>
  <c r="G4" i="4"/>
  <c r="Q10" i="4" s="1"/>
  <c r="G3" i="4"/>
  <c r="Q9" i="4" s="1"/>
  <c r="F5" i="4"/>
  <c r="AA11" i="4" s="1"/>
  <c r="F4" i="4"/>
  <c r="Z10" i="4" s="1"/>
  <c r="F3" i="4"/>
  <c r="Z9" i="4" s="1"/>
  <c r="E5" i="4"/>
  <c r="I11" i="4" s="1"/>
  <c r="E4" i="4"/>
  <c r="H10" i="4" s="1"/>
  <c r="E3" i="4"/>
  <c r="H9" i="4" s="1"/>
  <c r="D5" i="4"/>
  <c r="D4" i="4"/>
  <c r="D3" i="4"/>
  <c r="K9" i="4" s="1"/>
  <c r="B5" i="4"/>
  <c r="C11" i="4" s="1"/>
  <c r="C5" i="4"/>
  <c r="F11" i="4" s="1"/>
  <c r="C4" i="4"/>
  <c r="C3" i="4"/>
  <c r="B4" i="4"/>
  <c r="B10" i="4" s="1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<sst xmlns="http://schemas.openxmlformats.org/spreadsheetml/2006/main" count="402" uniqueCount="234">
  <si>
    <t>Population (pc)</t>
  </si>
  <si>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</si>
  <si>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</si>
  <si>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</si>
  <si>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</si>
  <si>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</si>
  <si>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</si>
  <si>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</si>
  <si>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</si>
  <si>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</si>
  <si>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</si>
  <si>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</si>
  <si>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</si>
  <si>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</si>
  <si>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</si>
  <si>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</si>
  <si>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</si>
  <si>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</si>
  <si>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</si>
  <si>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</si>
  <si>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</si>
  <si>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</si>
  <si>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</si>
  <si>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</si>
  <si>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</si>
  <si>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</si>
  <si>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</si>
  <si>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</si>
  <si>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</si>
  <si>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</si>
  <si>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</si>
  <si>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</si>
  <si>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</si>
  <si>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</si>
  <si>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</si>
  <si>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</si>
  <si>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</si>
  <si>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</si>
  <si>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</si>
  <si>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</si>
  <si>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</si>
  <si>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</si>
  <si>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</si>
  <si>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</si>
  <si>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</si>
  <si>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</si>
  <si>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</si>
  <si>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</si>
  <si>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</si>
  <si>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</si>
  <si>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</si>
  <si>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</si>
  <si>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</si>
  <si>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</si>
  <si>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</si>
  <si>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</si>
  <si>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</si>
  <si>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</si>
  <si>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</si>
  <si>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</si>
  <si>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</si>
  <si>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</si>
  <si>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</si>
  <si>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</si>
  <si>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</si>
  <si>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</si>
  <si>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</si>
  <si>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</si>
  <si>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</si>
  <si>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Country</t>
  </si>
  <si>
    <t>Gigatonnes (Gt)</t>
  </si>
  <si>
    <t>fossil</t>
  </si>
  <si>
    <t>Regions</t>
  </si>
  <si>
    <t>resource_fossil</t>
  </si>
  <si>
    <t>resource_biomass</t>
  </si>
  <si>
    <t>resource_metal</t>
  </si>
  <si>
    <t>resource_non-metal</t>
  </si>
  <si>
    <t>emission_fossil</t>
  </si>
  <si>
    <t>emission_biomass</t>
  </si>
  <si>
    <t>emission_metal</t>
  </si>
  <si>
    <t>emission_non-metal</t>
  </si>
  <si>
    <t>waste_fossil</t>
  </si>
  <si>
    <t>waste_biomass</t>
  </si>
  <si>
    <t>waste_metal</t>
  </si>
  <si>
    <t>waste_non-metal</t>
  </si>
  <si>
    <t>stock_add_fossil</t>
  </si>
  <si>
    <t>stock_add_biomass</t>
  </si>
  <si>
    <t>stock_add_metal</t>
  </si>
  <si>
    <t>stock_add_non-metal</t>
  </si>
  <si>
    <t>stock_dep_fossil</t>
  </si>
  <si>
    <t>stock_dep_biomass</t>
  </si>
  <si>
    <t>stock_dep_metal</t>
  </si>
  <si>
    <t>stock_dep_non-metal</t>
  </si>
  <si>
    <t>gap_fossil</t>
  </si>
  <si>
    <t>gap_biomass</t>
  </si>
  <si>
    <t>gap_metal</t>
  </si>
  <si>
    <t>gap_non-metal</t>
  </si>
  <si>
    <t>wrecovery_fossil</t>
  </si>
  <si>
    <t>wrecovery_biomass</t>
  </si>
  <si>
    <t>wrecovery_metal</t>
  </si>
  <si>
    <t>wrecovery_non-metal</t>
  </si>
  <si>
    <t>Circularity gap (Gt)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</si>
  <si>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</si>
  <si>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</si>
  <si>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</si>
  <si>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</si>
  <si>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</si>
  <si>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</si>
  <si>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</si>
  <si>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</si>
  <si>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</si>
  <si>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</si>
  <si>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</si>
  <si>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</si>
  <si>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</si>
  <si>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</si>
  <si>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</si>
  <si>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</si>
  <si>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</si>
  <si>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</si>
  <si>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</si>
  <si>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</si>
  <si>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</si>
  <si>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</si>
  <si>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</si>
  <si>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</si>
  <si>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Resource extraction (t)</t>
  </si>
  <si>
    <t>Waste generation (t)</t>
  </si>
  <si>
    <t>Stock depletion (t)</t>
  </si>
  <si>
    <t>Waste recovery (t)</t>
  </si>
  <si>
    <t>Stock additions (t)</t>
  </si>
  <si>
    <t>Dissipative emissions (t)</t>
  </si>
  <si>
    <t>Total output</t>
  </si>
  <si>
    <t>Material output in Gigatonnes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</si>
  <si>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</si>
  <si>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</si>
  <si>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</si>
  <si>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</si>
  <si>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</si>
  <si>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</si>
  <si>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</si>
  <si>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</si>
  <si>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</si>
  <si>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</si>
  <si>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</si>
  <si>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</si>
  <si>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</si>
  <si>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</si>
  <si>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</si>
  <si>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</si>
  <si>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</si>
  <si>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</si>
  <si>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</si>
  <si>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</si>
  <si>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</si>
  <si>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</si>
  <si>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</si>
  <si>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</si>
  <si>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</si>
  <si>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</si>
  <si>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</si>
  <si>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</si>
  <si>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</si>
  <si>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</si>
  <si>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</si>
  <si>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</si>
  <si>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</si>
  <si>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</si>
  <si>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</si>
  <si>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</si>
  <si>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</si>
  <si>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</si>
  <si>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</si>
  <si>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</si>
  <si>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</si>
  <si>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</si>
  <si>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</si>
  <si>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</si>
  <si>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</si>
  <si>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</si>
  <si>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</si>
  <si>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</si>
  <si>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</si>
  <si>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</si>
  <si>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</si>
  <si>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</si>
  <si>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</si>
  <si>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</si>
  <si>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</si>
  <si>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</si>
  <si>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</si>
  <si>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</si>
  <si>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</si>
  <si>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</si>
  <si>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</si>
  <si>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</si>
  <si>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</si>
  <si>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</si>
  <si>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</si>
  <si>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</si>
  <si>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</si>
  <si>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</si>
  <si>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</si>
  <si>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</si>
  <si>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</si>
  <si>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</si>
  <si>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</si>
  <si>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</si>
  <si>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</si>
  <si>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</si>
  <si>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</si>
  <si>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</si>
  <si>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</si>
  <si>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</si>
  <si>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</si>
  <si>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</si>
  <si>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</si>
  <si>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</si>
  <si>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</si>
  <si>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</si>
  <si>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</si>
  <si>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</si>
  <si>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</si>
  <si>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dpo_fossil</t>
  </si>
  <si>
    <t>dpo_biomass</t>
  </si>
  <si>
    <t>dpo_metal</t>
  </si>
  <si>
    <t>dpo_non-metal</t>
  </si>
  <si>
    <t>Resource extraction</t>
  </si>
  <si>
    <t>Stock depletion</t>
  </si>
  <si>
    <t>Waste recovery</t>
  </si>
  <si>
    <t xml:space="preserve">Circularity gap </t>
  </si>
  <si>
    <t>Stock additions</t>
  </si>
  <si>
    <t>Dissipative emissions</t>
  </si>
  <si>
    <t xml:space="preserve">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</si>
</sst>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2.2635106391517574E-2"/>
          <c:w val="0.78584138766093725"/>
          <c:h val="0.8786557184939038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figure_3!$D$2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Latin America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Russia</c:v>
                </c:pt>
                <c:pt idx="5">
                  <c:v>India</c:v>
                </c:pt>
                <c:pt idx="6">
                  <c:v>Japan</c:v>
                </c:pt>
                <c:pt idx="7">
                  <c:v>North America</c:v>
                </c:pt>
                <c:pt idx="8">
                  <c:v>Asia and Pacific</c:v>
                </c:pt>
                <c:pt idx="9">
                  <c:v>China</c:v>
                </c:pt>
                <c:pt idx="10">
                  <c:v>Middle East</c:v>
                </c:pt>
              </c:strCache>
            </c:strRef>
          </c:cat>
          <c:val>
            <c:numRef>
              <c:f>figure_3!$D$4:$D$14</c:f>
              <c:numCache>
                <c:formatCode>0</c:formatCode>
                <c:ptCount val="11"/>
                <c:pt idx="0">
                  <c:v>0.90947383273330906</c:v>
                </c:pt>
                <c:pt idx="1">
                  <c:v>0.83274365725068245</c:v>
                </c:pt>
                <c:pt idx="2">
                  <c:v>0.56726499446860634</c:v>
                </c:pt>
                <c:pt idx="3">
                  <c:v>7.7721117659485223E-2</c:v>
                </c:pt>
                <c:pt idx="4">
                  <c:v>0.13648992063916918</c:v>
                </c:pt>
                <c:pt idx="5">
                  <c:v>0.70982743916707536</c:v>
                </c:pt>
                <c:pt idx="6">
                  <c:v>0.13253668720753259</c:v>
                </c:pt>
                <c:pt idx="7">
                  <c:v>0.76199822235188719</c:v>
                </c:pt>
                <c:pt idx="8">
                  <c:v>0.70743746444893674</c:v>
                </c:pt>
                <c:pt idx="9">
                  <c:v>1.3412146944441918</c:v>
                </c:pt>
                <c:pt idx="10">
                  <c:v>0.19983696800232861</c:v>
                </c:pt>
              </c:numCache>
            </c:numRef>
          </c:val>
        </c:ser>
        <c:ser>
          <c:idx val="0"/>
          <c:order val="1"/>
          <c:tx>
            <c:strRef>
              <c:f>figure_3!$E$2</c:f>
              <c:strCache>
                <c:ptCount val="1"/>
                <c:pt idx="0">
                  <c:v>Stock depletion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Latin America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Russia</c:v>
                </c:pt>
                <c:pt idx="5">
                  <c:v>India</c:v>
                </c:pt>
                <c:pt idx="6">
                  <c:v>Japan</c:v>
                </c:pt>
                <c:pt idx="7">
                  <c:v>North America</c:v>
                </c:pt>
                <c:pt idx="8">
                  <c:v>Asia and Pacific</c:v>
                </c:pt>
                <c:pt idx="9">
                  <c:v>China</c:v>
                </c:pt>
                <c:pt idx="10">
                  <c:v>Middle East</c:v>
                </c:pt>
              </c:strCache>
            </c:strRef>
          </c:cat>
          <c:val>
            <c:numRef>
              <c:f>figure_3!$E$4:$E$14</c:f>
              <c:numCache>
                <c:formatCode>0</c:formatCode>
                <c:ptCount val="11"/>
                <c:pt idx="0">
                  <c:v>6.854856199283442E-2</c:v>
                </c:pt>
                <c:pt idx="1">
                  <c:v>1.0246403043480889</c:v>
                </c:pt>
                <c:pt idx="2">
                  <c:v>3.5732098753030177E-2</c:v>
                </c:pt>
                <c:pt idx="3">
                  <c:v>1.924257409247887E-2</c:v>
                </c:pt>
                <c:pt idx="4">
                  <c:v>0.25748317435602902</c:v>
                </c:pt>
                <c:pt idx="5">
                  <c:v>4.0258285827133505E-2</c:v>
                </c:pt>
                <c:pt idx="6">
                  <c:v>0.13672453161663928</c:v>
                </c:pt>
                <c:pt idx="7">
                  <c:v>0.30566264235702256</c:v>
                </c:pt>
                <c:pt idx="8">
                  <c:v>4.5246166323887206E-2</c:v>
                </c:pt>
                <c:pt idx="9">
                  <c:v>0.25582406018569132</c:v>
                </c:pt>
                <c:pt idx="10">
                  <c:v>2.8134824731685448E-2</c:v>
                </c:pt>
              </c:numCache>
            </c:numRef>
          </c:val>
        </c:ser>
        <c:ser>
          <c:idx val="3"/>
          <c:order val="2"/>
          <c:tx>
            <c:strRef>
              <c:f>figure_3!$C$2</c:f>
              <c:strCache>
                <c:ptCount val="1"/>
                <c:pt idx="0">
                  <c:v>Stock additions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Latin America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Russia</c:v>
                </c:pt>
                <c:pt idx="5">
                  <c:v>India</c:v>
                </c:pt>
                <c:pt idx="6">
                  <c:v>Japan</c:v>
                </c:pt>
                <c:pt idx="7">
                  <c:v>North America</c:v>
                </c:pt>
                <c:pt idx="8">
                  <c:v>Asia and Pacific</c:v>
                </c:pt>
                <c:pt idx="9">
                  <c:v>China</c:v>
                </c:pt>
                <c:pt idx="10">
                  <c:v>Middle East</c:v>
                </c:pt>
              </c:strCache>
            </c:strRef>
          </c:cat>
          <c:val>
            <c:numRef>
              <c:f>figure_3!$C$4:$C$14</c:f>
              <c:numCache>
                <c:formatCode>0</c:formatCode>
                <c:ptCount val="11"/>
                <c:pt idx="0">
                  <c:v>1.5441561278408051</c:v>
                </c:pt>
                <c:pt idx="1">
                  <c:v>3.6407654502408962</c:v>
                </c:pt>
                <c:pt idx="2">
                  <c:v>0.8577149183003977</c:v>
                </c:pt>
                <c:pt idx="3">
                  <c:v>0.1123561531603635</c:v>
                </c:pt>
                <c:pt idx="4">
                  <c:v>0.52859944329387965</c:v>
                </c:pt>
                <c:pt idx="5">
                  <c:v>1.361174811353477</c:v>
                </c:pt>
                <c:pt idx="6">
                  <c:v>0.5614794661455087</c:v>
                </c:pt>
                <c:pt idx="7">
                  <c:v>2.4679156092865493</c:v>
                </c:pt>
                <c:pt idx="8">
                  <c:v>2.4320177865027519</c:v>
                </c:pt>
                <c:pt idx="9">
                  <c:v>13.67716750849981</c:v>
                </c:pt>
                <c:pt idx="10">
                  <c:v>2.065824040877454</c:v>
                </c:pt>
              </c:numCache>
            </c:numRef>
          </c:val>
        </c:ser>
        <c:ser>
          <c:idx val="2"/>
          <c:order val="3"/>
          <c:tx>
            <c:strRef>
              <c:f>figure_3!$B$2</c:f>
              <c:strCache>
                <c:ptCount val="1"/>
                <c:pt idx="0">
                  <c:v>Dissipative emissions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Latin America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Russia</c:v>
                </c:pt>
                <c:pt idx="5">
                  <c:v>India</c:v>
                </c:pt>
                <c:pt idx="6">
                  <c:v>Japan</c:v>
                </c:pt>
                <c:pt idx="7">
                  <c:v>North America</c:v>
                </c:pt>
                <c:pt idx="8">
                  <c:v>Asia and Pacific</c:v>
                </c:pt>
                <c:pt idx="9">
                  <c:v>China</c:v>
                </c:pt>
                <c:pt idx="10">
                  <c:v>Middle East</c:v>
                </c:pt>
              </c:strCache>
            </c:strRef>
          </c:cat>
          <c:val>
            <c:numRef>
              <c:f>figure_3!$B$4:$B$14</c:f>
              <c:numCache>
                <c:formatCode>0</c:formatCode>
                <c:ptCount val="11"/>
                <c:pt idx="0">
                  <c:v>2.9631353455270593</c:v>
                </c:pt>
                <c:pt idx="1">
                  <c:v>5.9481490282097322</c:v>
                </c:pt>
                <c:pt idx="2">
                  <c:v>2.5648677907843398</c:v>
                </c:pt>
                <c:pt idx="3">
                  <c:v>0.50715706026942775</c:v>
                </c:pt>
                <c:pt idx="4">
                  <c:v>1.9926540865195401</c:v>
                </c:pt>
                <c:pt idx="5">
                  <c:v>3.2253462917538092</c:v>
                </c:pt>
                <c:pt idx="6">
                  <c:v>1.5789022780074631</c:v>
                </c:pt>
                <c:pt idx="7">
                  <c:v>7.146376627203308</c:v>
                </c:pt>
                <c:pt idx="8">
                  <c:v>4.3269339310631123</c:v>
                </c:pt>
                <c:pt idx="9">
                  <c:v>11.698831729683981</c:v>
                </c:pt>
                <c:pt idx="10">
                  <c:v>2.6201557719452446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21002151801085"/>
          <c:y val="0.23214380312552674"/>
          <c:w val="0.11358968799238411"/>
          <c:h val="0.2849478677550627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0.83274365725068245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0.90947383273330906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0.70743746444893674</c:v>
                </c:pt>
                <c:pt idx="17" formatCode="General">
                  <c:v>0</c:v>
                </c:pt>
                <c:pt idx="19">
                  <c:v>0.56726499446860634</c:v>
                </c:pt>
                <c:pt idx="20" formatCode="General">
                  <c:v>0</c:v>
                </c:pt>
                <c:pt idx="22">
                  <c:v>0.13648992063916918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0.19983696800232861</c:v>
                </c:pt>
                <c:pt idx="29" formatCode="General">
                  <c:v>0</c:v>
                </c:pt>
                <c:pt idx="31">
                  <c:v>7.7721117659485223E-2</c:v>
                </c:pt>
                <c:pt idx="3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1.0246403043480889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2.8134824731685448E-2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0.75969598581462572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0.32085018676596611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0.26553218914263887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9.1915784525001709E-2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1.0976879757841456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0.7313085060232325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0.48715144163018509</c:v>
                </c:pt>
                <c:pt idx="19">
                  <c:v>0</c:v>
                </c:pt>
                <c:pt idx="20" formatCode="0.00">
                  <c:v>0.34856534216615181</c:v>
                </c:pt>
                <c:pt idx="22">
                  <c:v>0</c:v>
                </c:pt>
                <c:pt idx="23" formatCode="0.00">
                  <c:v>0.32866149211269879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0.13605600820901234</c:v>
                </c:pt>
                <c:pt idx="31">
                  <c:v>0</c:v>
                </c:pt>
                <c:pt idx="32" formatCode="0.00">
                  <c:v>6.8011456233809595E-2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1.3071305389887093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1.5067512877897162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0.63767843845733019</c:v>
                </c:pt>
                <c:pt idx="17">
                  <c:v>0</c:v>
                </c:pt>
                <c:pt idx="19">
                  <c:v>0.62927657968312245</c:v>
                </c:pt>
                <c:pt idx="20">
                  <c:v>0</c:v>
                </c:pt>
                <c:pt idx="22">
                  <c:v>0.95473623340877578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0.42557762460668341</c:v>
                </c:pt>
                <c:pt idx="29">
                  <c:v>0</c:v>
                </c:pt>
                <c:pt idx="31">
                  <c:v>3.479007796029459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1.6083444426510822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5.991660100595872E-2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1.1924699933277298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0.92729622838646319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0.2393485788380329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0.19574607057466045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1.7230049883120615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1.2115796997814188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0.43911438989586654</c:v>
                </c:pt>
                <c:pt idx="19">
                  <c:v>0</c:v>
                </c:pt>
                <c:pt idx="20">
                  <c:v>0.38666938459664146</c:v>
                </c:pt>
                <c:pt idx="22">
                  <c:v>0</c:v>
                </c:pt>
                <c:pt idx="23">
                  <c:v>2.2989612242190556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0.28974815503798168</c:v>
                </c:pt>
                <c:pt idx="31">
                  <c:v>0</c:v>
                </c:pt>
                <c:pt idx="32">
                  <c:v>3.0443770442596474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  <c:max val="4.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95250</xdr:rowOff>
    </xdr:from>
    <xdr:to>
      <xdr:col>24</xdr:col>
      <xdr:colOff>504825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O24" sqref="O24"/>
    </sheetView>
  </sheetViews>
  <sheetFormatPr defaultRowHeight="15" x14ac:dyDescent="0.25"/>
  <cols>
    <col min="5" max="5" width="20.140625" customWidth="1"/>
    <col min="10" max="10" width="20.5703125" customWidth="1"/>
    <col min="11" max="11" width="41" customWidth="1"/>
  </cols>
  <sheetData>
    <row r="1" spans="1:4" x14ac:dyDescent="0.25">
      <c r="A1" s="27" t="s">
        <v>121</v>
      </c>
    </row>
    <row r="2" spans="1:4" x14ac:dyDescent="0.25">
      <c r="A2" s="27"/>
    </row>
    <row r="3" spans="1:4" x14ac:dyDescent="0.25">
      <c r="A3" s="27" t="s">
        <v>122</v>
      </c>
    </row>
    <row r="4" spans="1:4" x14ac:dyDescent="0.25">
      <c r="A4" t="s">
        <v>125</v>
      </c>
    </row>
    <row r="7" spans="1:4" x14ac:dyDescent="0.25">
      <c r="A7" s="27" t="s">
        <v>123</v>
      </c>
      <c r="B7" s="27"/>
      <c r="C7" s="27"/>
    </row>
    <row r="8" spans="1:4" x14ac:dyDescent="0.25">
      <c r="A8" s="27"/>
      <c r="B8" s="28" t="s">
        <v>220</v>
      </c>
      <c r="C8" s="27" t="s">
        <v>124</v>
      </c>
      <c r="D8" t="s">
        <v>141</v>
      </c>
    </row>
    <row r="9" spans="1:4" x14ac:dyDescent="0.25">
      <c r="A9" s="27"/>
      <c r="B9" s="28" t="s">
        <v>137</v>
      </c>
      <c r="C9" s="27" t="s">
        <v>124</v>
      </c>
      <c r="D9" t="s">
        <v>142</v>
      </c>
    </row>
    <row r="10" spans="1:4" x14ac:dyDescent="0.25">
      <c r="A10" s="27"/>
      <c r="B10" s="28" t="s">
        <v>138</v>
      </c>
      <c r="C10" s="27" t="s">
        <v>124</v>
      </c>
      <c r="D10" t="s">
        <v>143</v>
      </c>
    </row>
    <row r="11" spans="1:4" x14ac:dyDescent="0.25">
      <c r="A11" s="27"/>
      <c r="B11" s="28" t="s">
        <v>134</v>
      </c>
      <c r="C11" s="27" t="s">
        <v>124</v>
      </c>
      <c r="D11" t="s">
        <v>144</v>
      </c>
    </row>
    <row r="12" spans="1:4" x14ac:dyDescent="0.25">
      <c r="A12" s="27"/>
      <c r="B12" s="28" t="s">
        <v>135</v>
      </c>
      <c r="C12" s="27" t="s">
        <v>124</v>
      </c>
      <c r="D12" t="s">
        <v>140</v>
      </c>
    </row>
    <row r="13" spans="1:4" x14ac:dyDescent="0.25">
      <c r="A13" s="27"/>
      <c r="B13" s="28" t="s">
        <v>136</v>
      </c>
      <c r="C13" s="27" t="s">
        <v>124</v>
      </c>
      <c r="D13" t="s">
        <v>139</v>
      </c>
    </row>
    <row r="15" spans="1:4" x14ac:dyDescent="0.25">
      <c r="A15" s="24" t="s">
        <v>145</v>
      </c>
    </row>
    <row r="17" spans="2:11" x14ac:dyDescent="0.25">
      <c r="B17" s="25" t="s">
        <v>146</v>
      </c>
      <c r="C17" s="26" t="s">
        <v>124</v>
      </c>
      <c r="D17" s="2" t="s">
        <v>1</v>
      </c>
      <c r="E17" s="2" t="s">
        <v>55</v>
      </c>
      <c r="H17" s="25" t="s">
        <v>191</v>
      </c>
      <c r="I17" s="26" t="s">
        <v>124</v>
      </c>
      <c r="J17" s="2" t="s">
        <v>73</v>
      </c>
      <c r="K17" s="2" t="s">
        <v>192</v>
      </c>
    </row>
    <row r="18" spans="2:11" x14ac:dyDescent="0.25">
      <c r="D18" s="2" t="s">
        <v>2</v>
      </c>
      <c r="E18" s="2" t="s">
        <v>147</v>
      </c>
      <c r="J18" s="2" t="s">
        <v>74</v>
      </c>
      <c r="K18" s="2" t="s">
        <v>193</v>
      </c>
    </row>
    <row r="19" spans="2:11" x14ac:dyDescent="0.25">
      <c r="D19" s="2" t="s">
        <v>3</v>
      </c>
      <c r="E19" s="2" t="s">
        <v>148</v>
      </c>
      <c r="J19" s="2" t="s">
        <v>75</v>
      </c>
      <c r="K19" s="2" t="s">
        <v>194</v>
      </c>
    </row>
    <row r="20" spans="2:11" x14ac:dyDescent="0.25">
      <c r="D20" s="2" t="s">
        <v>4</v>
      </c>
      <c r="E20" s="2" t="s">
        <v>149</v>
      </c>
      <c r="J20" s="2" t="s">
        <v>76</v>
      </c>
      <c r="K20" s="2" t="s">
        <v>195</v>
      </c>
    </row>
    <row r="21" spans="2:11" x14ac:dyDescent="0.25">
      <c r="D21" s="2" t="s">
        <v>5</v>
      </c>
      <c r="E21" s="2" t="s">
        <v>150</v>
      </c>
      <c r="J21" s="2" t="s">
        <v>77</v>
      </c>
      <c r="K21" s="2" t="s">
        <v>196</v>
      </c>
    </row>
    <row r="22" spans="2:11" x14ac:dyDescent="0.25">
      <c r="D22" s="2" t="s">
        <v>6</v>
      </c>
      <c r="E22" s="2" t="s">
        <v>151</v>
      </c>
      <c r="J22" s="2" t="s">
        <v>78</v>
      </c>
      <c r="K22" s="2" t="s">
        <v>197</v>
      </c>
    </row>
    <row r="23" spans="2:11" x14ac:dyDescent="0.25">
      <c r="D23" s="2" t="s">
        <v>7</v>
      </c>
      <c r="E23" s="2" t="s">
        <v>52</v>
      </c>
      <c r="J23" s="2" t="s">
        <v>79</v>
      </c>
      <c r="K23" s="2" t="s">
        <v>198</v>
      </c>
    </row>
    <row r="24" spans="2:11" x14ac:dyDescent="0.25">
      <c r="D24" s="2" t="s">
        <v>8</v>
      </c>
      <c r="E24" s="2" t="s">
        <v>152</v>
      </c>
      <c r="J24" s="2" t="s">
        <v>80</v>
      </c>
      <c r="K24" s="2" t="s">
        <v>199</v>
      </c>
    </row>
    <row r="25" spans="2:11" x14ac:dyDescent="0.25">
      <c r="D25" s="2" t="s">
        <v>9</v>
      </c>
      <c r="E25" s="2" t="s">
        <v>153</v>
      </c>
      <c r="J25" s="2" t="s">
        <v>81</v>
      </c>
      <c r="K25" s="2" t="s">
        <v>200</v>
      </c>
    </row>
    <row r="26" spans="2:11" x14ac:dyDescent="0.25">
      <c r="D26" s="2" t="s">
        <v>10</v>
      </c>
      <c r="E26" s="2" t="s">
        <v>154</v>
      </c>
      <c r="J26" s="2" t="s">
        <v>82</v>
      </c>
      <c r="K26" s="2" t="s">
        <v>201</v>
      </c>
    </row>
    <row r="27" spans="2:11" x14ac:dyDescent="0.25">
      <c r="D27" s="2" t="s">
        <v>11</v>
      </c>
      <c r="E27" s="2" t="s">
        <v>155</v>
      </c>
      <c r="J27" s="2" t="s">
        <v>83</v>
      </c>
      <c r="K27" s="2" t="s">
        <v>202</v>
      </c>
    </row>
    <row r="28" spans="2:11" x14ac:dyDescent="0.25">
      <c r="D28" s="2" t="s">
        <v>12</v>
      </c>
      <c r="E28" s="2" t="s">
        <v>156</v>
      </c>
      <c r="J28" s="2" t="s">
        <v>84</v>
      </c>
      <c r="K28" s="2" t="s">
        <v>203</v>
      </c>
    </row>
    <row r="29" spans="2:11" x14ac:dyDescent="0.25">
      <c r="D29" s="2" t="s">
        <v>13</v>
      </c>
      <c r="E29" s="2" t="s">
        <v>157</v>
      </c>
      <c r="J29" s="2" t="s">
        <v>85</v>
      </c>
      <c r="K29" s="2" t="s">
        <v>204</v>
      </c>
    </row>
    <row r="30" spans="2:11" x14ac:dyDescent="0.25">
      <c r="D30" s="2" t="s">
        <v>14</v>
      </c>
      <c r="E30" s="2" t="s">
        <v>158</v>
      </c>
      <c r="J30" s="2" t="s">
        <v>86</v>
      </c>
      <c r="K30" s="2" t="s">
        <v>205</v>
      </c>
    </row>
    <row r="31" spans="2:11" x14ac:dyDescent="0.25">
      <c r="D31" s="2" t="s">
        <v>15</v>
      </c>
      <c r="E31" s="2" t="s">
        <v>159</v>
      </c>
      <c r="J31" s="2" t="s">
        <v>87</v>
      </c>
      <c r="K31" s="2" t="s">
        <v>206</v>
      </c>
    </row>
    <row r="32" spans="2:11" x14ac:dyDescent="0.25">
      <c r="D32" s="2" t="s">
        <v>16</v>
      </c>
      <c r="E32" s="2" t="s">
        <v>160</v>
      </c>
      <c r="J32" s="2" t="s">
        <v>88</v>
      </c>
      <c r="K32" s="2" t="s">
        <v>207</v>
      </c>
    </row>
    <row r="33" spans="4:11" x14ac:dyDescent="0.25">
      <c r="D33" s="2" t="s">
        <v>17</v>
      </c>
      <c r="E33" s="2" t="s">
        <v>161</v>
      </c>
      <c r="J33" s="2" t="s">
        <v>89</v>
      </c>
      <c r="K33" s="2" t="s">
        <v>208</v>
      </c>
    </row>
    <row r="34" spans="4:11" x14ac:dyDescent="0.25">
      <c r="D34" s="2" t="s">
        <v>18</v>
      </c>
      <c r="E34" s="2" t="s">
        <v>54</v>
      </c>
      <c r="J34" s="2" t="s">
        <v>90</v>
      </c>
      <c r="K34" s="2" t="s">
        <v>209</v>
      </c>
    </row>
    <row r="35" spans="4:11" x14ac:dyDescent="0.25">
      <c r="D35" s="2" t="s">
        <v>19</v>
      </c>
      <c r="E35" s="2" t="s">
        <v>162</v>
      </c>
      <c r="J35" s="2" t="s">
        <v>91</v>
      </c>
      <c r="K35" s="2" t="s">
        <v>210</v>
      </c>
    </row>
    <row r="36" spans="4:11" x14ac:dyDescent="0.25">
      <c r="D36" s="2" t="s">
        <v>20</v>
      </c>
      <c r="E36" s="2" t="s">
        <v>163</v>
      </c>
      <c r="J36" s="2" t="s">
        <v>92</v>
      </c>
      <c r="K36" s="2" t="s">
        <v>211</v>
      </c>
    </row>
    <row r="37" spans="4:11" x14ac:dyDescent="0.25">
      <c r="D37" s="2" t="s">
        <v>21</v>
      </c>
      <c r="E37" s="2" t="s">
        <v>164</v>
      </c>
      <c r="J37" s="2" t="s">
        <v>93</v>
      </c>
      <c r="K37" s="2" t="s">
        <v>212</v>
      </c>
    </row>
    <row r="38" spans="4:11" x14ac:dyDescent="0.25">
      <c r="D38" s="2" t="s">
        <v>22</v>
      </c>
      <c r="E38" s="2" t="s">
        <v>56</v>
      </c>
      <c r="J38" s="2" t="s">
        <v>94</v>
      </c>
      <c r="K38" s="2" t="s">
        <v>213</v>
      </c>
    </row>
    <row r="39" spans="4:11" x14ac:dyDescent="0.25">
      <c r="D39" s="2" t="s">
        <v>23</v>
      </c>
      <c r="E39" s="2" t="s">
        <v>165</v>
      </c>
      <c r="J39" s="2" t="s">
        <v>95</v>
      </c>
      <c r="K39" s="2" t="s">
        <v>214</v>
      </c>
    </row>
    <row r="40" spans="4:11" x14ac:dyDescent="0.25">
      <c r="D40" s="2" t="s">
        <v>24</v>
      </c>
      <c r="E40" s="2" t="s">
        <v>166</v>
      </c>
      <c r="J40" s="2" t="s">
        <v>96</v>
      </c>
      <c r="K40" s="2" t="s">
        <v>215</v>
      </c>
    </row>
    <row r="41" spans="4:11" x14ac:dyDescent="0.25">
      <c r="D41" s="2" t="s">
        <v>25</v>
      </c>
      <c r="E41" s="2" t="s">
        <v>167</v>
      </c>
      <c r="J41" s="2" t="s">
        <v>97</v>
      </c>
      <c r="K41" s="2" t="s">
        <v>216</v>
      </c>
    </row>
    <row r="42" spans="4:11" x14ac:dyDescent="0.25">
      <c r="D42" s="2" t="s">
        <v>26</v>
      </c>
      <c r="E42" s="2" t="s">
        <v>168</v>
      </c>
      <c r="J42" s="2" t="s">
        <v>98</v>
      </c>
      <c r="K42" s="2" t="s">
        <v>217</v>
      </c>
    </row>
    <row r="43" spans="4:11" x14ac:dyDescent="0.25">
      <c r="D43" s="2" t="s">
        <v>27</v>
      </c>
      <c r="E43" s="2" t="s">
        <v>169</v>
      </c>
      <c r="J43" s="2" t="s">
        <v>99</v>
      </c>
      <c r="K43" s="2" t="s">
        <v>218</v>
      </c>
    </row>
    <row r="44" spans="4:11" x14ac:dyDescent="0.25">
      <c r="D44" s="2" t="s">
        <v>28</v>
      </c>
      <c r="E44" s="2" t="s">
        <v>170</v>
      </c>
      <c r="J44" s="2" t="s">
        <v>100</v>
      </c>
      <c r="K44" s="2" t="s">
        <v>219</v>
      </c>
    </row>
    <row r="45" spans="4:11" x14ac:dyDescent="0.25">
      <c r="D45" s="2" t="s">
        <v>29</v>
      </c>
      <c r="E45" s="2" t="s">
        <v>171</v>
      </c>
    </row>
    <row r="46" spans="4:11" x14ac:dyDescent="0.25">
      <c r="D46" s="2" t="s">
        <v>30</v>
      </c>
      <c r="E46" s="2" t="s">
        <v>172</v>
      </c>
    </row>
    <row r="47" spans="4:11" x14ac:dyDescent="0.25">
      <c r="D47" s="2" t="s">
        <v>31</v>
      </c>
      <c r="E47" s="2" t="s">
        <v>173</v>
      </c>
    </row>
    <row r="48" spans="4:11" x14ac:dyDescent="0.25">
      <c r="D48" s="2" t="s">
        <v>32</v>
      </c>
      <c r="E48" s="2" t="s">
        <v>174</v>
      </c>
    </row>
    <row r="49" spans="4:5" x14ac:dyDescent="0.25">
      <c r="D49" s="2" t="s">
        <v>33</v>
      </c>
      <c r="E49" s="2" t="s">
        <v>175</v>
      </c>
    </row>
    <row r="50" spans="4:5" x14ac:dyDescent="0.25">
      <c r="D50" s="2" t="s">
        <v>34</v>
      </c>
      <c r="E50" s="2" t="s">
        <v>176</v>
      </c>
    </row>
    <row r="51" spans="4:5" x14ac:dyDescent="0.25">
      <c r="D51" s="2" t="s">
        <v>35</v>
      </c>
      <c r="E51" s="2" t="s">
        <v>177</v>
      </c>
    </row>
    <row r="52" spans="4:5" x14ac:dyDescent="0.25">
      <c r="D52" s="2" t="s">
        <v>36</v>
      </c>
      <c r="E52" s="2" t="s">
        <v>178</v>
      </c>
    </row>
    <row r="53" spans="4:5" x14ac:dyDescent="0.25">
      <c r="D53" s="2" t="s">
        <v>37</v>
      </c>
      <c r="E53" s="2" t="s">
        <v>179</v>
      </c>
    </row>
    <row r="54" spans="4:5" x14ac:dyDescent="0.25">
      <c r="D54" s="2" t="s">
        <v>38</v>
      </c>
      <c r="E54" s="2" t="s">
        <v>180</v>
      </c>
    </row>
    <row r="55" spans="4:5" x14ac:dyDescent="0.25">
      <c r="D55" s="2" t="s">
        <v>39</v>
      </c>
      <c r="E55" s="2" t="s">
        <v>181</v>
      </c>
    </row>
    <row r="56" spans="4:5" x14ac:dyDescent="0.25">
      <c r="D56" s="2" t="s">
        <v>40</v>
      </c>
      <c r="E56" s="2" t="s">
        <v>182</v>
      </c>
    </row>
    <row r="57" spans="4:5" x14ac:dyDescent="0.25">
      <c r="D57" s="2" t="s">
        <v>41</v>
      </c>
      <c r="E57" s="2" t="s">
        <v>183</v>
      </c>
    </row>
    <row r="58" spans="4:5" x14ac:dyDescent="0.25">
      <c r="D58" s="2" t="s">
        <v>42</v>
      </c>
      <c r="E58" s="2" t="s">
        <v>184</v>
      </c>
    </row>
    <row r="59" spans="4:5" x14ac:dyDescent="0.25">
      <c r="D59" s="2" t="s">
        <v>43</v>
      </c>
      <c r="E59" s="2" t="s">
        <v>185</v>
      </c>
    </row>
    <row r="60" spans="4:5" x14ac:dyDescent="0.25">
      <c r="D60" s="2" t="s">
        <v>44</v>
      </c>
      <c r="E60" s="2" t="s">
        <v>186</v>
      </c>
    </row>
    <row r="61" spans="4:5" x14ac:dyDescent="0.25">
      <c r="D61" s="2" t="s">
        <v>45</v>
      </c>
      <c r="E61" s="2" t="s">
        <v>187</v>
      </c>
    </row>
    <row r="62" spans="4:5" x14ac:dyDescent="0.25">
      <c r="D62" s="2" t="s">
        <v>46</v>
      </c>
      <c r="E62" s="2" t="s">
        <v>188</v>
      </c>
    </row>
    <row r="63" spans="4:5" x14ac:dyDescent="0.25">
      <c r="D63" s="2" t="s">
        <v>47</v>
      </c>
      <c r="E63" s="2" t="s">
        <v>189</v>
      </c>
    </row>
    <row r="64" spans="4:5" x14ac:dyDescent="0.25">
      <c r="D64" s="2" t="s">
        <v>48</v>
      </c>
      <c r="E64" s="2" t="s">
        <v>190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36" sqref="C36"/>
    </sheetView>
  </sheetViews>
  <sheetFormatPr defaultRowHeight="15" x14ac:dyDescent="0.25"/>
  <cols>
    <col min="1" max="1" width="19.5703125" customWidth="1"/>
    <col min="2" max="2" width="20" customWidth="1"/>
  </cols>
  <sheetData>
    <row r="1" spans="1:2" x14ac:dyDescent="0.25">
      <c r="B1" s="1" t="s">
        <v>70</v>
      </c>
    </row>
    <row r="2" spans="1:2" x14ac:dyDescent="0.25">
      <c r="A2" s="1" t="s">
        <v>73</v>
      </c>
      <c r="B2" s="39">
        <v>14.14334803574126</v>
      </c>
    </row>
    <row r="3" spans="1:2" x14ac:dyDescent="0.25">
      <c r="A3" s="1" t="s">
        <v>74</v>
      </c>
      <c r="B3" s="39">
        <v>20.951846115615659</v>
      </c>
    </row>
    <row r="4" spans="1:2" x14ac:dyDescent="0.25">
      <c r="A4" s="1" t="s">
        <v>75</v>
      </c>
      <c r="B4" s="39">
        <v>1.4831572078503119</v>
      </c>
    </row>
    <row r="5" spans="1:2" x14ac:dyDescent="0.25">
      <c r="A5" s="1" t="s">
        <v>76</v>
      </c>
      <c r="B5" s="39">
        <v>36.896867967427482</v>
      </c>
    </row>
    <row r="6" spans="1:2" x14ac:dyDescent="0.25">
      <c r="A6" s="1" t="s">
        <v>223</v>
      </c>
      <c r="B6" s="39">
        <v>12.92880753470463</v>
      </c>
    </row>
    <row r="7" spans="1:2" x14ac:dyDescent="0.25">
      <c r="A7" s="1" t="s">
        <v>224</v>
      </c>
      <c r="B7" s="39">
        <v>16.922293940448739</v>
      </c>
    </row>
    <row r="8" spans="1:2" x14ac:dyDescent="0.25">
      <c r="A8" s="1" t="s">
        <v>225</v>
      </c>
      <c r="B8" s="39">
        <v>0.26679534492901208</v>
      </c>
    </row>
    <row r="9" spans="1:2" x14ac:dyDescent="0.25">
      <c r="A9" s="1" t="s">
        <v>226</v>
      </c>
      <c r="B9" s="39">
        <v>10.41189633242368</v>
      </c>
    </row>
    <row r="10" spans="1:2" x14ac:dyDescent="0.25">
      <c r="A10" s="1" t="s">
        <v>81</v>
      </c>
      <c r="B10" s="39">
        <v>0.88260059892453191</v>
      </c>
    </row>
    <row r="11" spans="1:2" x14ac:dyDescent="0.25">
      <c r="A11" s="1" t="s">
        <v>82</v>
      </c>
      <c r="B11" s="39">
        <v>5.1912020473079323</v>
      </c>
    </row>
    <row r="12" spans="1:2" x14ac:dyDescent="0.25">
      <c r="A12" s="1" t="s">
        <v>83</v>
      </c>
      <c r="B12" s="39">
        <v>8.1998765929088002E-2</v>
      </c>
    </row>
    <row r="13" spans="1:2" x14ac:dyDescent="0.25">
      <c r="A13" s="1" t="s">
        <v>84</v>
      </c>
      <c r="B13" s="39">
        <v>0.28234865772838219</v>
      </c>
    </row>
    <row r="14" spans="1:2" x14ac:dyDescent="0.25">
      <c r="A14" s="1" t="s">
        <v>85</v>
      </c>
      <c r="B14" s="39">
        <v>0.53388886450080453</v>
      </c>
    </row>
    <row r="15" spans="1:2" x14ac:dyDescent="0.25">
      <c r="A15" s="1" t="s">
        <v>86</v>
      </c>
      <c r="B15" s="39">
        <v>0.61304519593828277</v>
      </c>
    </row>
    <row r="16" spans="1:2" x14ac:dyDescent="0.25">
      <c r="A16" s="1" t="s">
        <v>87</v>
      </c>
      <c r="B16" s="39">
        <v>1.71368800739256</v>
      </c>
    </row>
    <row r="17" spans="1:2" x14ac:dyDescent="0.25">
      <c r="A17" s="1" t="s">
        <v>88</v>
      </c>
      <c r="B17" s="39">
        <v>26.763446794095309</v>
      </c>
    </row>
    <row r="18" spans="1:2" x14ac:dyDescent="0.25">
      <c r="A18" s="1" t="s">
        <v>89</v>
      </c>
      <c r="B18" s="39">
        <v>0.78537054230065284</v>
      </c>
    </row>
    <row r="19" spans="1:2" x14ac:dyDescent="0.25">
      <c r="A19" s="1" t="s">
        <v>90</v>
      </c>
      <c r="B19" s="39">
        <v>0.25548413775783302</v>
      </c>
    </row>
    <row r="20" spans="1:2" x14ac:dyDescent="0.25">
      <c r="A20" s="1" t="s">
        <v>91</v>
      </c>
      <c r="B20" s="39">
        <v>0.59495073092239381</v>
      </c>
    </row>
    <row r="21" spans="1:2" x14ac:dyDescent="0.25">
      <c r="A21" s="1" t="s">
        <v>92</v>
      </c>
      <c r="B21" s="39">
        <v>0.63318211796755386</v>
      </c>
    </row>
    <row r="22" spans="1:2" x14ac:dyDescent="0.25">
      <c r="A22" s="1" t="s">
        <v>93</v>
      </c>
      <c r="B22" s="39">
        <v>1.46602217883648</v>
      </c>
    </row>
    <row r="23" spans="1:2" x14ac:dyDescent="0.25">
      <c r="A23" s="1" t="s">
        <v>94</v>
      </c>
      <c r="B23" s="39">
        <v>3.671991116986475</v>
      </c>
    </row>
    <row r="24" spans="1:2" x14ac:dyDescent="0.25">
      <c r="A24" s="1" t="s">
        <v>95</v>
      </c>
      <c r="B24" s="39">
        <v>9.7624586451133852E-2</v>
      </c>
    </row>
    <row r="25" spans="1:2" x14ac:dyDescent="0.25">
      <c r="A25" s="1" t="s">
        <v>96</v>
      </c>
      <c r="B25" s="39">
        <v>0.35470695887604031</v>
      </c>
    </row>
    <row r="26" spans="1:2" x14ac:dyDescent="0.25">
      <c r="A26" s="1" t="s">
        <v>97</v>
      </c>
      <c r="B26" s="39">
        <v>0.20194896238870511</v>
      </c>
    </row>
    <row r="27" spans="1:2" x14ac:dyDescent="0.25">
      <c r="A27" s="1" t="s">
        <v>98</v>
      </c>
      <c r="B27" s="39">
        <v>1.774695068079289</v>
      </c>
    </row>
    <row r="28" spans="1:2" x14ac:dyDescent="0.25">
      <c r="A28" s="1" t="s">
        <v>99</v>
      </c>
      <c r="B28" s="39">
        <v>0.57932491040034795</v>
      </c>
    </row>
    <row r="29" spans="1:2" x14ac:dyDescent="0.25">
      <c r="A29" s="1" t="s">
        <v>100</v>
      </c>
      <c r="B29" s="39">
        <v>0.56082381681989579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2" sqref="B2:I13"/>
    </sheetView>
  </sheetViews>
  <sheetFormatPr defaultRowHeight="15" x14ac:dyDescent="0.25"/>
  <cols>
    <col min="1" max="1" width="19" customWidth="1"/>
    <col min="2" max="2" width="21.140625" customWidth="1"/>
    <col min="3" max="3" width="27.28515625" customWidth="1"/>
    <col min="4" max="4" width="16.42578125" bestFit="1" customWidth="1"/>
    <col min="5" max="5" width="28.7109375" customWidth="1"/>
    <col min="6" max="6" width="39.5703125" customWidth="1"/>
    <col min="7" max="7" width="17.5703125" bestFit="1" customWidth="1"/>
    <col min="8" max="8" width="17.42578125" bestFit="1" customWidth="1"/>
    <col min="9" max="9" width="16.28515625" bestFit="1" customWidth="1"/>
  </cols>
  <sheetData>
    <row r="1" spans="1:9" x14ac:dyDescent="0.25">
      <c r="A1" s="1" t="s">
        <v>72</v>
      </c>
      <c r="B1" s="1" t="s">
        <v>227</v>
      </c>
      <c r="C1" s="1" t="s">
        <v>62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</row>
    <row r="2" spans="1:9" x14ac:dyDescent="0.25">
      <c r="A2" s="1" t="s">
        <v>49</v>
      </c>
      <c r="B2" s="29">
        <v>73475219326.634674</v>
      </c>
      <c r="C2" s="29">
        <v>6438150069.8899345</v>
      </c>
      <c r="D2" s="29">
        <v>2268987528.9484339</v>
      </c>
      <c r="E2" s="29">
        <v>3116792757.6882391</v>
      </c>
      <c r="F2" s="29">
        <v>5590344841.1501312</v>
      </c>
      <c r="G2" s="29">
        <v>29624068861.926979</v>
      </c>
      <c r="H2" s="29">
        <v>44973362774.240112</v>
      </c>
      <c r="I2" s="29">
        <v>6989663635.3600006</v>
      </c>
    </row>
    <row r="3" spans="1:9" x14ac:dyDescent="0.25">
      <c r="A3" s="1" t="s">
        <v>50</v>
      </c>
      <c r="B3" s="29">
        <v>6263762192.9781857</v>
      </c>
      <c r="C3" s="29">
        <v>832743657.25068247</v>
      </c>
      <c r="D3" s="29">
        <v>1024640304.348089</v>
      </c>
      <c r="E3" s="29">
        <v>759695985.81462574</v>
      </c>
      <c r="F3" s="29">
        <v>1097687975.7841461</v>
      </c>
      <c r="G3" s="29">
        <v>3640765450.2408962</v>
      </c>
      <c r="H3" s="29">
        <v>5948149028.2097321</v>
      </c>
      <c r="I3" s="29">
        <v>637077654</v>
      </c>
    </row>
    <row r="4" spans="1:9" x14ac:dyDescent="0.25">
      <c r="A4" s="1" t="s">
        <v>51</v>
      </c>
      <c r="B4" s="29">
        <v>6702635469.1742077</v>
      </c>
      <c r="C4" s="29">
        <v>761998222.35188723</v>
      </c>
      <c r="D4" s="29">
        <v>305662642.35702258</v>
      </c>
      <c r="E4" s="29">
        <v>320850186.76596612</v>
      </c>
      <c r="F4" s="29">
        <v>746810677.94294381</v>
      </c>
      <c r="G4" s="29">
        <v>2467915609.2865491</v>
      </c>
      <c r="H4" s="29">
        <v>7146376627.2033081</v>
      </c>
      <c r="I4" s="29">
        <v>346006138</v>
      </c>
    </row>
    <row r="5" spans="1:9" x14ac:dyDescent="0.25">
      <c r="A5" s="1" t="s">
        <v>52</v>
      </c>
      <c r="B5" s="29">
        <v>20820483741.924389</v>
      </c>
      <c r="C5" s="29">
        <v>1341214694.4441919</v>
      </c>
      <c r="D5" s="29">
        <v>255824060.1856913</v>
      </c>
      <c r="E5" s="29">
        <v>667139809.60778987</v>
      </c>
      <c r="F5" s="29">
        <v>929898945.02209389</v>
      </c>
      <c r="G5" s="29">
        <v>13677167508.499809</v>
      </c>
      <c r="H5" s="29">
        <v>11698831729.683981</v>
      </c>
      <c r="I5" s="29">
        <v>1344130000</v>
      </c>
    </row>
    <row r="6" spans="1:9" x14ac:dyDescent="0.25">
      <c r="A6" s="1" t="s">
        <v>53</v>
      </c>
      <c r="B6" s="29">
        <v>2548930932.7860961</v>
      </c>
      <c r="C6" s="29">
        <v>136489920.63916919</v>
      </c>
      <c r="D6" s="29">
        <v>257483174.356029</v>
      </c>
      <c r="E6" s="29">
        <v>65311602.88249936</v>
      </c>
      <c r="F6" s="29">
        <v>328661492.11269891</v>
      </c>
      <c r="G6" s="29">
        <v>528599443.29387963</v>
      </c>
      <c r="H6" s="29">
        <v>1992654086.5195401</v>
      </c>
      <c r="I6" s="29">
        <v>142960868</v>
      </c>
    </row>
    <row r="7" spans="1:9" x14ac:dyDescent="0.25">
      <c r="A7" s="1" t="s">
        <v>54</v>
      </c>
      <c r="B7" s="29">
        <v>3926459698.690093</v>
      </c>
      <c r="C7" s="29">
        <v>709827439.1670754</v>
      </c>
      <c r="D7" s="29">
        <v>40258285.827133507</v>
      </c>
      <c r="E7" s="29">
        <v>231149564.60078001</v>
      </c>
      <c r="F7" s="29">
        <v>518936160.39342892</v>
      </c>
      <c r="G7" s="29">
        <v>1361174811.353477</v>
      </c>
      <c r="H7" s="29">
        <v>3225346291.753809</v>
      </c>
      <c r="I7" s="29">
        <v>1247236029</v>
      </c>
    </row>
    <row r="8" spans="1:9" x14ac:dyDescent="0.25">
      <c r="A8" s="1" t="s">
        <v>55</v>
      </c>
      <c r="B8" s="29">
        <v>1085933598.1004109</v>
      </c>
      <c r="C8" s="29">
        <v>77721117.659485221</v>
      </c>
      <c r="D8" s="29">
        <v>19242574.092478871</v>
      </c>
      <c r="E8" s="29">
        <v>28952235.518154498</v>
      </c>
      <c r="F8" s="29">
        <v>68011456.23380959</v>
      </c>
      <c r="G8" s="29">
        <v>112356153.1603635</v>
      </c>
      <c r="H8" s="29">
        <v>507157060.26942778</v>
      </c>
      <c r="I8" s="29">
        <v>22340024</v>
      </c>
    </row>
    <row r="9" spans="1:9" x14ac:dyDescent="0.25">
      <c r="A9" s="1" t="s">
        <v>56</v>
      </c>
      <c r="B9" s="29">
        <v>771618043.6746372</v>
      </c>
      <c r="C9" s="29">
        <v>132536687.2075326</v>
      </c>
      <c r="D9" s="29">
        <v>136724531.61663929</v>
      </c>
      <c r="E9" s="29">
        <v>123388574.7598471</v>
      </c>
      <c r="F9" s="29">
        <v>145872644.06432471</v>
      </c>
      <c r="G9" s="29">
        <v>561479466.14550865</v>
      </c>
      <c r="H9" s="29">
        <v>1578902278.007463</v>
      </c>
      <c r="I9" s="29">
        <v>127833000</v>
      </c>
    </row>
    <row r="10" spans="1:9" x14ac:dyDescent="0.25">
      <c r="A10" s="1" t="s">
        <v>57</v>
      </c>
      <c r="B10" s="29">
        <v>6595719818.2050152</v>
      </c>
      <c r="C10" s="29">
        <v>909473832.73330903</v>
      </c>
      <c r="D10" s="29">
        <v>68548561.992834419</v>
      </c>
      <c r="E10" s="29">
        <v>246713888.70291099</v>
      </c>
      <c r="F10" s="29">
        <v>731308506.02323234</v>
      </c>
      <c r="G10" s="29">
        <v>1544156127.8408051</v>
      </c>
      <c r="H10" s="29">
        <v>2963135345.5270591</v>
      </c>
      <c r="I10" s="29">
        <v>603599174</v>
      </c>
    </row>
    <row r="11" spans="1:9" x14ac:dyDescent="0.25">
      <c r="A11" s="1" t="s">
        <v>58</v>
      </c>
      <c r="B11" s="29">
        <v>4313847686.8467798</v>
      </c>
      <c r="C11" s="29">
        <v>199836968.0023286</v>
      </c>
      <c r="D11" s="29">
        <v>28134824.731685448</v>
      </c>
      <c r="E11" s="29">
        <v>91915784.525001705</v>
      </c>
      <c r="F11" s="29">
        <v>136056008.20901239</v>
      </c>
      <c r="G11" s="29">
        <v>2065824040.877454</v>
      </c>
      <c r="H11" s="29">
        <v>2620155771.9452448</v>
      </c>
      <c r="I11" s="29">
        <v>469566435</v>
      </c>
    </row>
    <row r="12" spans="1:9" x14ac:dyDescent="0.25">
      <c r="A12" s="1" t="s">
        <v>59</v>
      </c>
      <c r="B12" s="29">
        <v>7144868041.9098263</v>
      </c>
      <c r="C12" s="29">
        <v>567264994.46860635</v>
      </c>
      <c r="D12" s="29">
        <v>35732098.753030173</v>
      </c>
      <c r="E12" s="29">
        <v>254431751.05548471</v>
      </c>
      <c r="F12" s="29">
        <v>348565342.16615188</v>
      </c>
      <c r="G12" s="29">
        <v>857714918.30039775</v>
      </c>
      <c r="H12" s="29">
        <v>2564867790.7843399</v>
      </c>
      <c r="I12" s="29">
        <v>901455755.36000001</v>
      </c>
    </row>
    <row r="13" spans="1:9" x14ac:dyDescent="0.25">
      <c r="A13" s="1" t="s">
        <v>60</v>
      </c>
      <c r="B13" s="29">
        <v>12700053348.423031</v>
      </c>
      <c r="C13" s="29">
        <v>707437464.4489367</v>
      </c>
      <c r="D13" s="29">
        <v>45246166.323887207</v>
      </c>
      <c r="E13" s="29">
        <v>265532189.14263889</v>
      </c>
      <c r="F13" s="29">
        <v>487151441.63018513</v>
      </c>
      <c r="G13" s="29">
        <v>2432017786.5027518</v>
      </c>
      <c r="H13" s="29">
        <v>4326933931.0631123</v>
      </c>
      <c r="I13" s="29">
        <v>1109395303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2" sqref="B2:I49"/>
    </sheetView>
  </sheetViews>
  <sheetFormatPr defaultRowHeight="15" x14ac:dyDescent="0.25"/>
  <cols>
    <col min="2" max="2" width="15.85546875" customWidth="1"/>
    <col min="3" max="3" width="15.5703125" customWidth="1"/>
    <col min="4" max="4" width="24.85546875" customWidth="1"/>
    <col min="5" max="5" width="29.5703125" customWidth="1"/>
    <col min="6" max="6" width="26.42578125" customWidth="1"/>
    <col min="7" max="7" width="32.7109375" customWidth="1"/>
    <col min="8" max="8" width="16.42578125" customWidth="1"/>
    <col min="9" max="9" width="18.42578125" bestFit="1" customWidth="1"/>
  </cols>
  <sheetData>
    <row r="1" spans="1:9" x14ac:dyDescent="0.25">
      <c r="A1" s="1" t="s">
        <v>69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101</v>
      </c>
      <c r="G1" s="1" t="s">
        <v>130</v>
      </c>
      <c r="H1" s="1" t="s">
        <v>131</v>
      </c>
      <c r="I1" s="1" t="s">
        <v>0</v>
      </c>
    </row>
    <row r="2" spans="1:9" x14ac:dyDescent="0.25">
      <c r="A2" s="1" t="s">
        <v>1</v>
      </c>
      <c r="B2" s="30">
        <v>1085933598.1004109</v>
      </c>
      <c r="C2" s="30">
        <v>77721117.659485221</v>
      </c>
      <c r="D2" s="30">
        <v>19242574.092478871</v>
      </c>
      <c r="E2" s="30">
        <v>28952235.518154498</v>
      </c>
      <c r="F2" s="30">
        <v>68011456.23380959</v>
      </c>
      <c r="G2" s="30">
        <v>112356153.1603635</v>
      </c>
      <c r="H2" s="30">
        <v>507157060.26942778</v>
      </c>
      <c r="I2" s="30">
        <v>22340024</v>
      </c>
    </row>
    <row r="3" spans="1:9" x14ac:dyDescent="0.25">
      <c r="A3" s="1" t="s">
        <v>2</v>
      </c>
      <c r="B3" s="30">
        <v>132219440.8156985</v>
      </c>
      <c r="C3" s="30">
        <v>18412606.885663949</v>
      </c>
      <c r="D3" s="30">
        <v>16441829.20532977</v>
      </c>
      <c r="E3" s="30">
        <v>13943527.395873699</v>
      </c>
      <c r="F3" s="30">
        <v>20910908.695120022</v>
      </c>
      <c r="G3" s="30">
        <v>95843508.514831722</v>
      </c>
      <c r="H3" s="30">
        <v>109939628.56936429</v>
      </c>
      <c r="I3" s="30">
        <v>8391643</v>
      </c>
    </row>
    <row r="4" spans="1:9" x14ac:dyDescent="0.25">
      <c r="A4" s="1" t="s">
        <v>3</v>
      </c>
      <c r="B4" s="30">
        <v>103434222.2563052</v>
      </c>
      <c r="C4" s="30">
        <v>27618341.578252841</v>
      </c>
      <c r="D4" s="30">
        <v>30438416.455884911</v>
      </c>
      <c r="E4" s="30">
        <v>35204102.832656004</v>
      </c>
      <c r="F4" s="30">
        <v>22852655.201481748</v>
      </c>
      <c r="G4" s="30">
        <v>110619589.4093127</v>
      </c>
      <c r="H4" s="30">
        <v>135468782.8199487</v>
      </c>
      <c r="I4" s="30">
        <v>11047744</v>
      </c>
    </row>
    <row r="5" spans="1:9" x14ac:dyDescent="0.25">
      <c r="A5" s="1" t="s">
        <v>4</v>
      </c>
      <c r="B5" s="30">
        <v>1809162481.1000581</v>
      </c>
      <c r="C5" s="30">
        <v>476406112.45470291</v>
      </c>
      <c r="D5" s="30">
        <v>37987386.305137232</v>
      </c>
      <c r="E5" s="30">
        <v>115489155.198672</v>
      </c>
      <c r="F5" s="30">
        <v>398904343.56116807</v>
      </c>
      <c r="G5" s="30">
        <v>542460551.34353447</v>
      </c>
      <c r="H5" s="30">
        <v>1208929587.562727</v>
      </c>
      <c r="I5" s="30">
        <v>198686688</v>
      </c>
    </row>
    <row r="6" spans="1:9" x14ac:dyDescent="0.25">
      <c r="A6" s="1" t="s">
        <v>5</v>
      </c>
      <c r="B6" s="30">
        <v>102580380.1634111</v>
      </c>
      <c r="C6" s="30">
        <v>6418102.6064337194</v>
      </c>
      <c r="D6" s="30">
        <v>140770705.26932591</v>
      </c>
      <c r="E6" s="30">
        <v>3321179.4650768</v>
      </c>
      <c r="F6" s="30">
        <v>143867628.4106828</v>
      </c>
      <c r="G6" s="30">
        <v>40223705.476778477</v>
      </c>
      <c r="H6" s="30">
        <v>67322383.489062652</v>
      </c>
      <c r="I6" s="30">
        <v>7348328</v>
      </c>
    </row>
    <row r="7" spans="1:9" x14ac:dyDescent="0.25">
      <c r="A7" s="1" t="s">
        <v>6</v>
      </c>
      <c r="B7" s="30">
        <v>944813988.53163528</v>
      </c>
      <c r="C7" s="30">
        <v>129581339.13530301</v>
      </c>
      <c r="D7" s="30">
        <v>27752554.239886999</v>
      </c>
      <c r="E7" s="30">
        <v>29958697.228300001</v>
      </c>
      <c r="F7" s="30">
        <v>127375196.14689</v>
      </c>
      <c r="G7" s="30">
        <v>405912468.95159858</v>
      </c>
      <c r="H7" s="30">
        <v>629018393.23436415</v>
      </c>
      <c r="I7" s="30">
        <v>34342780</v>
      </c>
    </row>
    <row r="8" spans="1:9" x14ac:dyDescent="0.25">
      <c r="A8" s="1" t="s">
        <v>7</v>
      </c>
      <c r="B8" s="30">
        <v>20820483741.924389</v>
      </c>
      <c r="C8" s="30">
        <v>1341214694.4441919</v>
      </c>
      <c r="D8" s="30">
        <v>255824060.1856913</v>
      </c>
      <c r="E8" s="30">
        <v>667139809.60778987</v>
      </c>
      <c r="F8" s="30">
        <v>929898945.02209389</v>
      </c>
      <c r="G8" s="30">
        <v>13677167508.499809</v>
      </c>
      <c r="H8" s="30">
        <v>11698831729.683981</v>
      </c>
      <c r="I8" s="30">
        <v>1344130000</v>
      </c>
    </row>
    <row r="9" spans="1:9" x14ac:dyDescent="0.25">
      <c r="A9" s="1" t="s">
        <v>8</v>
      </c>
      <c r="B9" s="30">
        <v>17464682.58391805</v>
      </c>
      <c r="C9" s="30">
        <v>2616081.9167656871</v>
      </c>
      <c r="D9" s="30">
        <v>23139670.14912067</v>
      </c>
      <c r="E9" s="30">
        <v>486222.75079459988</v>
      </c>
      <c r="F9" s="30">
        <v>25269529.315091759</v>
      </c>
      <c r="G9" s="30">
        <v>11715193.611721659</v>
      </c>
      <c r="H9" s="30">
        <v>26913862.384991739</v>
      </c>
      <c r="I9" s="30">
        <v>1124835</v>
      </c>
    </row>
    <row r="10" spans="1:9" x14ac:dyDescent="0.25">
      <c r="A10" s="1" t="s">
        <v>9</v>
      </c>
      <c r="B10" s="30">
        <v>177300712.69606411</v>
      </c>
      <c r="C10" s="30">
        <v>13823249.4308597</v>
      </c>
      <c r="D10" s="30">
        <v>11592509.534545651</v>
      </c>
      <c r="E10" s="30">
        <v>12706631.646667</v>
      </c>
      <c r="F10" s="30">
        <v>12709127.318738351</v>
      </c>
      <c r="G10" s="30">
        <v>92499190.522421122</v>
      </c>
      <c r="H10" s="30">
        <v>147069822.7930561</v>
      </c>
      <c r="I10" s="30">
        <v>10496088</v>
      </c>
    </row>
    <row r="11" spans="1:9" x14ac:dyDescent="0.25">
      <c r="A11" s="1" t="s">
        <v>10</v>
      </c>
      <c r="B11" s="30">
        <v>89372102.876281008</v>
      </c>
      <c r="C11" s="30">
        <v>15244422.723506531</v>
      </c>
      <c r="D11" s="30">
        <v>7782582.8796562999</v>
      </c>
      <c r="E11" s="30">
        <v>10958306.416224999</v>
      </c>
      <c r="F11" s="30">
        <v>12068699.186937829</v>
      </c>
      <c r="G11" s="30">
        <v>52633392.881476589</v>
      </c>
      <c r="H11" s="30">
        <v>90553388.985163912</v>
      </c>
      <c r="I11" s="30">
        <v>5570572</v>
      </c>
    </row>
    <row r="12" spans="1:9" x14ac:dyDescent="0.25">
      <c r="A12" s="1" t="s">
        <v>11</v>
      </c>
      <c r="B12" s="30">
        <v>20376073.939375471</v>
      </c>
      <c r="C12" s="30">
        <v>2638900.94456839</v>
      </c>
      <c r="D12" s="30">
        <v>10191151.834260499</v>
      </c>
      <c r="E12" s="30">
        <v>1334265.7747140001</v>
      </c>
      <c r="F12" s="30">
        <v>11495787.00411489</v>
      </c>
      <c r="G12" s="30">
        <v>13008214.76755424</v>
      </c>
      <c r="H12" s="30">
        <v>31000565.440971699</v>
      </c>
      <c r="I12" s="30">
        <v>1327439</v>
      </c>
    </row>
    <row r="13" spans="1:9" x14ac:dyDescent="0.25">
      <c r="A13" s="1" t="s">
        <v>12</v>
      </c>
      <c r="B13" s="30">
        <v>141745557.29241419</v>
      </c>
      <c r="C13" s="30">
        <v>21195401.038827121</v>
      </c>
      <c r="D13" s="30">
        <v>33956521.67500373</v>
      </c>
      <c r="E13" s="30">
        <v>8463758.9933350012</v>
      </c>
      <c r="F13" s="30">
        <v>46688163.72049585</v>
      </c>
      <c r="G13" s="30">
        <v>68204606.887485355</v>
      </c>
      <c r="H13" s="30">
        <v>91146709.953105137</v>
      </c>
      <c r="I13" s="30">
        <v>5388272</v>
      </c>
    </row>
    <row r="14" spans="1:9" x14ac:dyDescent="0.25">
      <c r="A14" s="1" t="s">
        <v>13</v>
      </c>
      <c r="B14" s="30">
        <v>568799046.65651357</v>
      </c>
      <c r="C14" s="30">
        <v>91553966.679929972</v>
      </c>
      <c r="D14" s="30">
        <v>132396910.10304961</v>
      </c>
      <c r="E14" s="30">
        <v>76715118.344400004</v>
      </c>
      <c r="F14" s="30">
        <v>147235758.43857959</v>
      </c>
      <c r="G14" s="30">
        <v>431783486.17831051</v>
      </c>
      <c r="H14" s="30">
        <v>546793971.28151417</v>
      </c>
      <c r="I14" s="30">
        <v>65342776</v>
      </c>
    </row>
    <row r="15" spans="1:9" x14ac:dyDescent="0.25">
      <c r="A15" s="1" t="s">
        <v>14</v>
      </c>
      <c r="B15" s="30">
        <v>1068018962.4245009</v>
      </c>
      <c r="C15" s="30">
        <v>157590209.63579431</v>
      </c>
      <c r="D15" s="30">
        <v>144085378.82521611</v>
      </c>
      <c r="E15" s="30">
        <v>170210687.86897001</v>
      </c>
      <c r="F15" s="30">
        <v>131464900.5920403</v>
      </c>
      <c r="G15" s="30">
        <v>708474604.85996747</v>
      </c>
      <c r="H15" s="30">
        <v>1129033275.2590001</v>
      </c>
      <c r="I15" s="30">
        <v>80274983</v>
      </c>
    </row>
    <row r="16" spans="1:9" x14ac:dyDescent="0.25">
      <c r="A16" s="1" t="s">
        <v>15</v>
      </c>
      <c r="B16" s="30">
        <v>150356350.39274701</v>
      </c>
      <c r="C16" s="30">
        <v>15193652.418044049</v>
      </c>
      <c r="D16" s="30">
        <v>53168514.328332096</v>
      </c>
      <c r="E16" s="30">
        <v>7521431.2861829996</v>
      </c>
      <c r="F16" s="30">
        <v>60840735.460193157</v>
      </c>
      <c r="G16" s="30">
        <v>71015641.024722368</v>
      </c>
      <c r="H16" s="30">
        <v>197308505.28715059</v>
      </c>
      <c r="I16" s="30">
        <v>11104899</v>
      </c>
    </row>
    <row r="17" spans="1:9" x14ac:dyDescent="0.25">
      <c r="A17" s="1" t="s">
        <v>16</v>
      </c>
      <c r="B17" s="30">
        <v>77253404.08899948</v>
      </c>
      <c r="C17" s="30">
        <v>12021714.461967969</v>
      </c>
      <c r="D17" s="30">
        <v>23006061.27020574</v>
      </c>
      <c r="E17" s="30">
        <v>6474907.5098900003</v>
      </c>
      <c r="F17" s="30">
        <v>28552868.22228371</v>
      </c>
      <c r="G17" s="30">
        <v>35522006.848597303</v>
      </c>
      <c r="H17" s="30">
        <v>78752675.705521986</v>
      </c>
      <c r="I17" s="30">
        <v>9971727</v>
      </c>
    </row>
    <row r="18" spans="1:9" x14ac:dyDescent="0.25">
      <c r="A18" s="1" t="s">
        <v>17</v>
      </c>
      <c r="B18" s="30">
        <v>26379186.429920379</v>
      </c>
      <c r="C18" s="30">
        <v>5307633.7984884251</v>
      </c>
      <c r="D18" s="30">
        <v>1260178.96218771</v>
      </c>
      <c r="E18" s="30">
        <v>1745130.113898</v>
      </c>
      <c r="F18" s="30">
        <v>4822682.6467781356</v>
      </c>
      <c r="G18" s="30">
        <v>22022170.471581601</v>
      </c>
      <c r="H18" s="30">
        <v>29986469.284543391</v>
      </c>
      <c r="I18" s="30">
        <v>4280622</v>
      </c>
    </row>
    <row r="19" spans="1:9" x14ac:dyDescent="0.25">
      <c r="A19" s="1" t="s">
        <v>18</v>
      </c>
      <c r="B19" s="30">
        <v>3926459698.690093</v>
      </c>
      <c r="C19" s="30">
        <v>709827439.1670754</v>
      </c>
      <c r="D19" s="30">
        <v>40258285.827133507</v>
      </c>
      <c r="E19" s="30">
        <v>231149564.60078001</v>
      </c>
      <c r="F19" s="30">
        <v>518936160.39342892</v>
      </c>
      <c r="G19" s="30">
        <v>1361174811.353477</v>
      </c>
      <c r="H19" s="30">
        <v>3225346291.753809</v>
      </c>
      <c r="I19" s="30">
        <v>1247236029</v>
      </c>
    </row>
    <row r="20" spans="1:9" x14ac:dyDescent="0.25">
      <c r="A20" s="1" t="s">
        <v>19</v>
      </c>
      <c r="B20" s="30">
        <v>1230109497.0189121</v>
      </c>
      <c r="C20" s="30">
        <v>130070933.49810129</v>
      </c>
      <c r="D20" s="30">
        <v>3445513.83041579</v>
      </c>
      <c r="E20" s="30">
        <v>27833277.5788</v>
      </c>
      <c r="F20" s="30">
        <v>105683169.7497171</v>
      </c>
      <c r="G20" s="30">
        <v>329892963.17197222</v>
      </c>
      <c r="H20" s="30">
        <v>801882177.49734282</v>
      </c>
      <c r="I20" s="30">
        <v>245707511</v>
      </c>
    </row>
    <row r="21" spans="1:9" x14ac:dyDescent="0.25">
      <c r="A21" s="1" t="s">
        <v>20</v>
      </c>
      <c r="B21" s="30">
        <v>88137962.826217785</v>
      </c>
      <c r="C21" s="30">
        <v>17289054.798062701</v>
      </c>
      <c r="D21" s="30">
        <v>3348213.1612077062</v>
      </c>
      <c r="E21" s="30">
        <v>9722869.0045999996</v>
      </c>
      <c r="F21" s="30">
        <v>10914398.954670411</v>
      </c>
      <c r="G21" s="30">
        <v>48988618.879392937</v>
      </c>
      <c r="H21" s="30">
        <v>82218061.863290802</v>
      </c>
      <c r="I21" s="30">
        <v>4576794</v>
      </c>
    </row>
    <row r="22" spans="1:9" x14ac:dyDescent="0.25">
      <c r="A22" s="1" t="s">
        <v>21</v>
      </c>
      <c r="B22" s="30">
        <v>442581766.94127882</v>
      </c>
      <c r="C22" s="30">
        <v>62006048.075465083</v>
      </c>
      <c r="D22" s="30">
        <v>45999893.897163592</v>
      </c>
      <c r="E22" s="30">
        <v>60715478.934113003</v>
      </c>
      <c r="F22" s="30">
        <v>47290463.038515657</v>
      </c>
      <c r="G22" s="30">
        <v>386110263.44548649</v>
      </c>
      <c r="H22" s="30">
        <v>534548669.21511823</v>
      </c>
      <c r="I22" s="30">
        <v>59379449</v>
      </c>
    </row>
    <row r="23" spans="1:9" x14ac:dyDescent="0.25">
      <c r="A23" s="1" t="s">
        <v>22</v>
      </c>
      <c r="B23" s="30">
        <v>771618043.6746372</v>
      </c>
      <c r="C23" s="30">
        <v>132536687.2075326</v>
      </c>
      <c r="D23" s="30">
        <v>136724531.61663929</v>
      </c>
      <c r="E23" s="30">
        <v>123388574.7598471</v>
      </c>
      <c r="F23" s="30">
        <v>145872644.06432471</v>
      </c>
      <c r="G23" s="30">
        <v>561479466.14550865</v>
      </c>
      <c r="H23" s="30">
        <v>1578902278.007463</v>
      </c>
      <c r="I23" s="30">
        <v>127833000</v>
      </c>
    </row>
    <row r="24" spans="1:9" x14ac:dyDescent="0.25">
      <c r="A24" s="1" t="s">
        <v>23</v>
      </c>
      <c r="B24" s="30">
        <v>19671170.11146364</v>
      </c>
      <c r="C24" s="30">
        <v>2930195.476405967</v>
      </c>
      <c r="D24" s="30">
        <v>4841554.5608811304</v>
      </c>
      <c r="E24" s="30">
        <v>1921502.3260448</v>
      </c>
      <c r="F24" s="30">
        <v>5850247.7112422977</v>
      </c>
      <c r="G24" s="30">
        <v>14042250.32671169</v>
      </c>
      <c r="H24" s="30">
        <v>18911998.326690089</v>
      </c>
      <c r="I24" s="30">
        <v>2059709</v>
      </c>
    </row>
    <row r="25" spans="1:9" x14ac:dyDescent="0.25">
      <c r="A25" s="1" t="s">
        <v>24</v>
      </c>
      <c r="B25" s="30">
        <v>25112142.062918011</v>
      </c>
      <c r="C25" s="30">
        <v>3859842.6725713611</v>
      </c>
      <c r="D25" s="30">
        <v>2302231.489165334</v>
      </c>
      <c r="E25" s="30">
        <v>2406600.2111780001</v>
      </c>
      <c r="F25" s="30">
        <v>3755473.950558695</v>
      </c>
      <c r="G25" s="30">
        <v>14280375.79744737</v>
      </c>
      <c r="H25" s="30">
        <v>24631086.609945301</v>
      </c>
      <c r="I25" s="30">
        <v>3028115</v>
      </c>
    </row>
    <row r="26" spans="1:9" x14ac:dyDescent="0.25">
      <c r="A26" s="1" t="s">
        <v>25</v>
      </c>
      <c r="B26" s="30">
        <v>3029869.3633214291</v>
      </c>
      <c r="C26" s="30">
        <v>1922525.399836899</v>
      </c>
      <c r="D26" s="30">
        <v>26589915.6784219</v>
      </c>
      <c r="E26" s="30">
        <v>3801414.5298877</v>
      </c>
      <c r="F26" s="30">
        <v>24711026.548371099</v>
      </c>
      <c r="G26" s="30">
        <v>4059780.1751495139</v>
      </c>
      <c r="H26" s="30">
        <v>14850594.746855341</v>
      </c>
      <c r="I26" s="30">
        <v>518347</v>
      </c>
    </row>
    <row r="27" spans="1:9" x14ac:dyDescent="0.25">
      <c r="A27" s="1" t="s">
        <v>26</v>
      </c>
      <c r="B27" s="30">
        <v>2645688.7685891632</v>
      </c>
      <c r="C27" s="30">
        <v>1032362.1622599791</v>
      </c>
      <c r="D27" s="30">
        <v>14221852.186786329</v>
      </c>
      <c r="E27" s="30">
        <v>125069.02734612</v>
      </c>
      <c r="F27" s="30">
        <v>15129145.321700189</v>
      </c>
      <c r="G27" s="30">
        <v>2168842.1136422302</v>
      </c>
      <c r="H27" s="30">
        <v>11408750.70861789</v>
      </c>
      <c r="I27" s="30">
        <v>416268</v>
      </c>
    </row>
    <row r="28" spans="1:9" x14ac:dyDescent="0.25">
      <c r="A28" s="1" t="s">
        <v>27</v>
      </c>
      <c r="B28" s="30">
        <v>717434206.50372398</v>
      </c>
      <c r="C28" s="30">
        <v>114521008.1062925</v>
      </c>
      <c r="D28" s="30">
        <v>23786484.820490651</v>
      </c>
      <c r="E28" s="30">
        <v>46413992.993906997</v>
      </c>
      <c r="F28" s="30">
        <v>91893499.93287614</v>
      </c>
      <c r="G28" s="30">
        <v>258116658.5067364</v>
      </c>
      <c r="H28" s="30">
        <v>622026603.29401445</v>
      </c>
      <c r="I28" s="30">
        <v>119090017</v>
      </c>
    </row>
    <row r="29" spans="1:9" x14ac:dyDescent="0.25">
      <c r="A29" s="1" t="s">
        <v>28</v>
      </c>
      <c r="B29" s="30">
        <v>179327936.4255279</v>
      </c>
      <c r="C29" s="30">
        <v>46791224.357693233</v>
      </c>
      <c r="D29" s="30">
        <v>46004843.268161513</v>
      </c>
      <c r="E29" s="30">
        <v>55889180.888632007</v>
      </c>
      <c r="F29" s="30">
        <v>36906886.737222724</v>
      </c>
      <c r="G29" s="30">
        <v>107140755.71200921</v>
      </c>
      <c r="H29" s="30">
        <v>256214319.7273756</v>
      </c>
      <c r="I29" s="30">
        <v>16693074</v>
      </c>
    </row>
    <row r="30" spans="1:9" x14ac:dyDescent="0.25">
      <c r="A30" s="1" t="s">
        <v>29</v>
      </c>
      <c r="B30" s="30">
        <v>268525874.48325551</v>
      </c>
      <c r="C30" s="30">
        <v>8611428.360111123</v>
      </c>
      <c r="D30" s="30">
        <v>4517460.5723347208</v>
      </c>
      <c r="E30" s="30">
        <v>3966444.7052369998</v>
      </c>
      <c r="F30" s="30">
        <v>9162444.2272088435</v>
      </c>
      <c r="G30" s="30">
        <v>71537736.935541317</v>
      </c>
      <c r="H30" s="30">
        <v>90479222.803284436</v>
      </c>
      <c r="I30" s="30">
        <v>4953088</v>
      </c>
    </row>
    <row r="31" spans="1:9" x14ac:dyDescent="0.25">
      <c r="A31" s="1" t="s">
        <v>30</v>
      </c>
      <c r="B31" s="30">
        <v>600906753.9219929</v>
      </c>
      <c r="C31" s="30">
        <v>61605071.516729213</v>
      </c>
      <c r="D31" s="30">
        <v>51490304.363913268</v>
      </c>
      <c r="E31" s="30">
        <v>61711184.312538698</v>
      </c>
      <c r="F31" s="30">
        <v>51384191.568103783</v>
      </c>
      <c r="G31" s="30">
        <v>374897546.42507511</v>
      </c>
      <c r="H31" s="30">
        <v>400852833.27309269</v>
      </c>
      <c r="I31" s="30">
        <v>38063255</v>
      </c>
    </row>
    <row r="32" spans="1:9" x14ac:dyDescent="0.25">
      <c r="A32" s="1" t="s">
        <v>31</v>
      </c>
      <c r="B32" s="30">
        <v>135036379.0110729</v>
      </c>
      <c r="C32" s="30">
        <v>14359250.566844501</v>
      </c>
      <c r="D32" s="30">
        <v>2984996.717067</v>
      </c>
      <c r="E32" s="30">
        <v>6326154.6806360018</v>
      </c>
      <c r="F32" s="30">
        <v>11018092.603275491</v>
      </c>
      <c r="G32" s="30">
        <v>107453249.83048239</v>
      </c>
      <c r="H32" s="30">
        <v>78829614.758230969</v>
      </c>
      <c r="I32" s="30">
        <v>10557560</v>
      </c>
    </row>
    <row r="33" spans="1:9" x14ac:dyDescent="0.25">
      <c r="A33" s="1" t="s">
        <v>32</v>
      </c>
      <c r="B33" s="30">
        <v>194832627.42338631</v>
      </c>
      <c r="C33" s="30">
        <v>25709891.652778331</v>
      </c>
      <c r="D33" s="30">
        <v>6433124.5383644477</v>
      </c>
      <c r="E33" s="30">
        <v>14300463.239563899</v>
      </c>
      <c r="F33" s="30">
        <v>17842552.951578889</v>
      </c>
      <c r="G33" s="30">
        <v>104168864.1873671</v>
      </c>
      <c r="H33" s="30">
        <v>148932106.73805711</v>
      </c>
      <c r="I33" s="30">
        <v>20147528</v>
      </c>
    </row>
    <row r="34" spans="1:9" x14ac:dyDescent="0.25">
      <c r="A34" s="1" t="s">
        <v>33</v>
      </c>
      <c r="B34" s="30">
        <v>2548930932.7860961</v>
      </c>
      <c r="C34" s="30">
        <v>136489920.63916919</v>
      </c>
      <c r="D34" s="30">
        <v>257483174.356029</v>
      </c>
      <c r="E34" s="30">
        <v>65311602.88249936</v>
      </c>
      <c r="F34" s="30">
        <v>328661492.11269891</v>
      </c>
      <c r="G34" s="30">
        <v>528599443.29387963</v>
      </c>
      <c r="H34" s="30">
        <v>1992654086.5195401</v>
      </c>
      <c r="I34" s="30">
        <v>142960868</v>
      </c>
    </row>
    <row r="35" spans="1:9" x14ac:dyDescent="0.25">
      <c r="A35" s="1" t="s">
        <v>34</v>
      </c>
      <c r="B35" s="30">
        <v>54160737.227097802</v>
      </c>
      <c r="C35" s="30">
        <v>6873255.0092040477</v>
      </c>
      <c r="D35" s="30">
        <v>5657826.7834524009</v>
      </c>
      <c r="E35" s="30">
        <v>3987097.6081279991</v>
      </c>
      <c r="F35" s="30">
        <v>8543984.1845284477</v>
      </c>
      <c r="G35" s="30">
        <v>40403791.020191938</v>
      </c>
      <c r="H35" s="30">
        <v>50994207.27232369</v>
      </c>
      <c r="I35" s="30">
        <v>5398384</v>
      </c>
    </row>
    <row r="36" spans="1:9" x14ac:dyDescent="0.25">
      <c r="A36" s="1" t="s">
        <v>35</v>
      </c>
      <c r="B36" s="30">
        <v>24324118.502050269</v>
      </c>
      <c r="C36" s="30">
        <v>3191832.5454074899</v>
      </c>
      <c r="D36" s="30">
        <v>2023196.5697833421</v>
      </c>
      <c r="E36" s="30">
        <v>3173120.0979440012</v>
      </c>
      <c r="F36" s="30">
        <v>2041909.017246831</v>
      </c>
      <c r="G36" s="30">
        <v>14790456.13834144</v>
      </c>
      <c r="H36" s="30">
        <v>24021134.8044024</v>
      </c>
      <c r="I36" s="30">
        <v>2052843</v>
      </c>
    </row>
    <row r="37" spans="1:9" x14ac:dyDescent="0.25">
      <c r="A37" s="1" t="s">
        <v>36</v>
      </c>
      <c r="B37" s="30">
        <v>533332448.9810499</v>
      </c>
      <c r="C37" s="30">
        <v>62098489.065226331</v>
      </c>
      <c r="D37" s="30">
        <v>30922881.514718</v>
      </c>
      <c r="E37" s="30">
        <v>48830208.729342997</v>
      </c>
      <c r="F37" s="30">
        <v>44191161.850601353</v>
      </c>
      <c r="G37" s="30">
        <v>114029396.95610011</v>
      </c>
      <c r="H37" s="30">
        <v>444119096.35220772</v>
      </c>
      <c r="I37" s="30">
        <v>51729345.359999999</v>
      </c>
    </row>
    <row r="38" spans="1:9" x14ac:dyDescent="0.25">
      <c r="A38" s="1" t="s">
        <v>37</v>
      </c>
      <c r="B38" s="30">
        <v>497027672.58660108</v>
      </c>
      <c r="C38" s="30">
        <v>60461998.488440529</v>
      </c>
      <c r="D38" s="30">
        <v>29206449.04684446</v>
      </c>
      <c r="E38" s="30">
        <v>43627012.362228014</v>
      </c>
      <c r="F38" s="30">
        <v>46041435.173056982</v>
      </c>
      <c r="G38" s="30">
        <v>355698787.32716042</v>
      </c>
      <c r="H38" s="30">
        <v>715779137.61020732</v>
      </c>
      <c r="I38" s="30">
        <v>49936638</v>
      </c>
    </row>
    <row r="39" spans="1:9" x14ac:dyDescent="0.25">
      <c r="A39" s="1" t="s">
        <v>38</v>
      </c>
      <c r="B39" s="30">
        <v>396356427.45278662</v>
      </c>
      <c r="C39" s="30">
        <v>58812620.776408941</v>
      </c>
      <c r="D39" s="30">
        <v>51620857.328411683</v>
      </c>
      <c r="E39" s="30">
        <v>55125993.692390002</v>
      </c>
      <c r="F39" s="30">
        <v>55307484.412430622</v>
      </c>
      <c r="G39" s="30">
        <v>288049669.28700149</v>
      </c>
      <c r="H39" s="30">
        <v>429324666.49954629</v>
      </c>
      <c r="I39" s="30">
        <v>46742697</v>
      </c>
    </row>
    <row r="40" spans="1:9" x14ac:dyDescent="0.25">
      <c r="A40" s="1" t="s">
        <v>39</v>
      </c>
      <c r="B40" s="30">
        <v>144330571.14210519</v>
      </c>
      <c r="C40" s="30">
        <v>20579709.69013007</v>
      </c>
      <c r="D40" s="30">
        <v>38523357.889456779</v>
      </c>
      <c r="E40" s="30">
        <v>19149071.194244999</v>
      </c>
      <c r="F40" s="30">
        <v>39953996.385341853</v>
      </c>
      <c r="G40" s="30">
        <v>101964811.8716584</v>
      </c>
      <c r="H40" s="30">
        <v>91440735.421110645</v>
      </c>
      <c r="I40" s="30">
        <v>9449213</v>
      </c>
    </row>
    <row r="41" spans="1:9" x14ac:dyDescent="0.25">
      <c r="A41" s="1" t="s">
        <v>40</v>
      </c>
      <c r="B41" s="30">
        <v>60462190.319122203</v>
      </c>
      <c r="C41" s="30">
        <v>11616682.37092164</v>
      </c>
      <c r="D41" s="30">
        <v>9841476.647614086</v>
      </c>
      <c r="E41" s="30">
        <v>12879538.488836</v>
      </c>
      <c r="F41" s="30">
        <v>8578620.529699726</v>
      </c>
      <c r="G41" s="30">
        <v>63627519.875802323</v>
      </c>
      <c r="H41" s="30">
        <v>71598303.457461327</v>
      </c>
      <c r="I41" s="30">
        <v>7912398</v>
      </c>
    </row>
    <row r="42" spans="1:9" x14ac:dyDescent="0.25">
      <c r="A42" s="1" t="s">
        <v>41</v>
      </c>
      <c r="B42" s="30">
        <v>746576919.53097308</v>
      </c>
      <c r="C42" s="30">
        <v>56995305.571125247</v>
      </c>
      <c r="D42" s="30">
        <v>7895529.1360694021</v>
      </c>
      <c r="E42" s="30">
        <v>37015635.665899992</v>
      </c>
      <c r="F42" s="30">
        <v>27875199.04129466</v>
      </c>
      <c r="G42" s="30">
        <v>403221883.26335597</v>
      </c>
      <c r="H42" s="30">
        <v>470552314.28577858</v>
      </c>
      <c r="I42" s="30">
        <v>73409455</v>
      </c>
    </row>
    <row r="43" spans="1:9" x14ac:dyDescent="0.25">
      <c r="A43" s="1" t="s">
        <v>42</v>
      </c>
      <c r="B43" s="30">
        <v>508528901.57466012</v>
      </c>
      <c r="C43" s="30">
        <v>82466992.074514002</v>
      </c>
      <c r="D43" s="30">
        <v>126725457.809259</v>
      </c>
      <c r="E43" s="30">
        <v>124214981.745922</v>
      </c>
      <c r="F43" s="30">
        <v>84977468.137851</v>
      </c>
      <c r="G43" s="30">
        <v>348893661.53211367</v>
      </c>
      <c r="H43" s="30">
        <v>614010876.95795798</v>
      </c>
      <c r="I43" s="30">
        <v>63258918</v>
      </c>
    </row>
    <row r="44" spans="1:9" x14ac:dyDescent="0.25">
      <c r="A44" s="1" t="s">
        <v>43</v>
      </c>
      <c r="B44" s="30">
        <v>5757821480.6425724</v>
      </c>
      <c r="C44" s="30">
        <v>632416883.21658432</v>
      </c>
      <c r="D44" s="30">
        <v>277910088.11713558</v>
      </c>
      <c r="E44" s="30">
        <v>290891489.53766608</v>
      </c>
      <c r="F44" s="30">
        <v>619435481.79605389</v>
      </c>
      <c r="G44" s="30">
        <v>2062003140.33495</v>
      </c>
      <c r="H44" s="30">
        <v>6517358233.9689436</v>
      </c>
      <c r="I44" s="30">
        <v>311663358</v>
      </c>
    </row>
    <row r="45" spans="1:9" x14ac:dyDescent="0.25">
      <c r="A45" s="1" t="s">
        <v>44</v>
      </c>
      <c r="B45" s="30">
        <v>10972916178.817511</v>
      </c>
      <c r="C45" s="30">
        <v>516904532.46239501</v>
      </c>
      <c r="D45" s="30">
        <v>12594203.44662695</v>
      </c>
      <c r="E45" s="30">
        <v>194071899.2016108</v>
      </c>
      <c r="F45" s="30">
        <v>335426836.70741111</v>
      </c>
      <c r="G45" s="30">
        <v>1746426036.0036199</v>
      </c>
      <c r="H45" s="30">
        <v>2809272615.9555631</v>
      </c>
      <c r="I45" s="30">
        <v>813751154</v>
      </c>
    </row>
    <row r="46" spans="1:9" x14ac:dyDescent="0.25">
      <c r="A46" s="1" t="s">
        <v>45</v>
      </c>
      <c r="B46" s="30">
        <v>4069123130.601233</v>
      </c>
      <c r="C46" s="30">
        <v>318546712.17231351</v>
      </c>
      <c r="D46" s="30">
        <v>6774690.8672065418</v>
      </c>
      <c r="E46" s="30">
        <v>84810740.510332003</v>
      </c>
      <c r="F46" s="30">
        <v>240510662.52918801</v>
      </c>
      <c r="G46" s="30">
        <v>743578917.99053431</v>
      </c>
      <c r="H46" s="30">
        <v>1132179154.6703169</v>
      </c>
      <c r="I46" s="30">
        <v>285822469</v>
      </c>
    </row>
    <row r="47" spans="1:9" x14ac:dyDescent="0.25">
      <c r="A47" s="1" t="s">
        <v>46</v>
      </c>
      <c r="B47" s="30">
        <v>1041397706.727183</v>
      </c>
      <c r="C47" s="30">
        <v>75056457.142964438</v>
      </c>
      <c r="D47" s="30">
        <v>4773614.7584392969</v>
      </c>
      <c r="E47" s="30">
        <v>32905735.041239008</v>
      </c>
      <c r="F47" s="30">
        <v>46924336.860164732</v>
      </c>
      <c r="G47" s="30">
        <v>169519491.65779549</v>
      </c>
      <c r="H47" s="30">
        <v>724444637.04606831</v>
      </c>
      <c r="I47" s="30">
        <v>158263341</v>
      </c>
    </row>
    <row r="48" spans="1:9" x14ac:dyDescent="0.25">
      <c r="A48" s="1" t="s">
        <v>47</v>
      </c>
      <c r="B48" s="30">
        <v>6611535592.9287767</v>
      </c>
      <c r="C48" s="30">
        <v>505166505.40337998</v>
      </c>
      <c r="D48" s="30">
        <v>4809217.238312168</v>
      </c>
      <c r="E48" s="30">
        <v>205601542.32614169</v>
      </c>
      <c r="F48" s="30">
        <v>304374180.31555063</v>
      </c>
      <c r="G48" s="30">
        <v>743685521.34429765</v>
      </c>
      <c r="H48" s="30">
        <v>2120748694.432133</v>
      </c>
      <c r="I48" s="30">
        <v>849726410</v>
      </c>
    </row>
    <row r="49" spans="1:9" x14ac:dyDescent="0.25">
      <c r="A49" s="1" t="s">
        <v>48</v>
      </c>
      <c r="B49" s="30">
        <v>3567270767.3158069</v>
      </c>
      <c r="C49" s="30">
        <v>142841662.4312034</v>
      </c>
      <c r="D49" s="30">
        <v>20239295.59561605</v>
      </c>
      <c r="E49" s="30">
        <v>54900148.859101713</v>
      </c>
      <c r="F49" s="30">
        <v>108180809.1677177</v>
      </c>
      <c r="G49" s="30">
        <v>1662602157.6140981</v>
      </c>
      <c r="H49" s="30">
        <v>2149603457.6594658</v>
      </c>
      <c r="I49" s="30">
        <v>396156980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6" t="s">
        <v>102</v>
      </c>
      <c r="B1" s="16" t="s">
        <v>103</v>
      </c>
      <c r="C1" s="16" t="s">
        <v>104</v>
      </c>
      <c r="D1" s="16" t="s">
        <v>105</v>
      </c>
      <c r="F1" s="17" t="s">
        <v>118</v>
      </c>
      <c r="H1" s="18"/>
    </row>
    <row r="2" spans="1:10" x14ac:dyDescent="0.25">
      <c r="A2" s="14" t="s">
        <v>106</v>
      </c>
      <c r="B2" s="14" t="s">
        <v>107</v>
      </c>
      <c r="C2" s="14" t="s">
        <v>71</v>
      </c>
      <c r="D2" s="15">
        <f>+data_glo!B2</f>
        <v>14.14334803574126</v>
      </c>
      <c r="F2" s="21" t="s">
        <v>114</v>
      </c>
      <c r="G2" s="2" t="s">
        <v>120</v>
      </c>
      <c r="H2" s="2" t="s">
        <v>117</v>
      </c>
      <c r="I2" s="19" t="s">
        <v>119</v>
      </c>
      <c r="J2" s="19" t="s">
        <v>115</v>
      </c>
    </row>
    <row r="3" spans="1:10" x14ac:dyDescent="0.25">
      <c r="A3" s="13" t="s">
        <v>106</v>
      </c>
      <c r="B3" s="13" t="s">
        <v>107</v>
      </c>
      <c r="C3" s="13" t="s">
        <v>67</v>
      </c>
      <c r="D3" s="15">
        <f>+data_glo!B3</f>
        <v>20.951846115615659</v>
      </c>
      <c r="F3" s="22" t="s">
        <v>71</v>
      </c>
      <c r="G3" s="8">
        <f>+D2+D26</f>
        <v>14.345296998129966</v>
      </c>
      <c r="H3" s="8">
        <f>+D6+D10+D14</f>
        <v>14.345296998129966</v>
      </c>
      <c r="I3" s="8">
        <f>+H3-G3</f>
        <v>0</v>
      </c>
      <c r="J3" s="20">
        <f>+I3/H3</f>
        <v>0</v>
      </c>
    </row>
    <row r="4" spans="1:10" x14ac:dyDescent="0.25">
      <c r="A4" s="13" t="s">
        <v>106</v>
      </c>
      <c r="B4" s="13" t="s">
        <v>107</v>
      </c>
      <c r="C4" s="13" t="s">
        <v>108</v>
      </c>
      <c r="D4" s="15">
        <f>+data_glo!B4</f>
        <v>1.4831572078503119</v>
      </c>
      <c r="F4" s="22" t="s">
        <v>67</v>
      </c>
      <c r="G4" s="8">
        <f>+D3+D27</f>
        <v>22.726541183694948</v>
      </c>
      <c r="H4" s="8">
        <f>+D7+D11+D15</f>
        <v>22.726541183694955</v>
      </c>
      <c r="I4" s="8">
        <f t="shared" ref="I4:I7" si="0">+H4-G4</f>
        <v>0</v>
      </c>
      <c r="J4" s="20">
        <f>+(H4-G4)/H4</f>
        <v>3.1264886725036523E-16</v>
      </c>
    </row>
    <row r="5" spans="1:10" x14ac:dyDescent="0.25">
      <c r="A5" s="13" t="s">
        <v>106</v>
      </c>
      <c r="B5" s="13" t="s">
        <v>107</v>
      </c>
      <c r="C5" s="13" t="s">
        <v>109</v>
      </c>
      <c r="D5" s="15">
        <f>+data_glo!B5</f>
        <v>36.896867967427482</v>
      </c>
      <c r="F5" s="22" t="s">
        <v>108</v>
      </c>
      <c r="G5" s="8">
        <f>+D4+D28</f>
        <v>2.0624821182506601</v>
      </c>
      <c r="H5" s="8">
        <f>+D8+D12+D16</f>
        <v>2.0624821182506601</v>
      </c>
      <c r="I5" s="8">
        <f t="shared" si="0"/>
        <v>0</v>
      </c>
      <c r="J5" s="20">
        <f>+(H5-G5)/H5</f>
        <v>0</v>
      </c>
    </row>
    <row r="6" spans="1:10" x14ac:dyDescent="0.25">
      <c r="A6" s="13" t="s">
        <v>107</v>
      </c>
      <c r="B6" s="13" t="s">
        <v>110</v>
      </c>
      <c r="C6" s="13" t="s">
        <v>71</v>
      </c>
      <c r="D6" s="15">
        <f>+data_glo!B6</f>
        <v>12.92880753470463</v>
      </c>
      <c r="F6" s="22" t="s">
        <v>113</v>
      </c>
      <c r="G6" s="8">
        <f>+D5+D29</f>
        <v>37.45769178424738</v>
      </c>
      <c r="H6" s="8">
        <f>+D9+D13+D17</f>
        <v>37.457691784247373</v>
      </c>
      <c r="I6" s="8">
        <f t="shared" si="0"/>
        <v>0</v>
      </c>
      <c r="J6" s="20">
        <f>+(H6-G6)/H6</f>
        <v>-1.8969207709133722E-16</v>
      </c>
    </row>
    <row r="7" spans="1:10" x14ac:dyDescent="0.25">
      <c r="A7" s="13" t="s">
        <v>107</v>
      </c>
      <c r="B7" s="13" t="s">
        <v>110</v>
      </c>
      <c r="C7" s="13" t="s">
        <v>67</v>
      </c>
      <c r="D7" s="15">
        <f>+data_glo!B7</f>
        <v>16.922293940448739</v>
      </c>
      <c r="F7" s="22" t="s">
        <v>116</v>
      </c>
      <c r="G7" s="8">
        <f>+SUM(G3:G6)</f>
        <v>76.59201208432296</v>
      </c>
      <c r="H7" s="8">
        <f>SUM(H3:H6)</f>
        <v>76.59201208432296</v>
      </c>
      <c r="I7" s="8">
        <f t="shared" si="0"/>
        <v>0</v>
      </c>
      <c r="J7" s="23">
        <f>+(H7-G7)/H7</f>
        <v>0</v>
      </c>
    </row>
    <row r="8" spans="1:10" x14ac:dyDescent="0.25">
      <c r="A8" s="13" t="s">
        <v>107</v>
      </c>
      <c r="B8" s="13" t="s">
        <v>110</v>
      </c>
      <c r="C8" s="13" t="s">
        <v>108</v>
      </c>
      <c r="D8" s="15">
        <f>+data_glo!B8</f>
        <v>0.26679534492901208</v>
      </c>
    </row>
    <row r="9" spans="1:10" x14ac:dyDescent="0.25">
      <c r="A9" s="13" t="s">
        <v>107</v>
      </c>
      <c r="B9" s="13" t="s">
        <v>110</v>
      </c>
      <c r="C9" s="13" t="s">
        <v>109</v>
      </c>
      <c r="D9" s="15">
        <f>+data_glo!B9</f>
        <v>10.41189633242368</v>
      </c>
    </row>
    <row r="10" spans="1:10" x14ac:dyDescent="0.25">
      <c r="A10" s="13" t="s">
        <v>107</v>
      </c>
      <c r="B10" s="13" t="s">
        <v>111</v>
      </c>
      <c r="C10" s="13" t="s">
        <v>71</v>
      </c>
      <c r="D10" s="15">
        <f>+data_glo!B10</f>
        <v>0.88260059892453191</v>
      </c>
    </row>
    <row r="11" spans="1:10" x14ac:dyDescent="0.25">
      <c r="A11" s="13" t="s">
        <v>107</v>
      </c>
      <c r="B11" s="13" t="s">
        <v>111</v>
      </c>
      <c r="C11" s="13" t="s">
        <v>67</v>
      </c>
      <c r="D11" s="15">
        <f>+data_glo!B11</f>
        <v>5.1912020473079323</v>
      </c>
    </row>
    <row r="12" spans="1:10" x14ac:dyDescent="0.25">
      <c r="A12" s="13" t="s">
        <v>107</v>
      </c>
      <c r="B12" s="13" t="s">
        <v>111</v>
      </c>
      <c r="C12" s="13" t="s">
        <v>108</v>
      </c>
      <c r="D12" s="15">
        <f>+data_glo!B12</f>
        <v>8.1998765929088002E-2</v>
      </c>
    </row>
    <row r="13" spans="1:10" x14ac:dyDescent="0.25">
      <c r="A13" s="13" t="s">
        <v>107</v>
      </c>
      <c r="B13" s="13" t="s">
        <v>111</v>
      </c>
      <c r="C13" s="13" t="s">
        <v>109</v>
      </c>
      <c r="D13" s="15">
        <f>+data_glo!B13</f>
        <v>0.28234865772838219</v>
      </c>
    </row>
    <row r="14" spans="1:10" x14ac:dyDescent="0.25">
      <c r="A14" s="13" t="s">
        <v>107</v>
      </c>
      <c r="B14" s="13" t="s">
        <v>68</v>
      </c>
      <c r="C14" s="13" t="s">
        <v>71</v>
      </c>
      <c r="D14" s="15">
        <f>+data_glo!B14</f>
        <v>0.53388886450080453</v>
      </c>
    </row>
    <row r="15" spans="1:10" x14ac:dyDescent="0.25">
      <c r="A15" s="13" t="s">
        <v>107</v>
      </c>
      <c r="B15" s="13" t="s">
        <v>68</v>
      </c>
      <c r="C15" s="13" t="s">
        <v>67</v>
      </c>
      <c r="D15" s="15">
        <f>+data_glo!B15</f>
        <v>0.61304519593828277</v>
      </c>
    </row>
    <row r="16" spans="1:10" x14ac:dyDescent="0.25">
      <c r="A16" s="13" t="s">
        <v>107</v>
      </c>
      <c r="B16" s="13" t="s">
        <v>68</v>
      </c>
      <c r="C16" s="13" t="s">
        <v>108</v>
      </c>
      <c r="D16" s="15">
        <f>+data_glo!B16</f>
        <v>1.71368800739256</v>
      </c>
    </row>
    <row r="17" spans="1:4" x14ac:dyDescent="0.25">
      <c r="A17" s="13" t="s">
        <v>107</v>
      </c>
      <c r="B17" s="13" t="s">
        <v>68</v>
      </c>
      <c r="C17" s="13" t="s">
        <v>109</v>
      </c>
      <c r="D17" s="15">
        <f>+data_glo!B17</f>
        <v>26.763446794095309</v>
      </c>
    </row>
    <row r="18" spans="1:4" x14ac:dyDescent="0.25">
      <c r="A18" s="13" t="s">
        <v>68</v>
      </c>
      <c r="B18" s="13" t="s">
        <v>111</v>
      </c>
      <c r="C18" s="13" t="s">
        <v>71</v>
      </c>
      <c r="D18" s="15">
        <f>+data_glo!B18</f>
        <v>0.78537054230065284</v>
      </c>
    </row>
    <row r="19" spans="1:4" x14ac:dyDescent="0.25">
      <c r="A19" s="13" t="s">
        <v>68</v>
      </c>
      <c r="B19" s="13" t="s">
        <v>111</v>
      </c>
      <c r="C19" s="13" t="s">
        <v>67</v>
      </c>
      <c r="D19" s="15">
        <f>+data_glo!B19</f>
        <v>0.25548413775783302</v>
      </c>
    </row>
    <row r="20" spans="1:4" x14ac:dyDescent="0.25">
      <c r="A20" s="13" t="s">
        <v>68</v>
      </c>
      <c r="B20" s="13" t="s">
        <v>111</v>
      </c>
      <c r="C20" s="13" t="s">
        <v>108</v>
      </c>
      <c r="D20" s="15">
        <f>+data_glo!B20</f>
        <v>0.59495073092239381</v>
      </c>
    </row>
    <row r="21" spans="1:4" x14ac:dyDescent="0.25">
      <c r="A21" s="13" t="s">
        <v>68</v>
      </c>
      <c r="B21" s="13" t="s">
        <v>111</v>
      </c>
      <c r="C21" s="13" t="s">
        <v>109</v>
      </c>
      <c r="D21" s="15">
        <f>+data_glo!B21</f>
        <v>0.63318211796755386</v>
      </c>
    </row>
    <row r="22" spans="1:4" x14ac:dyDescent="0.25">
      <c r="A22" s="13" t="s">
        <v>111</v>
      </c>
      <c r="B22" s="13" t="s">
        <v>112</v>
      </c>
      <c r="C22" s="13" t="s">
        <v>71</v>
      </c>
      <c r="D22" s="15">
        <f>+data_glo!B22</f>
        <v>1.46602217883648</v>
      </c>
    </row>
    <row r="23" spans="1:4" x14ac:dyDescent="0.25">
      <c r="A23" s="13" t="s">
        <v>111</v>
      </c>
      <c r="B23" s="13" t="s">
        <v>112</v>
      </c>
      <c r="C23" s="13" t="s">
        <v>67</v>
      </c>
      <c r="D23" s="15">
        <f>+data_glo!B23</f>
        <v>3.671991116986475</v>
      </c>
    </row>
    <row r="24" spans="1:4" x14ac:dyDescent="0.25">
      <c r="A24" s="13" t="s">
        <v>111</v>
      </c>
      <c r="B24" s="13" t="s">
        <v>112</v>
      </c>
      <c r="C24" s="13" t="s">
        <v>108</v>
      </c>
      <c r="D24" s="15">
        <f>+data_glo!B24</f>
        <v>9.7624586451133852E-2</v>
      </c>
    </row>
    <row r="25" spans="1:4" x14ac:dyDescent="0.25">
      <c r="A25" s="13" t="s">
        <v>111</v>
      </c>
      <c r="B25" s="13" t="s">
        <v>112</v>
      </c>
      <c r="C25" s="13" t="s">
        <v>109</v>
      </c>
      <c r="D25" s="15">
        <f>+data_glo!B25</f>
        <v>0.35470695887604031</v>
      </c>
    </row>
    <row r="26" spans="1:4" x14ac:dyDescent="0.25">
      <c r="A26" s="13" t="s">
        <v>111</v>
      </c>
      <c r="B26" s="13" t="s">
        <v>107</v>
      </c>
      <c r="C26" s="13" t="s">
        <v>71</v>
      </c>
      <c r="D26" s="15">
        <f>+data_glo!B26</f>
        <v>0.20194896238870511</v>
      </c>
    </row>
    <row r="27" spans="1:4" x14ac:dyDescent="0.25">
      <c r="A27" s="13" t="s">
        <v>111</v>
      </c>
      <c r="B27" s="13" t="s">
        <v>107</v>
      </c>
      <c r="C27" s="13" t="s">
        <v>67</v>
      </c>
      <c r="D27" s="15">
        <f>+data_glo!B27</f>
        <v>1.774695068079289</v>
      </c>
    </row>
    <row r="28" spans="1:4" x14ac:dyDescent="0.25">
      <c r="A28" s="13" t="s">
        <v>111</v>
      </c>
      <c r="B28" s="13" t="s">
        <v>107</v>
      </c>
      <c r="C28" s="13" t="s">
        <v>108</v>
      </c>
      <c r="D28" s="15">
        <f>+data_glo!B28</f>
        <v>0.57932491040034795</v>
      </c>
    </row>
    <row r="29" spans="1:4" x14ac:dyDescent="0.25">
      <c r="A29" s="13" t="s">
        <v>111</v>
      </c>
      <c r="B29" s="13" t="s">
        <v>107</v>
      </c>
      <c r="C29" s="13" t="s">
        <v>109</v>
      </c>
      <c r="D29" s="15">
        <f>+data_glo!B29</f>
        <v>0.56082381681989579</v>
      </c>
    </row>
    <row r="32" spans="1:4" x14ac:dyDescent="0.25">
      <c r="A32" t="s">
        <v>221</v>
      </c>
      <c r="B32" t="s">
        <v>124</v>
      </c>
      <c r="C32" t="s">
        <v>222</v>
      </c>
    </row>
    <row r="36" spans="2:4" x14ac:dyDescent="0.25">
      <c r="B36" s="31"/>
      <c r="C36" s="31"/>
      <c r="D36" s="31"/>
    </row>
    <row r="37" spans="2:4" x14ac:dyDescent="0.25">
      <c r="B37" s="31"/>
      <c r="C37" s="31"/>
      <c r="D37" s="3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3" sqref="C23"/>
    </sheetView>
  </sheetViews>
  <sheetFormatPr defaultRowHeight="15" x14ac:dyDescent="0.25"/>
  <cols>
    <col min="2" max="2" width="12.28515625" bestFit="1" customWidth="1"/>
    <col min="3" max="3" width="18" customWidth="1"/>
    <col min="4" max="4" width="16.28515625" customWidth="1"/>
    <col min="5" max="5" width="15.85546875" customWidth="1"/>
    <col min="6" max="6" width="13" customWidth="1"/>
  </cols>
  <sheetData>
    <row r="1" spans="1:7" x14ac:dyDescent="0.25">
      <c r="A1" s="32" t="s">
        <v>133</v>
      </c>
      <c r="B1" s="32"/>
      <c r="C1" s="32"/>
      <c r="D1" s="32"/>
      <c r="E1" s="32"/>
      <c r="F1" s="32"/>
    </row>
    <row r="2" spans="1:7" x14ac:dyDescent="0.25">
      <c r="A2" s="16" t="str">
        <f>+data_reg!A1</f>
        <v>Regions</v>
      </c>
      <c r="B2" s="16" t="str">
        <f>+data_reg!H1</f>
        <v>Dissipative emissions</v>
      </c>
      <c r="C2" s="16" t="str">
        <f>+data_reg!G1</f>
        <v>Stock additions</v>
      </c>
      <c r="D2" s="16" t="str">
        <f>+data_reg!C1</f>
        <v>Waste generation</v>
      </c>
      <c r="E2" s="16" t="str">
        <f>+data_reg!D1</f>
        <v>Stock depletion</v>
      </c>
      <c r="F2" s="16" t="s">
        <v>132</v>
      </c>
    </row>
    <row r="3" spans="1:7" x14ac:dyDescent="0.25">
      <c r="A3" s="16" t="str">
        <f>+data_reg!A2</f>
        <v>World</v>
      </c>
      <c r="B3" s="10">
        <f>+data_reg!H2/1000000000</f>
        <v>44.973362774240115</v>
      </c>
      <c r="C3" s="10">
        <f>+data_reg!G2/1000000000</f>
        <v>29.624068861926979</v>
      </c>
      <c r="D3" s="10">
        <f>+data_reg!C2/1000000000</f>
        <v>6.4381500698899341</v>
      </c>
      <c r="E3" s="10">
        <f>+data_reg!D2/1000000000</f>
        <v>2.268987528948434</v>
      </c>
      <c r="F3" s="10">
        <f t="shared" ref="F3" si="0">+SUM(B3:E3)</f>
        <v>83.304569235005459</v>
      </c>
      <c r="G3" s="31"/>
    </row>
    <row r="4" spans="1:7" x14ac:dyDescent="0.25">
      <c r="A4" s="16" t="str">
        <f>+data_reg!A10</f>
        <v>Latin America</v>
      </c>
      <c r="B4" s="10">
        <f>+data_reg!H10/1000000000</f>
        <v>2.9631353455270593</v>
      </c>
      <c r="C4" s="10">
        <f>+data_reg!G10/1000000000</f>
        <v>1.5441561278408051</v>
      </c>
      <c r="D4" s="10">
        <f>+data_reg!C10/1000000000</f>
        <v>0.90947383273330906</v>
      </c>
      <c r="E4" s="10">
        <f>+data_reg!D10/1000000000</f>
        <v>6.854856199283442E-2</v>
      </c>
      <c r="F4" s="10">
        <f t="shared" ref="F4:F14" si="1">+SUM(B4:E4)</f>
        <v>5.4853138680940079</v>
      </c>
      <c r="G4" s="31"/>
    </row>
    <row r="5" spans="1:7" x14ac:dyDescent="0.25">
      <c r="A5" s="16" t="str">
        <f>+data_reg!A3</f>
        <v>Europe</v>
      </c>
      <c r="B5" s="10">
        <f>+data_reg!H3/1000000000</f>
        <v>5.9481490282097322</v>
      </c>
      <c r="C5" s="10">
        <f>+data_reg!G3/1000000000</f>
        <v>3.6407654502408962</v>
      </c>
      <c r="D5" s="10">
        <f>+data_reg!C3/1000000000</f>
        <v>0.83274365725068245</v>
      </c>
      <c r="E5" s="10">
        <f>+data_reg!D3/1000000000</f>
        <v>1.0246403043480889</v>
      </c>
      <c r="F5" s="10">
        <f t="shared" si="1"/>
        <v>11.446298440049402</v>
      </c>
      <c r="G5" s="31"/>
    </row>
    <row r="6" spans="1:7" x14ac:dyDescent="0.25">
      <c r="A6" s="16" t="str">
        <f>+data_reg!A12</f>
        <v>Africa</v>
      </c>
      <c r="B6" s="10">
        <f>+data_reg!H12/1000000000</f>
        <v>2.5648677907843398</v>
      </c>
      <c r="C6" s="10">
        <f>+data_reg!G12/1000000000</f>
        <v>0.8577149183003977</v>
      </c>
      <c r="D6" s="10">
        <f>+data_reg!C12/1000000000</f>
        <v>0.56726499446860634</v>
      </c>
      <c r="E6" s="10">
        <f>+data_reg!D12/1000000000</f>
        <v>3.5732098753030177E-2</v>
      </c>
      <c r="F6" s="10">
        <f t="shared" si="1"/>
        <v>4.0255798023063738</v>
      </c>
      <c r="G6" s="31"/>
    </row>
    <row r="7" spans="1:7" x14ac:dyDescent="0.25">
      <c r="A7" s="16" t="str">
        <f>+data_reg!A8</f>
        <v>Australia</v>
      </c>
      <c r="B7" s="10">
        <f>+data_reg!H8/1000000000</f>
        <v>0.50715706026942775</v>
      </c>
      <c r="C7" s="10">
        <f>+data_reg!G8/1000000000</f>
        <v>0.1123561531603635</v>
      </c>
      <c r="D7" s="10">
        <f>+data_reg!C8/1000000000</f>
        <v>7.7721117659485223E-2</v>
      </c>
      <c r="E7" s="10">
        <f>+data_reg!D8/1000000000</f>
        <v>1.924257409247887E-2</v>
      </c>
      <c r="F7" s="8">
        <f t="shared" si="1"/>
        <v>0.71647690518175533</v>
      </c>
      <c r="G7" s="31"/>
    </row>
    <row r="8" spans="1:7" x14ac:dyDescent="0.25">
      <c r="A8" s="16" t="str">
        <f>+data_reg!A6</f>
        <v>Russia</v>
      </c>
      <c r="B8" s="10">
        <f>+data_reg!H6/1000000000</f>
        <v>1.9926540865195401</v>
      </c>
      <c r="C8" s="10">
        <f>+data_reg!G6/1000000000</f>
        <v>0.52859944329387965</v>
      </c>
      <c r="D8" s="10">
        <f>+data_reg!C6/1000000000</f>
        <v>0.13648992063916918</v>
      </c>
      <c r="E8" s="10">
        <f>+data_reg!D6/1000000000</f>
        <v>0.25748317435602902</v>
      </c>
      <c r="F8" s="10">
        <f t="shared" si="1"/>
        <v>2.9152266248086174</v>
      </c>
      <c r="G8" s="31"/>
    </row>
    <row r="9" spans="1:7" x14ac:dyDescent="0.25">
      <c r="A9" s="16" t="str">
        <f>+data_reg!A7</f>
        <v>India</v>
      </c>
      <c r="B9" s="10">
        <f>+data_reg!H7/1000000000</f>
        <v>3.2253462917538092</v>
      </c>
      <c r="C9" s="10">
        <f>+data_reg!G7/1000000000</f>
        <v>1.361174811353477</v>
      </c>
      <c r="D9" s="10">
        <f>+data_reg!C7/1000000000</f>
        <v>0.70982743916707536</v>
      </c>
      <c r="E9" s="10">
        <f>+data_reg!D7/1000000000</f>
        <v>4.0258285827133505E-2</v>
      </c>
      <c r="F9" s="10">
        <f t="shared" si="1"/>
        <v>5.3366068281014938</v>
      </c>
      <c r="G9" s="31"/>
    </row>
    <row r="10" spans="1:7" x14ac:dyDescent="0.25">
      <c r="A10" s="16" t="str">
        <f>+data_reg!A9</f>
        <v>Japan</v>
      </c>
      <c r="B10" s="10">
        <f>+data_reg!H9/1000000000</f>
        <v>1.5789022780074631</v>
      </c>
      <c r="C10" s="10">
        <f>+data_reg!G9/1000000000</f>
        <v>0.5614794661455087</v>
      </c>
      <c r="D10" s="10">
        <f>+data_reg!C9/1000000000</f>
        <v>0.13253668720753259</v>
      </c>
      <c r="E10" s="10">
        <f>+data_reg!D9/1000000000</f>
        <v>0.13672453161663928</v>
      </c>
      <c r="F10" s="10">
        <f t="shared" si="1"/>
        <v>2.4096429629771436</v>
      </c>
      <c r="G10" s="31"/>
    </row>
    <row r="11" spans="1:7" x14ac:dyDescent="0.25">
      <c r="A11" s="16" t="str">
        <f>+data_reg!A4</f>
        <v>North America</v>
      </c>
      <c r="B11" s="10">
        <f>+data_reg!H4/1000000000</f>
        <v>7.146376627203308</v>
      </c>
      <c r="C11" s="10">
        <f>+data_reg!G4/1000000000</f>
        <v>2.4679156092865493</v>
      </c>
      <c r="D11" s="10">
        <f>+data_reg!C4/1000000000</f>
        <v>0.76199822235188719</v>
      </c>
      <c r="E11" s="10">
        <f>+data_reg!D4/1000000000</f>
        <v>0.30566264235702256</v>
      </c>
      <c r="F11" s="10">
        <f t="shared" si="1"/>
        <v>10.681953101198767</v>
      </c>
      <c r="G11" s="31"/>
    </row>
    <row r="12" spans="1:7" x14ac:dyDescent="0.25">
      <c r="A12" s="16" t="str">
        <f>+data_reg!A13</f>
        <v>Asia and Pacific</v>
      </c>
      <c r="B12" s="10">
        <f>+data_reg!H13/1000000000</f>
        <v>4.3269339310631123</v>
      </c>
      <c r="C12" s="10">
        <f>+data_reg!G13/1000000000</f>
        <v>2.4320177865027519</v>
      </c>
      <c r="D12" s="10">
        <f>+data_reg!C13/1000000000</f>
        <v>0.70743746444893674</v>
      </c>
      <c r="E12" s="10">
        <f>+data_reg!D13/1000000000</f>
        <v>4.5246166323887206E-2</v>
      </c>
      <c r="F12" s="10">
        <f t="shared" si="1"/>
        <v>7.5116353483386877</v>
      </c>
      <c r="G12" s="31"/>
    </row>
    <row r="13" spans="1:7" x14ac:dyDescent="0.25">
      <c r="A13" s="16" t="str">
        <f>+data_reg!A5</f>
        <v>China</v>
      </c>
      <c r="B13" s="10">
        <f>+data_reg!H5/1000000000</f>
        <v>11.698831729683981</v>
      </c>
      <c r="C13" s="10">
        <f>+data_reg!G5/1000000000</f>
        <v>13.67716750849981</v>
      </c>
      <c r="D13" s="10">
        <f>+data_reg!C5/1000000000</f>
        <v>1.3412146944441918</v>
      </c>
      <c r="E13" s="10">
        <f>+data_reg!D5/1000000000</f>
        <v>0.25582406018569132</v>
      </c>
      <c r="F13" s="10">
        <f t="shared" si="1"/>
        <v>26.973037992813676</v>
      </c>
      <c r="G13" s="31"/>
    </row>
    <row r="14" spans="1:7" x14ac:dyDescent="0.25">
      <c r="A14" s="16" t="str">
        <f>+data_reg!A11</f>
        <v>Middle East</v>
      </c>
      <c r="B14" s="10">
        <f>+data_reg!H11/1000000000</f>
        <v>2.6201557719452446</v>
      </c>
      <c r="C14" s="10">
        <f>+data_reg!G11/1000000000</f>
        <v>2.065824040877454</v>
      </c>
      <c r="D14" s="10">
        <f>+data_reg!C11/1000000000</f>
        <v>0.19983696800232861</v>
      </c>
      <c r="E14" s="10">
        <f>+data_reg!D11/1000000000</f>
        <v>2.8134824731685448E-2</v>
      </c>
      <c r="F14" s="10">
        <f t="shared" si="1"/>
        <v>4.9139516055567123</v>
      </c>
      <c r="G14" s="31"/>
    </row>
    <row r="17" spans="3:4" x14ac:dyDescent="0.25">
      <c r="C17" s="31"/>
      <c r="D17" s="31"/>
    </row>
    <row r="18" spans="3:4" x14ac:dyDescent="0.25">
      <c r="C18" s="31"/>
      <c r="D18" s="31"/>
    </row>
    <row r="19" spans="3:4" x14ac:dyDescent="0.25">
      <c r="C19" s="31"/>
      <c r="D19" s="31"/>
    </row>
    <row r="20" spans="3:4" x14ac:dyDescent="0.25">
      <c r="C20" s="31"/>
      <c r="D20" s="31"/>
    </row>
    <row r="21" spans="3:4" x14ac:dyDescent="0.25">
      <c r="C21" s="31"/>
      <c r="D21" s="31"/>
    </row>
    <row r="22" spans="3:4" x14ac:dyDescent="0.25">
      <c r="C22" s="31"/>
      <c r="D22" s="31"/>
    </row>
    <row r="23" spans="3:4" x14ac:dyDescent="0.25">
      <c r="C23" s="31"/>
      <c r="D23" s="31"/>
    </row>
    <row r="24" spans="3:4" x14ac:dyDescent="0.25">
      <c r="C24" s="31"/>
      <c r="D24" s="31"/>
    </row>
    <row r="25" spans="3:4" x14ac:dyDescent="0.25">
      <c r="C25" s="31"/>
      <c r="D25" s="31"/>
    </row>
    <row r="26" spans="3:4" x14ac:dyDescent="0.25">
      <c r="C26" s="31"/>
      <c r="D26" s="31"/>
    </row>
    <row r="27" spans="3:4" x14ac:dyDescent="0.25">
      <c r="C27" s="31"/>
      <c r="D27" s="31"/>
    </row>
    <row r="28" spans="3:4" x14ac:dyDescent="0.25">
      <c r="C28" s="31"/>
      <c r="D28" s="31"/>
    </row>
    <row r="29" spans="3:4" x14ac:dyDescent="0.25">
      <c r="C29" s="31"/>
      <c r="D29" s="31"/>
    </row>
    <row r="30" spans="3:4" x14ac:dyDescent="0.25">
      <c r="C30" s="31"/>
      <c r="D30" s="31"/>
    </row>
    <row r="31" spans="3:4" x14ac:dyDescent="0.25">
      <c r="C31" s="31"/>
      <c r="D31" s="31"/>
    </row>
  </sheetData>
  <mergeCells count="1">
    <mergeCell ref="A1:F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activeCell="P5" sqref="P5"/>
    </sheetView>
  </sheetViews>
  <sheetFormatPr defaultRowHeight="15" x14ac:dyDescent="0.25"/>
  <cols>
    <col min="1" max="1" width="21" customWidth="1"/>
  </cols>
  <sheetData>
    <row r="1" spans="1:37" x14ac:dyDescent="0.25">
      <c r="A1" s="38" t="s">
        <v>61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62</v>
      </c>
      <c r="B3" s="9">
        <f>+data_reg!C2/1000000000</f>
        <v>6.4381500698899341</v>
      </c>
      <c r="C3" s="9">
        <f>+data_reg!C3/1000000000</f>
        <v>0.83274365725068245</v>
      </c>
      <c r="D3" s="9">
        <f>+data_reg!C4/1000000000</f>
        <v>0.76199822235188719</v>
      </c>
      <c r="E3" s="9">
        <f>+data_reg!C5/1000000000</f>
        <v>1.3412146944441918</v>
      </c>
      <c r="F3" s="8">
        <f>+data_reg!C6/1000000000</f>
        <v>0.13648992063916918</v>
      </c>
      <c r="G3" s="8">
        <f>+data_reg!C7/1000000000</f>
        <v>0.70982743916707536</v>
      </c>
      <c r="H3" s="8">
        <f>+data_reg!C8/1000000000</f>
        <v>7.7721117659485223E-2</v>
      </c>
      <c r="I3" s="8">
        <f>+data_reg!C9/1000000000</f>
        <v>0.13253668720753259</v>
      </c>
      <c r="J3" s="8">
        <f>+data_reg!C10/1000000000</f>
        <v>0.90947383273330906</v>
      </c>
      <c r="K3" s="8">
        <f>+data_reg!C11/1000000000</f>
        <v>0.19983696800232861</v>
      </c>
      <c r="L3" s="8">
        <f>+data_reg!C12/1000000000</f>
        <v>0.56726499446860634</v>
      </c>
      <c r="M3" s="8">
        <f>+data_reg!C13/1000000000</f>
        <v>0.70743746444893674</v>
      </c>
      <c r="P3" s="31"/>
    </row>
    <row r="4" spans="1:37" x14ac:dyDescent="0.25">
      <c r="A4" s="2" t="s">
        <v>63</v>
      </c>
      <c r="B4" s="9">
        <f>data_reg!D2/1000000000</f>
        <v>2.268987528948434</v>
      </c>
      <c r="C4" s="9">
        <f>data_reg!D3/1000000000</f>
        <v>1.0246403043480889</v>
      </c>
      <c r="D4" s="9">
        <f>data_reg!D4/1000000000</f>
        <v>0.30566264235702256</v>
      </c>
      <c r="E4" s="9">
        <f>data_reg!D5/1000000000</f>
        <v>0.25582406018569132</v>
      </c>
      <c r="F4" s="8">
        <f>data_reg!D6/1000000000</f>
        <v>0.25748317435602902</v>
      </c>
      <c r="G4" s="8">
        <f>data_reg!D7/1000000000</f>
        <v>4.0258285827133505E-2</v>
      </c>
      <c r="H4" s="8">
        <f>data_reg!D8/1000000000</f>
        <v>1.924257409247887E-2</v>
      </c>
      <c r="I4" s="8">
        <f>data_reg!D9/1000000000</f>
        <v>0.13672453161663928</v>
      </c>
      <c r="J4" s="8">
        <f>data_reg!D10/1000000000</f>
        <v>6.854856199283442E-2</v>
      </c>
      <c r="K4" s="8">
        <f>data_reg!D11/1000000000</f>
        <v>2.8134824731685448E-2</v>
      </c>
      <c r="L4" s="8">
        <f>data_reg!D12/1000000000</f>
        <v>3.5732098753030177E-2</v>
      </c>
      <c r="M4" s="8">
        <f>data_reg!D13/1000000000</f>
        <v>4.5246166323887206E-2</v>
      </c>
      <c r="P4" s="31"/>
    </row>
    <row r="5" spans="1:37" x14ac:dyDescent="0.25">
      <c r="A5" s="2" t="s">
        <v>64</v>
      </c>
      <c r="B5" s="9">
        <f>data_reg!E2/1000000000</f>
        <v>3.116792757688239</v>
      </c>
      <c r="C5" s="9">
        <f>data_reg!E3/1000000000</f>
        <v>0.75969598581462572</v>
      </c>
      <c r="D5" s="9">
        <f>data_reg!E4/1000000000</f>
        <v>0.32085018676596611</v>
      </c>
      <c r="E5" s="9">
        <f>data_reg!E5/1000000000</f>
        <v>0.66713980960778985</v>
      </c>
      <c r="F5" s="8">
        <f>data_reg!E6/1000000000</f>
        <v>6.5311602882499362E-2</v>
      </c>
      <c r="G5" s="8">
        <f>data_reg!E7/1000000000</f>
        <v>0.23114956460078001</v>
      </c>
      <c r="H5" s="8">
        <f>data_reg!E8/1000000000</f>
        <v>2.8952235518154498E-2</v>
      </c>
      <c r="I5" s="8">
        <f>data_reg!E9/1000000000</f>
        <v>0.1233885747598471</v>
      </c>
      <c r="J5" s="8">
        <f>data_reg!E10/1000000000</f>
        <v>0.246713888702911</v>
      </c>
      <c r="K5" s="8">
        <f>data_reg!E11/1000000000</f>
        <v>9.1915784525001709E-2</v>
      </c>
      <c r="L5" s="8">
        <f>data_reg!E12/1000000000</f>
        <v>0.25443175105548471</v>
      </c>
      <c r="M5" s="8">
        <f>data_reg!E13/1000000000</f>
        <v>0.26553218914263887</v>
      </c>
    </row>
    <row r="6" spans="1:37" x14ac:dyDescent="0.25">
      <c r="A6" s="2" t="s">
        <v>65</v>
      </c>
      <c r="B6" s="9">
        <f t="shared" ref="B6:M6" si="0">+(B3+B4-B5)</f>
        <v>5.5903448411501291</v>
      </c>
      <c r="C6" s="9">
        <f>+(C3+C4-C5)</f>
        <v>1.0976879757841456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0.32866149211269879</v>
      </c>
      <c r="G6" s="8">
        <f t="shared" si="0"/>
        <v>0.51893616039342882</v>
      </c>
      <c r="H6" s="8">
        <f>+(H3+H4-H5)</f>
        <v>6.8011456233809595E-2</v>
      </c>
      <c r="I6" s="8">
        <f t="shared" si="0"/>
        <v>0.14587264406432476</v>
      </c>
      <c r="J6" s="8">
        <f t="shared" si="0"/>
        <v>0.7313085060232325</v>
      </c>
      <c r="K6" s="8">
        <f t="shared" si="0"/>
        <v>0.13605600820901234</v>
      </c>
      <c r="L6" s="8">
        <f t="shared" si="0"/>
        <v>0.34856534216615181</v>
      </c>
      <c r="M6" s="8">
        <f t="shared" si="0"/>
        <v>0.48715144163018509</v>
      </c>
    </row>
    <row r="8" spans="1:37" x14ac:dyDescent="0.25">
      <c r="A8" s="2"/>
      <c r="B8" s="32" t="str">
        <f>+B2</f>
        <v xml:space="preserve">World </v>
      </c>
      <c r="C8" s="32"/>
      <c r="D8" s="4"/>
      <c r="E8" s="32" t="str">
        <f>+C2</f>
        <v>Europe</v>
      </c>
      <c r="F8" s="32"/>
      <c r="G8" s="4"/>
      <c r="H8" s="32" t="str">
        <f>+E2</f>
        <v>China</v>
      </c>
      <c r="I8" s="32"/>
      <c r="J8" s="4"/>
      <c r="K8" s="32" t="str">
        <f>+D2</f>
        <v>North America</v>
      </c>
      <c r="L8" s="32"/>
      <c r="M8" s="4"/>
      <c r="N8" s="32" t="str">
        <f>+J2</f>
        <v>Latin America</v>
      </c>
      <c r="O8" s="32"/>
      <c r="P8" s="4"/>
      <c r="Q8" s="32" t="str">
        <f>+G2</f>
        <v>India</v>
      </c>
      <c r="R8" s="32"/>
      <c r="S8" s="4"/>
      <c r="T8" s="32" t="str">
        <f>+M2</f>
        <v>Asia and Pacific</v>
      </c>
      <c r="U8" s="32"/>
      <c r="V8" s="4"/>
      <c r="W8" s="32" t="str">
        <f>+L2</f>
        <v>Africa</v>
      </c>
      <c r="X8" s="32"/>
      <c r="Y8" s="4"/>
      <c r="Z8" s="32" t="str">
        <f>+F2</f>
        <v>Russia</v>
      </c>
      <c r="AA8" s="32"/>
      <c r="AB8" s="12"/>
      <c r="AC8" s="32" t="str">
        <f>+I2</f>
        <v>Japan</v>
      </c>
      <c r="AD8" s="32"/>
      <c r="AE8" s="4"/>
      <c r="AF8" s="36" t="str">
        <f>+K2</f>
        <v>Middle East</v>
      </c>
      <c r="AG8" s="37"/>
      <c r="AH8" s="4"/>
      <c r="AI8" s="32" t="str">
        <f>+H2</f>
        <v>Australia</v>
      </c>
      <c r="AJ8" s="32"/>
      <c r="AK8" s="11"/>
    </row>
    <row r="9" spans="1:37" x14ac:dyDescent="0.25">
      <c r="A9" s="2" t="s">
        <v>62</v>
      </c>
      <c r="B9" s="3">
        <f>+B3</f>
        <v>6.4381500698899341</v>
      </c>
      <c r="C9" s="2">
        <v>0</v>
      </c>
      <c r="D9" s="2"/>
      <c r="E9" s="3">
        <f>+C3</f>
        <v>0.83274365725068245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0.90947383273330906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0.70743746444893674</v>
      </c>
      <c r="U9" s="2">
        <v>0</v>
      </c>
      <c r="V9" s="2"/>
      <c r="W9" s="3">
        <f>+L3</f>
        <v>0.56726499446860634</v>
      </c>
      <c r="X9" s="2">
        <v>0</v>
      </c>
      <c r="Y9" s="2"/>
      <c r="Z9" s="3">
        <f>+F3</f>
        <v>0.13648992063916918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0.19983696800232861</v>
      </c>
      <c r="AG9" s="2">
        <v>0</v>
      </c>
      <c r="AH9" s="2"/>
      <c r="AI9" s="3">
        <f>+H3</f>
        <v>7.7721117659485223E-2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1.0246403043480889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2.8134824731685448E-2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3.116792757688239</v>
      </c>
      <c r="D11" s="3"/>
      <c r="E11" s="2">
        <v>0</v>
      </c>
      <c r="F11" s="3">
        <f>+C5</f>
        <v>0.75969598581462572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0.32085018676596611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0.26553218914263887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9.1915784525001709E-2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5.5903448411501291</v>
      </c>
      <c r="D12" s="3"/>
      <c r="E12" s="2">
        <v>0</v>
      </c>
      <c r="F12" s="3">
        <f>+C6</f>
        <v>1.0976879757841456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0.7313085060232325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0.48715144163018509</v>
      </c>
      <c r="V12" s="3"/>
      <c r="W12" s="2">
        <v>0</v>
      </c>
      <c r="X12" s="3">
        <f>+L6</f>
        <v>0.34856534216615181</v>
      </c>
      <c r="Y12" s="3"/>
      <c r="Z12" s="2">
        <v>0</v>
      </c>
      <c r="AA12" s="3">
        <f>+F6</f>
        <v>0.32866149211269879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0.13605600820901234</v>
      </c>
      <c r="AH12" s="3"/>
      <c r="AI12" s="2">
        <v>0</v>
      </c>
      <c r="AJ12" s="3">
        <f>+H6</f>
        <v>6.8011456233809595E-2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33" t="s">
        <v>66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62</v>
      </c>
      <c r="B16" s="8">
        <f>+data_reg!C2/data_reg!$I$2</f>
        <v>0.92109583604566969</v>
      </c>
      <c r="C16" s="9">
        <f>+data_reg!C3/data_reg!$I$3</f>
        <v>1.3071305389887093</v>
      </c>
      <c r="D16" s="9">
        <f>+data_reg!C4/data_reg!$I$4</f>
        <v>2.2022679330384802</v>
      </c>
      <c r="E16" s="9">
        <f>+data_reg!C5/data_reg!$I$5</f>
        <v>0.99783108363342232</v>
      </c>
      <c r="F16" s="9">
        <f>+data_reg!C6/data_reg!$I$6</f>
        <v>0.95473623340877578</v>
      </c>
      <c r="G16" s="9">
        <f>+data_reg!C7/data_reg!$I$7</f>
        <v>0.56912037710792862</v>
      </c>
      <c r="H16" s="9">
        <f>+data_reg!C8/data_reg!$I$8</f>
        <v>3.479007796029459</v>
      </c>
      <c r="I16" s="9">
        <f>+data_reg!C9/data_reg!$I$9</f>
        <v>1.0367955630199761</v>
      </c>
      <c r="J16" s="8">
        <f>+data_reg!C10/data_reg!$I$10</f>
        <v>1.5067512877897162</v>
      </c>
      <c r="K16" s="8">
        <f>+data_reg!C11/data_reg!$I$11</f>
        <v>0.42557762460668341</v>
      </c>
      <c r="L16" s="8">
        <f>+data_reg!C12/data_reg!$I$12</f>
        <v>0.62927657968312245</v>
      </c>
      <c r="M16" s="8">
        <f>+data_reg!C13/data_reg!$I$13</f>
        <v>0.63767843845733019</v>
      </c>
      <c r="N16" s="2"/>
    </row>
    <row r="17" spans="1:37" x14ac:dyDescent="0.25">
      <c r="A17" s="2" t="s">
        <v>63</v>
      </c>
      <c r="B17" s="8">
        <f>+data_reg!D2/data_reg!$I$2</f>
        <v>0.32462041770792172</v>
      </c>
      <c r="C17" s="9">
        <f>+data_reg!D3/data_reg!$I$3</f>
        <v>1.6083444426510822</v>
      </c>
      <c r="D17" s="9">
        <f>+data_reg!D4/data_reg!$I$4</f>
        <v>0.88340237003836786</v>
      </c>
      <c r="E17" s="9">
        <f>+data_reg!D5/data_reg!$I$5</f>
        <v>0.19032687328286052</v>
      </c>
      <c r="F17" s="9">
        <f>+data_reg!D6/data_reg!$I$6</f>
        <v>1.8010745035209845</v>
      </c>
      <c r="G17" s="9">
        <f>+data_reg!D7/data_reg!$I$7</f>
        <v>3.2278001028731913E-2</v>
      </c>
      <c r="H17" s="9">
        <f>+data_reg!D8/data_reg!$I$8</f>
        <v>0.86134975022761262</v>
      </c>
      <c r="I17" s="9">
        <f>+data_reg!D9/data_reg!$I$9</f>
        <v>1.0695558393891975</v>
      </c>
      <c r="J17" s="8">
        <f>+data_reg!D10/data_reg!$I$10</f>
        <v>0.11356636149544237</v>
      </c>
      <c r="K17" s="8">
        <f>+data_reg!D11/data_reg!$I$11</f>
        <v>5.991660100595872E-2</v>
      </c>
      <c r="L17" s="3">
        <f>+data_reg!D12/data_reg!$I$12</f>
        <v>3.9638216895914562E-2</v>
      </c>
      <c r="M17" s="8">
        <f>+data_reg!D13/data_reg!$I$13</f>
        <v>4.0784530276569239E-2</v>
      </c>
      <c r="N17" s="2"/>
    </row>
    <row r="18" spans="1:37" x14ac:dyDescent="0.25">
      <c r="A18" s="2" t="s">
        <v>64</v>
      </c>
      <c r="B18" s="8">
        <f>+data_reg!E2/data_reg!$I$2</f>
        <v>0.44591455616271719</v>
      </c>
      <c r="C18" s="9">
        <f>+data_reg!E3/data_reg!$I$3</f>
        <v>1.1924699933277298</v>
      </c>
      <c r="D18" s="9">
        <f>+data_reg!E4/data_reg!$I$4</f>
        <v>0.92729622838646319</v>
      </c>
      <c r="E18" s="9">
        <f>+data_reg!E5/data_reg!$I$5</f>
        <v>0.49633577824153158</v>
      </c>
      <c r="F18" s="9">
        <f>+data_reg!E6/data_reg!$I$6</f>
        <v>0.45684951271070456</v>
      </c>
      <c r="G18" s="9">
        <f>+data_reg!E7/data_reg!$I$7</f>
        <v>0.18532944785608019</v>
      </c>
      <c r="H18" s="9">
        <f>+data_reg!E8/data_reg!$I$8</f>
        <v>1.295980501997424</v>
      </c>
      <c r="I18" s="9">
        <f>+data_reg!E9/data_reg!$I$9</f>
        <v>0.96523256717629335</v>
      </c>
      <c r="J18" s="8">
        <f>+data_reg!E10/data_reg!$I$10</f>
        <v>0.40873794950373971</v>
      </c>
      <c r="K18" s="8">
        <f>+data_reg!E11/data_reg!$I$11</f>
        <v>0.19574607057466045</v>
      </c>
      <c r="L18" s="3">
        <f>+data_reg!E12/data_reg!$I$12</f>
        <v>0.2822454119823955</v>
      </c>
      <c r="M18" s="8">
        <f>+data_reg!E13/data_reg!$I$13</f>
        <v>0.2393485788380329</v>
      </c>
      <c r="N18" s="2"/>
    </row>
    <row r="19" spans="1:37" x14ac:dyDescent="0.25">
      <c r="A19" s="2" t="s">
        <v>65</v>
      </c>
      <c r="B19" s="8">
        <f>+(B16+B17-B18)</f>
        <v>0.79980169759087416</v>
      </c>
      <c r="C19" s="9">
        <f t="shared" ref="C19:M19" si="1">+(C16+C17-C18)</f>
        <v>1.7230049883120615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2.2989612242190556</v>
      </c>
      <c r="G19" s="9">
        <f t="shared" si="1"/>
        <v>0.41606893028058034</v>
      </c>
      <c r="H19" s="9">
        <f>+(H16+H17-H18)</f>
        <v>3.0443770442596474</v>
      </c>
      <c r="I19" s="9">
        <f t="shared" si="1"/>
        <v>1.1411188352328803</v>
      </c>
      <c r="J19" s="8">
        <f t="shared" si="1"/>
        <v>1.2115796997814188</v>
      </c>
      <c r="K19" s="8">
        <f t="shared" si="1"/>
        <v>0.28974815503798168</v>
      </c>
      <c r="L19" s="8">
        <f t="shared" si="1"/>
        <v>0.38666938459664146</v>
      </c>
      <c r="M19" s="8">
        <f t="shared" si="1"/>
        <v>0.43911438989586654</v>
      </c>
      <c r="N19" s="2"/>
    </row>
    <row r="21" spans="1:37" x14ac:dyDescent="0.25">
      <c r="A21" s="2"/>
      <c r="B21" s="32" t="str">
        <f>+B15</f>
        <v xml:space="preserve">World </v>
      </c>
      <c r="C21" s="32"/>
      <c r="D21" s="4"/>
      <c r="E21" s="32" t="str">
        <f>+C15</f>
        <v>Europe</v>
      </c>
      <c r="F21" s="32"/>
      <c r="G21" s="4"/>
      <c r="H21" s="32" t="str">
        <f>+E15</f>
        <v>China</v>
      </c>
      <c r="I21" s="32"/>
      <c r="J21" s="4"/>
      <c r="K21" s="32" t="str">
        <f>+D15</f>
        <v>North America</v>
      </c>
      <c r="L21" s="32"/>
      <c r="M21" s="4"/>
      <c r="N21" s="32" t="str">
        <f>+J15</f>
        <v>Latin America</v>
      </c>
      <c r="O21" s="32"/>
      <c r="P21" s="4"/>
      <c r="Q21" s="32" t="str">
        <f>+G15</f>
        <v>India</v>
      </c>
      <c r="R21" s="32"/>
      <c r="S21" s="4"/>
      <c r="T21" s="32" t="str">
        <f>+M15</f>
        <v>Asia and Pacific</v>
      </c>
      <c r="U21" s="32"/>
      <c r="V21" s="4"/>
      <c r="W21" s="32" t="str">
        <f>+L15</f>
        <v>Africa</v>
      </c>
      <c r="X21" s="32"/>
      <c r="Y21" s="4"/>
      <c r="Z21" s="32" t="str">
        <f>+F15</f>
        <v>Russia</v>
      </c>
      <c r="AA21" s="32"/>
      <c r="AB21" s="4"/>
      <c r="AC21" s="32" t="str">
        <f>+I15</f>
        <v>Japan</v>
      </c>
      <c r="AD21" s="32"/>
      <c r="AE21" s="4"/>
      <c r="AF21" s="32" t="str">
        <f>+K15</f>
        <v>Middle East</v>
      </c>
      <c r="AG21" s="32"/>
      <c r="AH21" s="4"/>
      <c r="AI21" s="32" t="str">
        <f>+H15</f>
        <v>Australia</v>
      </c>
      <c r="AJ21" s="32"/>
      <c r="AK21" s="11"/>
    </row>
    <row r="22" spans="1:37" x14ac:dyDescent="0.25">
      <c r="A22" s="2" t="s">
        <v>62</v>
      </c>
      <c r="B22" s="8">
        <f>+B16</f>
        <v>0.92109583604566969</v>
      </c>
      <c r="C22" s="8">
        <v>0</v>
      </c>
      <c r="D22" s="8"/>
      <c r="E22" s="8">
        <f>+C16</f>
        <v>1.3071305389887093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1.5067512877897162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0.63767843845733019</v>
      </c>
      <c r="U22" s="8">
        <v>0</v>
      </c>
      <c r="V22" s="8"/>
      <c r="W22" s="8">
        <f>+L16</f>
        <v>0.62927657968312245</v>
      </c>
      <c r="X22" s="8">
        <v>0</v>
      </c>
      <c r="Y22" s="8"/>
      <c r="Z22" s="8">
        <f>+F16</f>
        <v>0.95473623340877578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0.42557762460668341</v>
      </c>
      <c r="AG22" s="8">
        <v>0</v>
      </c>
      <c r="AH22" s="8"/>
      <c r="AI22" s="8">
        <f>+H16</f>
        <v>3.479007796029459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1.6083444426510822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5.991660100595872E-2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0.44591455616271719</v>
      </c>
      <c r="D24" s="8"/>
      <c r="E24" s="8">
        <v>0</v>
      </c>
      <c r="F24" s="8">
        <f>+C18</f>
        <v>1.1924699933277298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0.92729622838646319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0.2393485788380329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0.19574607057466045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1.7230049883120615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1.2115796997814188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0.43911438989586654</v>
      </c>
      <c r="V25" s="8"/>
      <c r="W25" s="8">
        <v>0</v>
      </c>
      <c r="X25" s="8">
        <f>+L19</f>
        <v>0.38666938459664146</v>
      </c>
      <c r="Y25" s="8"/>
      <c r="Z25" s="8">
        <v>0</v>
      </c>
      <c r="AA25" s="8">
        <f>+F19</f>
        <v>2.2989612242190556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0.28974815503798168</v>
      </c>
      <c r="AH25" s="8"/>
      <c r="AI25" s="8">
        <v>0</v>
      </c>
      <c r="AJ25" s="8">
        <f>+H19</f>
        <v>3.0443770442596474</v>
      </c>
      <c r="AK25" s="3"/>
    </row>
    <row r="58" spans="1:4" x14ac:dyDescent="0.25">
      <c r="A58" s="7"/>
      <c r="B58" s="7"/>
      <c r="C58" s="7"/>
      <c r="D58" s="7"/>
    </row>
  </sheetData>
  <mergeCells count="26">
    <mergeCell ref="N8:O8"/>
    <mergeCell ref="A1:M1"/>
    <mergeCell ref="B8:C8"/>
    <mergeCell ref="E8:F8"/>
    <mergeCell ref="K8:L8"/>
    <mergeCell ref="H8:I8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A14:N14"/>
    <mergeCell ref="B21:C21"/>
    <mergeCell ref="E21:F21"/>
    <mergeCell ref="K21:L21"/>
    <mergeCell ref="H21:I21"/>
    <mergeCell ref="N21:O2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data_glo</vt:lpstr>
      <vt:lpstr>data_reg</vt:lpstr>
      <vt:lpstr>data_cou</vt:lpstr>
      <vt:lpstr>figure_2</vt:lpstr>
      <vt:lpstr>figure_3</vt:lpstr>
      <vt:lpstr>figure_4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Aguilar Hernandez, G.A.</cp:lastModifiedBy>
  <dcterms:created xsi:type="dcterms:W3CDTF">2018-08-02T12:06:34Z</dcterms:created>
  <dcterms:modified xsi:type="dcterms:W3CDTF">2018-10-29T14:21:53Z</dcterms:modified>
</cp:coreProperties>
</file>