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yrill Marti\Desktop\PhysikLaborMotoren\"/>
    </mc:Choice>
  </mc:AlternateContent>
  <xr:revisionPtr revIDLastSave="0" documentId="13_ncr:1_{CC0A1082-D1BA-47E0-A82E-680C6E0950E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41" i="1"/>
  <c r="F40" i="1"/>
  <c r="E50" i="1"/>
  <c r="E41" i="1"/>
  <c r="E42" i="1"/>
  <c r="E43" i="1"/>
  <c r="E44" i="1"/>
  <c r="E45" i="1"/>
  <c r="E46" i="1"/>
  <c r="E47" i="1"/>
  <c r="E48" i="1"/>
  <c r="E49" i="1"/>
  <c r="E40" i="1"/>
  <c r="D50" i="1"/>
  <c r="D49" i="1"/>
  <c r="D48" i="1"/>
  <c r="D47" i="1"/>
  <c r="D46" i="1"/>
  <c r="D45" i="1"/>
  <c r="D44" i="1"/>
  <c r="D43" i="1"/>
  <c r="D42" i="1"/>
  <c r="D41" i="1"/>
  <c r="C18" i="1"/>
  <c r="C19" i="1"/>
  <c r="C20" i="1"/>
  <c r="C21" i="1"/>
  <c r="C17" i="1"/>
</calcChain>
</file>

<file path=xl/sharedStrings.xml><?xml version="1.0" encoding="utf-8"?>
<sst xmlns="http://schemas.openxmlformats.org/spreadsheetml/2006/main" count="22" uniqueCount="22">
  <si>
    <t>Exp. 1</t>
  </si>
  <si>
    <t>Cutoff Geschwindigkeit</t>
  </si>
  <si>
    <t>v1</t>
  </si>
  <si>
    <t>v2</t>
  </si>
  <si>
    <t>v3</t>
  </si>
  <si>
    <t>Exp. 2</t>
  </si>
  <si>
    <t>Anfahrkurve</t>
  </si>
  <si>
    <t>total</t>
  </si>
  <si>
    <t>Duty Cycle</t>
  </si>
  <si>
    <t>Speisungsspannung</t>
  </si>
  <si>
    <t>Speed-Wert</t>
  </si>
  <si>
    <t>Gemessene Spannung</t>
  </si>
  <si>
    <t>Duty-Cycle</t>
  </si>
  <si>
    <t>Spannung bei Power-Input Motorshield</t>
  </si>
  <si>
    <t>Spannung bei connectors zu Motor</t>
  </si>
  <si>
    <t>Motorconnectors</t>
  </si>
  <si>
    <t>Power Input</t>
  </si>
  <si>
    <t>Exp. 3</t>
  </si>
  <si>
    <t>Frame-N°</t>
  </si>
  <si>
    <t>Angle (deg)</t>
  </si>
  <si>
    <t>Angle (rad)</t>
  </si>
  <si>
    <t>deltas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</si>
</sst>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Duty Cycle über</a:t>
            </a:r>
            <a:r>
              <a:rPr lang="de-CH" baseline="0"/>
              <a:t> Speed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xVal>
          <c:yVal>
            <c:numRef>
              <c:f>Tabelle1!$C$17:$C$21</c:f>
              <c:numCache>
                <c:formatCode>General</c:formatCode>
                <c:ptCount val="5"/>
                <c:pt idx="0">
                  <c:v>0</c:v>
                </c:pt>
                <c:pt idx="1">
                  <c:v>24.404272801972063</c:v>
                </c:pt>
                <c:pt idx="2">
                  <c:v>48.890714872637638</c:v>
                </c:pt>
                <c:pt idx="3">
                  <c:v>73.78800328677076</c:v>
                </c:pt>
                <c:pt idx="4">
                  <c:v>98.274445357436321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810-B777-DDE25B5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09903"/>
        <c:axId val="1179304975"/>
      </c:scatterChart>
      <c:valAx>
        <c:axId val="9917099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Motor-Speed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304975"/>
        <c:crosses val="autoZero"/>
        <c:crossBetween val="midCat"/>
      </c:valAx>
      <c:valAx>
        <c:axId val="1179304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Duty</a:t>
                </a:r>
                <a:r>
                  <a:rPr lang="de-CH" baseline="0"/>
                  <a:t> Cycle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17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Winkelposition über Framenummer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Tabelle1!$E$40:$E$50</c:f>
              <c:numCache>
                <c:formatCode>General</c:formatCode>
                <c:ptCount val="11"/>
                <c:pt idx="0">
                  <c:v>0</c:v>
                </c:pt>
                <c:pt idx="1">
                  <c:v>1.1693705988362009E-2</c:v>
                </c:pt>
                <c:pt idx="2">
                  <c:v>0.28221974004748313</c:v>
                </c:pt>
                <c:pt idx="3">
                  <c:v>1.4135421611902075</c:v>
                </c:pt>
                <c:pt idx="4">
                  <c:v>2.3237313661052501</c:v>
                </c:pt>
                <c:pt idx="5">
                  <c:v>3.3833207549910078</c:v>
                </c:pt>
                <c:pt idx="6">
                  <c:v>4.8436377401346631</c:v>
                </c:pt>
                <c:pt idx="7">
                  <c:v>6.2896430254119657</c:v>
                </c:pt>
                <c:pt idx="8">
                  <c:v>7.9107048346642985</c:v>
                </c:pt>
                <c:pt idx="9">
                  <c:v>9.3048738411573684</c:v>
                </c:pt>
                <c:pt idx="10">
                  <c:v>10.947577733134432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0-471F-A701-903C522E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84672"/>
        <c:axId val="316344400"/>
      </c:scatterChart>
      <c:valAx>
        <c:axId val="314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6344400"/>
        <c:crosses val="autoZero"/>
        <c:crossBetween val="midCat"/>
      </c:valAx>
      <c:valAx>
        <c:axId val="316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Winkeposition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4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Winkelgeschwindigkeit</a:t>
            </a:r>
            <a:r>
              <a:rPr lang="de-CH" baseline="0"/>
              <a:t> über Framenummer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Tabelle1!$F$40:$F$50</c:f>
              <c:numCache>
                <c:formatCode>General</c:formatCode>
                <c:ptCount val="11"/>
                <c:pt idx="0">
                  <c:v>0</c:v>
                </c:pt>
                <c:pt idx="1">
                  <c:v>1.1693705988362009E-2</c:v>
                </c:pt>
                <c:pt idx="2">
                  <c:v>0.27052603405912112</c:v>
                </c:pt>
                <c:pt idx="3">
                  <c:v>1.1313224211427244</c:v>
                </c:pt>
                <c:pt idx="4">
                  <c:v>0.91018920491504263</c:v>
                </c:pt>
                <c:pt idx="5">
                  <c:v>1.0595893888857577</c:v>
                </c:pt>
                <c:pt idx="6">
                  <c:v>1.4603169851436553</c:v>
                </c:pt>
                <c:pt idx="7">
                  <c:v>1.4460052852773027</c:v>
                </c:pt>
                <c:pt idx="8">
                  <c:v>1.6210618092523328</c:v>
                </c:pt>
                <c:pt idx="9">
                  <c:v>1.3941690064930699</c:v>
                </c:pt>
                <c:pt idx="10">
                  <c:v>1.6427038919770638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F42-AF38-172378A5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57072"/>
        <c:axId val="316342912"/>
      </c:scatterChart>
      <c:valAx>
        <c:axId val="2064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6342912"/>
        <c:crosses val="autoZero"/>
        <c:crossBetween val="midCat"/>
      </c:valAx>
      <c:valAx>
        <c:axId val="316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WInkelgeschwindigkeit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4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17</xdr:row>
      <xdr:rowOff>42862</xdr:rowOff>
    </xdr:from>
    <xdr:to>
      <xdr:col>11</xdr:col>
      <xdr:colOff>328612</xdr:colOff>
      <xdr:row>31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F8E2E8-EF9B-F95E-2648-C714D82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48986</xdr:colOff>
      <xdr:row>1</xdr:row>
      <xdr:rowOff>46264</xdr:rowOff>
    </xdr:from>
    <xdr:to>
      <xdr:col>19</xdr:col>
      <xdr:colOff>268012</xdr:colOff>
      <xdr:row>16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CDD5C5-5D9F-68B9-6954-549A4136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9165" y="236764"/>
          <a:ext cx="3892954" cy="29064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76522</xdr:colOff>
      <xdr:row>16</xdr:row>
      <xdr:rowOff>169050</xdr:rowOff>
    </xdr:from>
    <xdr:to>
      <xdr:col>19</xdr:col>
      <xdr:colOff>295548</xdr:colOff>
      <xdr:row>32</xdr:row>
      <xdr:rowOff>27536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4062232-095D-0502-0645-8EC5003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701" y="3217050"/>
          <a:ext cx="3892954" cy="2906486"/>
        </a:xfrm>
        <a:prstGeom prst="rect">
          <a:avLst/>
        </a:prstGeom>
      </xdr:spPr>
    </xdr:pic>
    <xdr:clientData/>
  </xdr:twoCellAnchor>
  <xdr:twoCellAnchor>
    <xdr:from>
      <xdr:col>15</xdr:col>
      <xdr:colOff>576513</xdr:colOff>
      <xdr:row>6</xdr:row>
      <xdr:rowOff>110289</xdr:rowOff>
    </xdr:from>
    <xdr:to>
      <xdr:col>20</xdr:col>
      <xdr:colOff>586540</xdr:colOff>
      <xdr:row>6</xdr:row>
      <xdr:rowOff>135355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773029B3-98F4-7D83-C77D-01D04BB3A4D6}"/>
            </a:ext>
          </a:extLst>
        </xdr:cNvPr>
        <xdr:cNvCxnSpPr/>
      </xdr:nvCxnSpPr>
      <xdr:spPr>
        <a:xfrm flipH="1">
          <a:off x="9750592" y="1253289"/>
          <a:ext cx="3068053" cy="250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173934</xdr:colOff>
      <xdr:row>6</xdr:row>
      <xdr:rowOff>47625</xdr:rowOff>
    </xdr:from>
    <xdr:to>
      <xdr:col>15</xdr:col>
      <xdr:colOff>85725</xdr:colOff>
      <xdr:row>7</xdr:row>
      <xdr:rowOff>99391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9BD346C-D76C-4918-A497-5AA18F5EB039}"/>
            </a:ext>
          </a:extLst>
        </xdr:cNvPr>
        <xdr:cNvCxnSpPr/>
      </xdr:nvCxnSpPr>
      <xdr:spPr>
        <a:xfrm flipV="1">
          <a:off x="7528891" y="1190625"/>
          <a:ext cx="1750530" cy="2422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34050</xdr:colOff>
      <xdr:row>38</xdr:row>
      <xdr:rowOff>15343</xdr:rowOff>
    </xdr:from>
    <xdr:to>
      <xdr:col>14</xdr:col>
      <xdr:colOff>370225</xdr:colOff>
      <xdr:row>52</xdr:row>
      <xdr:rowOff>91543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D8B4F-4AFD-E0EF-0E65-1FF7BBEE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410307</xdr:colOff>
      <xdr:row>38</xdr:row>
      <xdr:rowOff>20516</xdr:rowOff>
    </xdr:from>
    <xdr:to>
      <xdr:col>22</xdr:col>
      <xdr:colOff>117230</xdr:colOff>
      <xdr:row>52</xdr:row>
      <xdr:rowOff>96716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6969B-E2A0-C4CF-2F77-CDD8609A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topLeftCell="A17" zoomScale="130" zoomScaleNormal="130" workbookViewId="0">
      <selection activeCell="V35" sqref="V35"/>
    </sheetView>
  </sheetViews>
  <sheetFormatPr defaultColWidth="9.140625"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B3" t="s">
        <v>2</v>
      </c>
      <c r="C3" t="s">
        <v>3</v>
      </c>
      <c r="D3" t="s">
        <v>4</v>
      </c>
      <c r="F3" t="s">
        <v>7</v>
      </c>
    </row>
    <row r="4" spans="1:22" x14ac:dyDescent="0.25">
      <c r="A4">
        <v>20</v>
      </c>
      <c r="B4" s="1"/>
      <c r="C4" s="1"/>
      <c r="D4" s="1"/>
      <c r="F4" s="1"/>
    </row>
    <row r="5" spans="1:22" x14ac:dyDescent="0.25">
      <c r="A5">
        <v>21</v>
      </c>
      <c r="B5" s="2"/>
      <c r="C5" s="1"/>
      <c r="D5" s="2"/>
      <c r="F5" s="3"/>
    </row>
    <row r="6" spans="1:22" x14ac:dyDescent="0.25">
      <c r="A6">
        <v>22</v>
      </c>
      <c r="B6" s="2"/>
      <c r="C6" s="1"/>
      <c r="D6" s="1"/>
      <c r="F6" s="3"/>
    </row>
    <row r="7" spans="1:22" x14ac:dyDescent="0.25">
      <c r="A7">
        <v>23</v>
      </c>
      <c r="B7" s="1"/>
      <c r="C7" s="1"/>
      <c r="D7" s="2"/>
      <c r="F7" s="3"/>
      <c r="V7" t="s">
        <v>15</v>
      </c>
    </row>
    <row r="8" spans="1:22" x14ac:dyDescent="0.25">
      <c r="A8">
        <v>24</v>
      </c>
      <c r="B8" s="2"/>
      <c r="C8" s="2"/>
      <c r="D8" s="2"/>
      <c r="F8" s="2"/>
      <c r="L8" t="s">
        <v>16</v>
      </c>
    </row>
    <row r="9" spans="1:22" x14ac:dyDescent="0.25">
      <c r="A9">
        <v>25</v>
      </c>
      <c r="B9" s="2"/>
      <c r="C9" s="2"/>
      <c r="D9" s="2"/>
      <c r="F9" s="2"/>
    </row>
    <row r="11" spans="1:22" x14ac:dyDescent="0.25">
      <c r="A11" t="s">
        <v>5</v>
      </c>
    </row>
    <row r="12" spans="1:22" x14ac:dyDescent="0.25">
      <c r="A12" t="s">
        <v>8</v>
      </c>
    </row>
    <row r="14" spans="1:22" x14ac:dyDescent="0.25">
      <c r="A14" t="s">
        <v>9</v>
      </c>
      <c r="C14">
        <v>12.17</v>
      </c>
      <c r="E14" t="s">
        <v>13</v>
      </c>
    </row>
    <row r="16" spans="1:22" x14ac:dyDescent="0.25">
      <c r="A16" t="s">
        <v>10</v>
      </c>
      <c r="B16" t="s">
        <v>11</v>
      </c>
      <c r="C16" t="s">
        <v>12</v>
      </c>
      <c r="E16" t="s">
        <v>14</v>
      </c>
    </row>
    <row r="17" spans="1:3" x14ac:dyDescent="0.25">
      <c r="A17">
        <v>0</v>
      </c>
      <c r="B17">
        <v>0</v>
      </c>
      <c r="C17">
        <f>B17/C$14 * 100</f>
        <v>0</v>
      </c>
    </row>
    <row r="18" spans="1:3" x14ac:dyDescent="0.25">
      <c r="A18">
        <v>63</v>
      </c>
      <c r="B18">
        <v>2.97</v>
      </c>
      <c r="C18">
        <f t="shared" ref="C18:C21" si="0">B18/C$14 * 100</f>
        <v>24.404272801972063</v>
      </c>
    </row>
    <row r="19" spans="1:3" x14ac:dyDescent="0.25">
      <c r="A19">
        <v>127</v>
      </c>
      <c r="B19">
        <v>5.95</v>
      </c>
      <c r="C19">
        <f t="shared" si="0"/>
        <v>48.890714872637638</v>
      </c>
    </row>
    <row r="20" spans="1:3" x14ac:dyDescent="0.25">
      <c r="A20">
        <v>191</v>
      </c>
      <c r="B20">
        <v>8.98</v>
      </c>
      <c r="C20">
        <f t="shared" si="0"/>
        <v>73.78800328677076</v>
      </c>
    </row>
    <row r="21" spans="1:3" x14ac:dyDescent="0.25">
      <c r="A21">
        <v>255</v>
      </c>
      <c r="B21">
        <v>11.96</v>
      </c>
      <c r="C21">
        <f t="shared" si="0"/>
        <v>98.274445357436321</v>
      </c>
    </row>
    <row r="36" spans="1:6" x14ac:dyDescent="0.25">
      <c r="A36" t="s">
        <v>17</v>
      </c>
    </row>
    <row r="37" spans="1:6" x14ac:dyDescent="0.25">
      <c r="A37" t="s">
        <v>6</v>
      </c>
    </row>
    <row r="39" spans="1:6" x14ac:dyDescent="0.25">
      <c r="A39">
        <v>24</v>
      </c>
      <c r="C39" t="s">
        <v>18</v>
      </c>
      <c r="D39" t="s">
        <v>19</v>
      </c>
      <c r="E39" t="s">
        <v>20</v>
      </c>
      <c r="F39" t="s">
        <v>21</v>
      </c>
    </row>
    <row r="40" spans="1:6" x14ac:dyDescent="0.25">
      <c r="C40">
        <v>0</v>
      </c>
      <c r="D40">
        <v>0</v>
      </c>
      <c r="E40">
        <f>D40*(PI()/180)</f>
        <v>0</v>
      </c>
      <c r="F40">
        <f>0</f>
        <v>0</v>
      </c>
    </row>
    <row r="41" spans="1:6" x14ac:dyDescent="0.25">
      <c r="C41">
        <v>5</v>
      </c>
      <c r="D41">
        <f>D40+0.67</f>
        <v>0.67</v>
      </c>
      <c r="E41">
        <f t="shared" ref="E41:E50" si="1">D41*(PI()/180)</f>
        <v>1.1693705988362009E-2</v>
      </c>
      <c r="F41">
        <f>E41-E40</f>
        <v>1.1693705988362009E-2</v>
      </c>
    </row>
    <row r="42" spans="1:6" x14ac:dyDescent="0.25">
      <c r="C42">
        <v>10</v>
      </c>
      <c r="D42">
        <f>D41+15.5</f>
        <v>16.170000000000002</v>
      </c>
      <c r="E42">
        <f t="shared" si="1"/>
        <v>0.28221974004748313</v>
      </c>
      <c r="F42">
        <f t="shared" ref="F42:F50" si="2">E42-E41</f>
        <v>0.27052603405912112</v>
      </c>
    </row>
    <row r="43" spans="1:6" x14ac:dyDescent="0.25">
      <c r="C43">
        <v>15</v>
      </c>
      <c r="D43">
        <f>64.82+D42</f>
        <v>80.989999999999995</v>
      </c>
      <c r="E43">
        <f t="shared" si="1"/>
        <v>1.4135421611902075</v>
      </c>
      <c r="F43">
        <f t="shared" si="2"/>
        <v>1.1313224211427244</v>
      </c>
    </row>
    <row r="44" spans="1:6" x14ac:dyDescent="0.25">
      <c r="C44">
        <v>20</v>
      </c>
      <c r="D44">
        <f>52.15+D43</f>
        <v>133.13999999999999</v>
      </c>
      <c r="E44">
        <f t="shared" si="1"/>
        <v>2.3237313661052501</v>
      </c>
      <c r="F44">
        <f t="shared" si="2"/>
        <v>0.91018920491504263</v>
      </c>
    </row>
    <row r="45" spans="1:6" x14ac:dyDescent="0.25">
      <c r="C45">
        <v>25</v>
      </c>
      <c r="D45">
        <f>60.71+D44</f>
        <v>193.85</v>
      </c>
      <c r="E45">
        <f t="shared" si="1"/>
        <v>3.3833207549910078</v>
      </c>
      <c r="F45">
        <f t="shared" si="2"/>
        <v>1.0595893888857577</v>
      </c>
    </row>
    <row r="46" spans="1:6" x14ac:dyDescent="0.25">
      <c r="C46">
        <v>30</v>
      </c>
      <c r="D46">
        <f>83.67+D45</f>
        <v>277.52</v>
      </c>
      <c r="E46">
        <f t="shared" si="1"/>
        <v>4.8436377401346631</v>
      </c>
      <c r="F46">
        <f t="shared" si="2"/>
        <v>1.4603169851436553</v>
      </c>
    </row>
    <row r="47" spans="1:6" x14ac:dyDescent="0.25">
      <c r="C47">
        <v>35</v>
      </c>
      <c r="D47">
        <f>82.85+D46</f>
        <v>360.37</v>
      </c>
      <c r="E47">
        <f t="shared" si="1"/>
        <v>6.2896430254119657</v>
      </c>
      <c r="F47">
        <f t="shared" si="2"/>
        <v>1.4460052852773027</v>
      </c>
    </row>
    <row r="48" spans="1:6" x14ac:dyDescent="0.25">
      <c r="C48">
        <v>40</v>
      </c>
      <c r="D48">
        <f>92.88+D47</f>
        <v>453.25</v>
      </c>
      <c r="E48">
        <f t="shared" si="1"/>
        <v>7.9107048346642985</v>
      </c>
      <c r="F48">
        <f t="shared" si="2"/>
        <v>1.6210618092523328</v>
      </c>
    </row>
    <row r="49" spans="3:6" x14ac:dyDescent="0.25">
      <c r="C49">
        <v>45</v>
      </c>
      <c r="D49">
        <f>79.88+D48</f>
        <v>533.13</v>
      </c>
      <c r="E49">
        <f t="shared" si="1"/>
        <v>9.3048738411573684</v>
      </c>
      <c r="F49">
        <f t="shared" si="2"/>
        <v>1.3941690064930699</v>
      </c>
    </row>
    <row r="50" spans="3:6" x14ac:dyDescent="0.25">
      <c r="C50">
        <v>50</v>
      </c>
      <c r="D50">
        <f>94.12+D49</f>
        <v>627.25</v>
      </c>
      <c r="E50">
        <f>D50*(PI()/180)</f>
        <v>10.947577733134432</v>
      </c>
      <c r="F50">
        <f t="shared" si="2"/>
        <v>1.6427038919770638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Marti S Kantonsschule Glarus</dc:creator>
  <cp:lastModifiedBy>Cyrill Marti S Kantonsschule Glarus</cp:lastModifiedBy>
  <dcterms:created xsi:type="dcterms:W3CDTF">2015-06-05T18:19:34Z</dcterms:created>
  <dcterms:modified xsi:type="dcterms:W3CDTF">2024-02-25T20:13:00Z</dcterms:modified>
</cp:coreProperties>
</file>