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edalser/Downloads/"/>
    </mc:Choice>
  </mc:AlternateContent>
  <xr:revisionPtr revIDLastSave="0" documentId="8_{A451987D-E6BF-D747-814C-1C91CB1242A0}" xr6:coauthVersionLast="36" xr6:coauthVersionMax="36" xr10:uidLastSave="{00000000-0000-0000-0000-000000000000}"/>
  <bookViews>
    <workbookView xWindow="0" yWindow="500" windowWidth="24720" windowHeight="15500" xr2:uid="{347DA1DD-B628-DB46-A746-C4E486EEBF27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4" i="2"/>
  <c r="G3" i="2"/>
  <c r="R4" i="2"/>
  <c r="R5" i="2"/>
  <c r="R3" i="2"/>
  <c r="F4" i="2"/>
  <c r="F5" i="2"/>
  <c r="F3" i="2"/>
  <c r="O4" i="2"/>
  <c r="O5" i="2"/>
  <c r="O3" i="2"/>
  <c r="M4" i="2"/>
  <c r="M5" i="2"/>
  <c r="M3" i="2"/>
  <c r="J5" i="2"/>
  <c r="J4" i="2"/>
  <c r="J3" i="2"/>
  <c r="H3" i="2"/>
  <c r="M12" i="2" l="1"/>
  <c r="K3" i="2"/>
  <c r="K5" i="2"/>
  <c r="K4" i="2"/>
  <c r="M9" i="2"/>
  <c r="J9" i="2"/>
  <c r="I12" i="2"/>
  <c r="I11" i="2"/>
</calcChain>
</file>

<file path=xl/sharedStrings.xml><?xml version="1.0" encoding="utf-8"?>
<sst xmlns="http://schemas.openxmlformats.org/spreadsheetml/2006/main" count="39" uniqueCount="29">
  <si>
    <t>Illumina</t>
  </si>
  <si>
    <t>ONT</t>
  </si>
  <si>
    <t>HiFi</t>
  </si>
  <si>
    <t>Library Preparation</t>
  </si>
  <si>
    <t>Sequencing</t>
  </si>
  <si>
    <t>Quality Control</t>
  </si>
  <si>
    <t>Read Mapping</t>
  </si>
  <si>
    <t>Variant Calling</t>
  </si>
  <si>
    <t>hours</t>
  </si>
  <si>
    <t>Seqencing throughput</t>
  </si>
  <si>
    <t>bases in FASTQ</t>
  </si>
  <si>
    <t>Sequencing time</t>
  </si>
  <si>
    <t>sec</t>
  </si>
  <si>
    <r>
      <t>48min / 83500000000 bases</t>
    </r>
    <r>
      <rPr>
        <vertAlign val="superscript"/>
        <sz val="7.2"/>
        <color rgb="FF000000"/>
        <rFont val="Arial"/>
        <family val="2"/>
      </rPr>
      <t>1</t>
    </r>
  </si>
  <si>
    <r>
      <t>ccs</t>
    </r>
    <r>
      <rPr>
        <sz val="11"/>
        <color rgb="FF000000"/>
        <rFont val="Arial"/>
        <family val="2"/>
      </rPr>
      <t xml:space="preserve"> v6.0 can process 200 GBases HiFi yield in 24 hours for a 25 KBases library on 2x64 cores at 2.4 GHz</t>
    </r>
    <r>
      <rPr>
        <vertAlign val="superscript"/>
        <sz val="7.2"/>
        <color rgb="FF000000"/>
        <rFont val="Arial"/>
        <family val="2"/>
      </rPr>
      <t>3</t>
    </r>
  </si>
  <si>
    <t>Basecalling time</t>
  </si>
  <si>
    <t>Basecalling throughput</t>
  </si>
  <si>
    <r>
      <t>2 hours 22 min / 20Gb using single V100 GPU</t>
    </r>
    <r>
      <rPr>
        <vertAlign val="superscript"/>
        <sz val="7.2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, PromethION48 has 4 V100 GPUs</t>
    </r>
  </si>
  <si>
    <t>QC time</t>
  </si>
  <si>
    <t>QC throughput</t>
  </si>
  <si>
    <t>bases/sec</t>
  </si>
  <si>
    <t xml:space="preserve"> bases/sec</t>
  </si>
  <si>
    <t>746,514</t>
  </si>
  <si>
    <t>785,539</t>
  </si>
  <si>
    <t>time</t>
  </si>
  <si>
    <t>bases</t>
  </si>
  <si>
    <t>Total number of bases in input SAM file</t>
  </si>
  <si>
    <t>bases/hour</t>
  </si>
  <si>
    <t>Sequencing time/flow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</si>
</sst>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 * #,##0.000000_ ;_ * \-#,##0.000000_ ;_ * &quot;-&quot;??_ ;_ @_ 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vertAlign val="superscript"/>
      <sz val="7.2"/>
      <color rgb="FF000000"/>
      <name val="Arial"/>
      <family val="2"/>
    </font>
    <font>
      <i/>
      <sz val="11"/>
      <color rgb="FF000000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43" fontId="0" fillId="0" borderId="0" xfId="1" applyNumberFormat="1" applyFo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2" borderId="0" xfId="0" applyFill="1" applyAlignment="1">
      <alignment wrapText="1"/>
    </xf>
    <xf numFmtId="43" fontId="0" fillId="0" borderId="0" xfId="0" applyNumberFormat="1" applyAlignment="1">
      <alignment wrapText="1"/>
    </xf>
    <xf numFmtId="43" fontId="0" fillId="0" borderId="0" xfId="1" applyFont="1" applyAlignment="1">
      <alignment wrapText="1"/>
    </xf>
    <xf numFmtId="165" fontId="0" fillId="0" borderId="0" xfId="0" applyNumberFormat="1" applyAlignment="1">
      <alignment wrapText="1"/>
    </xf>
    <xf numFmtId="0" fontId="5" fillId="0" borderId="0" xfId="0" applyFont="1"/>
    <xf numFmtId="1" fontId="2" fillId="0" borderId="0" xfId="0" applyNumberFormat="1" applyFont="1"/>
    <xf numFmtId="0" fontId="0" fillId="3" borderId="0" xfId="0" applyFill="1" applyAlignment="1">
      <alignment wrapText="1"/>
    </xf>
    <xf numFmtId="164" fontId="0" fillId="0" borderId="0" xfId="1" applyNumberFormat="1" applyFont="1" applyAlignment="1">
      <alignment wrapText="1"/>
    </xf>
    <xf numFmtId="1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</xdr:colOff>
      <xdr:row>7</xdr:row>
      <xdr:rowOff>596900</xdr:rowOff>
    </xdr:from>
    <xdr:to>
      <xdr:col>6</xdr:col>
      <xdr:colOff>673100</xdr:colOff>
      <xdr:row>13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ED56C1-4206-7E4D-B608-F4E5988513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349500" y="2514600"/>
          <a:ext cx="4381500" cy="248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8042-3029-BD48-83E3-B0E5006E505F}">
  <dimension ref="A1:T15"/>
  <sheetViews>
    <sheetView tabSelected="1" topLeftCell="L1" workbookViewId="0">
      <selection activeCell="G8" sqref="G8"/>
    </sheetView>
  </sheetViews>
  <sheetFormatPr baseColWidth="10" defaultColWidth="10.1640625" defaultRowHeight="16"/>
  <cols>
    <col min="1" max="3" width="10.1640625" style="1"/>
    <col min="4" max="4" width="20.5" style="1" customWidth="1"/>
    <col min="5" max="5" width="10.1640625" style="1"/>
    <col min="6" max="6" width="18.33203125" style="1" bestFit="1" customWidth="1"/>
    <col min="7" max="7" width="18.33203125" style="1" customWidth="1"/>
    <col min="8" max="8" width="11.6640625" style="1" bestFit="1" customWidth="1"/>
    <col min="9" max="10" width="18.33203125" style="1" bestFit="1" customWidth="1"/>
    <col min="11" max="12" width="10.1640625" style="1"/>
    <col min="13" max="13" width="19.83203125" style="1" bestFit="1" customWidth="1"/>
    <col min="14" max="14" width="10.1640625" style="1"/>
    <col min="15" max="15" width="16.33203125" style="1" bestFit="1" customWidth="1"/>
    <col min="16" max="16" width="10.1640625" style="1"/>
    <col min="17" max="17" width="13.1640625" style="1" bestFit="1" customWidth="1"/>
    <col min="18" max="18" width="15.6640625" style="1" bestFit="1" customWidth="1"/>
    <col min="19" max="20" width="14.6640625" style="1" bestFit="1" customWidth="1"/>
    <col min="21" max="16384" width="10.1640625" style="1"/>
  </cols>
  <sheetData>
    <row r="1" spans="1:20" ht="51">
      <c r="B1" s="8" t="s">
        <v>3</v>
      </c>
      <c r="C1" s="1" t="s">
        <v>4</v>
      </c>
      <c r="D1" s="1" t="s">
        <v>9</v>
      </c>
      <c r="E1" s="1" t="s">
        <v>10</v>
      </c>
      <c r="F1" s="8" t="s">
        <v>11</v>
      </c>
      <c r="G1" s="8" t="s">
        <v>28</v>
      </c>
      <c r="H1" s="1" t="s">
        <v>15</v>
      </c>
      <c r="I1" s="1" t="s">
        <v>16</v>
      </c>
      <c r="J1" s="8" t="s">
        <v>15</v>
      </c>
      <c r="K1" s="1" t="s">
        <v>18</v>
      </c>
      <c r="L1" s="1" t="s">
        <v>19</v>
      </c>
      <c r="M1" s="8" t="s">
        <v>5</v>
      </c>
      <c r="O1" s="8" t="s">
        <v>6</v>
      </c>
      <c r="P1" s="1" t="s">
        <v>24</v>
      </c>
      <c r="Q1" s="1" t="s">
        <v>26</v>
      </c>
      <c r="R1" s="14" t="s">
        <v>7</v>
      </c>
    </row>
    <row r="2" spans="1:20" ht="17">
      <c r="B2" s="1" t="s">
        <v>8</v>
      </c>
      <c r="C2" s="1" t="s">
        <v>8</v>
      </c>
      <c r="D2" s="1" t="s">
        <v>25</v>
      </c>
      <c r="F2" s="1" t="s">
        <v>27</v>
      </c>
      <c r="G2" s="1" t="s">
        <v>27</v>
      </c>
      <c r="H2" s="1" t="s">
        <v>8</v>
      </c>
      <c r="J2" s="1" t="s">
        <v>27</v>
      </c>
      <c r="K2" s="1" t="s">
        <v>8</v>
      </c>
      <c r="M2" s="1" t="s">
        <v>27</v>
      </c>
      <c r="N2" s="1" t="s">
        <v>20</v>
      </c>
      <c r="O2" s="1" t="s">
        <v>27</v>
      </c>
      <c r="P2" s="1" t="s">
        <v>12</v>
      </c>
      <c r="R2" s="1" t="s">
        <v>27</v>
      </c>
    </row>
    <row r="3" spans="1:20" ht="17">
      <c r="A3" s="1" t="s">
        <v>0</v>
      </c>
      <c r="B3" s="1">
        <v>6.5</v>
      </c>
      <c r="C3" s="1">
        <v>44</v>
      </c>
      <c r="D3" s="16">
        <v>6000000000000</v>
      </c>
      <c r="E3" s="3">
        <v>144466600784</v>
      </c>
      <c r="F3" s="5">
        <f>D3/C3</f>
        <v>136363636363.63637</v>
      </c>
      <c r="G3" s="5">
        <f>F3/2</f>
        <v>68181818181.818184</v>
      </c>
      <c r="H3" s="1">
        <f>48/60</f>
        <v>0.8</v>
      </c>
      <c r="I3" s="10">
        <v>83500000000</v>
      </c>
      <c r="J3" s="9">
        <f>I3/H3</f>
        <v>104375000000</v>
      </c>
      <c r="K3" s="11">
        <f>5/60/60</f>
        <v>1.3888888888888887E-3</v>
      </c>
      <c r="L3" s="10">
        <v>1860000000</v>
      </c>
      <c r="M3" s="9">
        <f>L3/K3</f>
        <v>1339200000000.0002</v>
      </c>
      <c r="N3" s="12">
        <v>46185</v>
      </c>
      <c r="O3" s="15">
        <f>N3*60*60</f>
        <v>166266000</v>
      </c>
      <c r="P3" s="2">
        <v>746514</v>
      </c>
      <c r="Q3" s="13">
        <v>250103434512</v>
      </c>
      <c r="R3" s="1">
        <f>Q3/(P3/60/60)</f>
        <v>1206102449.8444772</v>
      </c>
    </row>
    <row r="4" spans="1:20" ht="17">
      <c r="A4" s="1" t="s">
        <v>1</v>
      </c>
      <c r="B4" s="1">
        <v>24</v>
      </c>
      <c r="C4" s="1">
        <v>72</v>
      </c>
      <c r="D4" s="16">
        <v>14000000000000</v>
      </c>
      <c r="E4" s="4">
        <v>82196263791</v>
      </c>
      <c r="F4" s="5">
        <f t="shared" ref="F4:F5" si="0">D4/C4</f>
        <v>194444444444.44446</v>
      </c>
      <c r="G4" s="5">
        <f>F4/48</f>
        <v>4050925925.9259262</v>
      </c>
      <c r="H4" s="1">
        <v>24</v>
      </c>
      <c r="I4" s="10">
        <v>20000000000</v>
      </c>
      <c r="J4" s="9">
        <f>I4/H4</f>
        <v>833333333.33333337</v>
      </c>
      <c r="K4" s="11">
        <f>2/60/60</f>
        <v>5.5555555555555556E-4</v>
      </c>
      <c r="L4" s="10">
        <v>1900000000</v>
      </c>
      <c r="M4" s="9">
        <f t="shared" ref="M4:M5" si="1">L4/K4</f>
        <v>3420000000000</v>
      </c>
      <c r="N4" s="1">
        <v>469801</v>
      </c>
      <c r="O4" s="15">
        <f t="shared" ref="O4:O5" si="2">N4*60*60</f>
        <v>1691283600</v>
      </c>
      <c r="P4" s="1">
        <v>4619540</v>
      </c>
      <c r="Q4" s="13">
        <v>56958985752</v>
      </c>
      <c r="R4" s="16">
        <f t="shared" ref="R4:R5" si="3">Q4/(P4/60/60)</f>
        <v>44388044.850179888</v>
      </c>
    </row>
    <row r="5" spans="1:20" ht="17">
      <c r="A5" s="1" t="s">
        <v>2</v>
      </c>
      <c r="B5" s="1">
        <v>24</v>
      </c>
      <c r="C5" s="1">
        <v>30</v>
      </c>
      <c r="D5" s="16">
        <v>160000000000</v>
      </c>
      <c r="E5" s="4">
        <v>24260611730</v>
      </c>
      <c r="F5" s="5">
        <f t="shared" si="0"/>
        <v>5333333333.333333</v>
      </c>
      <c r="G5" s="5">
        <f>F5</f>
        <v>5333333333.333333</v>
      </c>
      <c r="H5" s="1">
        <v>24</v>
      </c>
      <c r="I5" s="10">
        <v>200000000000</v>
      </c>
      <c r="J5" s="9">
        <f>I5/H5</f>
        <v>8333333333.333333</v>
      </c>
      <c r="K5" s="11">
        <f>360/60/60</f>
        <v>0.1</v>
      </c>
      <c r="L5" s="10">
        <v>108100000000</v>
      </c>
      <c r="M5" s="9">
        <f t="shared" si="1"/>
        <v>1081000000000</v>
      </c>
      <c r="N5" s="1">
        <v>385090</v>
      </c>
      <c r="O5" s="15">
        <f t="shared" si="2"/>
        <v>1386324000</v>
      </c>
      <c r="P5" s="2">
        <v>785539</v>
      </c>
      <c r="Q5" s="13">
        <v>23944354059</v>
      </c>
      <c r="R5" s="1">
        <f t="shared" si="3"/>
        <v>109733157.24922633</v>
      </c>
    </row>
    <row r="7" spans="1:20">
      <c r="R7" s="13">
        <v>250103434512</v>
      </c>
      <c r="S7" s="13">
        <v>56958985752</v>
      </c>
      <c r="T7" s="13">
        <v>23944354059</v>
      </c>
    </row>
    <row r="8" spans="1:20" ht="151">
      <c r="M8" s="6" t="s">
        <v>13</v>
      </c>
      <c r="N8" s="6" t="s">
        <v>17</v>
      </c>
      <c r="O8" s="7" t="s">
        <v>14</v>
      </c>
      <c r="R8" s="2">
        <v>746514</v>
      </c>
      <c r="S8"/>
      <c r="T8" s="2">
        <v>785539</v>
      </c>
    </row>
    <row r="9" spans="1:20">
      <c r="H9" s="1">
        <v>142</v>
      </c>
      <c r="I9" s="1">
        <v>78</v>
      </c>
      <c r="J9" s="1">
        <f>H9/J10+I12</f>
        <v>54.333333333333336</v>
      </c>
      <c r="M9" s="1">
        <f>H9/M10+I12</f>
        <v>42.5</v>
      </c>
      <c r="P9" s="2" t="s">
        <v>22</v>
      </c>
      <c r="Q9"/>
      <c r="R9" s="2" t="s">
        <v>23</v>
      </c>
    </row>
    <row r="10" spans="1:20">
      <c r="H10" s="1">
        <v>1</v>
      </c>
      <c r="I10" s="1">
        <v>2</v>
      </c>
      <c r="J10" s="1">
        <v>3</v>
      </c>
      <c r="M10" s="1">
        <v>4</v>
      </c>
    </row>
    <row r="11" spans="1:20">
      <c r="I11" s="1">
        <f>H9/2</f>
        <v>71</v>
      </c>
    </row>
    <row r="12" spans="1:20">
      <c r="I12" s="1">
        <f>I9-I11</f>
        <v>7</v>
      </c>
      <c r="M12" s="1">
        <f>M9/60</f>
        <v>0.70833333333333337</v>
      </c>
    </row>
    <row r="14" spans="1:20">
      <c r="D14" s="2"/>
    </row>
    <row r="15" spans="1:20">
      <c r="N15" s="2" t="s">
        <v>21</v>
      </c>
      <c r="O15" s="2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2022-03-26T20:52:59Z</dcterms:created>
  <dcterms:modified xsi:type="dcterms:W3CDTF">2022-05-12T21:30:08Z</dcterms:modified>
</cp:coreProperties>
</file>