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eith\Source\Repos\xll12\test\"/>
    </mc:Choice>
  </mc:AlternateContent>
  <bookViews>
    <workbookView xWindow="0" yWindow="0" windowWidth="19200" windowHeight="7410"/>
  </bookViews>
  <sheets>
    <sheet name="Sheet1" sheetId="1" r:id="rId1"/>
  </sheets>
  <definedNames>
    <definedName name="const">Sheet1!$C$6</definedName>
    <definedName name="lambda">Sheet1!$C$5</definedName>
    <definedName name="x">Sheet1!$C$4</definedName>
    <definedName name="x_">Sheet1!$C$7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  <c r="O15" i="1"/>
  <c r="O14" i="1"/>
  <c r="O12" i="1"/>
  <c r="O13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M15" i="1" s="1"/>
  <c r="H14" i="1"/>
  <c r="M14" i="1" s="1"/>
  <c r="H13" i="1"/>
  <c r="M13" i="1" s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11" i="1"/>
  <c r="C12" i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11" i="1"/>
  <c r="E11" i="1"/>
  <c r="E15" i="1"/>
  <c r="E19" i="1"/>
  <c r="E23" i="1"/>
  <c r="E27" i="1"/>
  <c r="E31" i="1"/>
  <c r="E35" i="1"/>
  <c r="E39" i="1"/>
  <c r="E22" i="1"/>
  <c r="E38" i="1"/>
  <c r="E12" i="1"/>
  <c r="E16" i="1"/>
  <c r="E20" i="1"/>
  <c r="E24" i="1"/>
  <c r="E28" i="1"/>
  <c r="E32" i="1"/>
  <c r="E36" i="1"/>
  <c r="E40" i="1"/>
  <c r="E18" i="1"/>
  <c r="E30" i="1"/>
  <c r="E13" i="1"/>
  <c r="E17" i="1"/>
  <c r="E21" i="1"/>
  <c r="E25" i="1"/>
  <c r="E29" i="1"/>
  <c r="E33" i="1"/>
  <c r="E37" i="1"/>
  <c r="E14" i="1"/>
  <c r="E26" i="1"/>
  <c r="E34" i="1"/>
  <c r="E10" i="1"/>
  <c r="H4" i="1"/>
  <c r="J12" i="1"/>
  <c r="J16" i="1"/>
  <c r="J20" i="1"/>
  <c r="J24" i="1"/>
  <c r="J28" i="1"/>
  <c r="J32" i="1"/>
  <c r="J36" i="1"/>
  <c r="J40" i="1"/>
  <c r="J31" i="1"/>
  <c r="J13" i="1"/>
  <c r="J17" i="1"/>
  <c r="J21" i="1"/>
  <c r="J25" i="1"/>
  <c r="J29" i="1"/>
  <c r="J33" i="1"/>
  <c r="J37" i="1"/>
  <c r="J35" i="1"/>
  <c r="J14" i="1"/>
  <c r="J18" i="1"/>
  <c r="J22" i="1"/>
  <c r="J26" i="1"/>
  <c r="J30" i="1"/>
  <c r="J34" i="1"/>
  <c r="J38" i="1"/>
  <c r="J15" i="1"/>
  <c r="J19" i="1"/>
  <c r="J23" i="1"/>
  <c r="J27" i="1"/>
  <c r="J39" i="1"/>
  <c r="J11" i="1"/>
  <c r="I13" i="1"/>
  <c r="I17" i="1"/>
  <c r="I21" i="1"/>
  <c r="I25" i="1"/>
  <c r="I29" i="1"/>
  <c r="I33" i="1"/>
  <c r="I37" i="1"/>
  <c r="I26" i="1"/>
  <c r="I34" i="1"/>
  <c r="I15" i="1"/>
  <c r="I19" i="1"/>
  <c r="I23" i="1"/>
  <c r="I27" i="1"/>
  <c r="I31" i="1"/>
  <c r="I35" i="1"/>
  <c r="I39" i="1"/>
  <c r="I16" i="1"/>
  <c r="I20" i="1"/>
  <c r="I24" i="1"/>
  <c r="I28" i="1"/>
  <c r="I32" i="1"/>
  <c r="I36" i="1"/>
  <c r="I40" i="1"/>
  <c r="I14" i="1"/>
  <c r="I18" i="1"/>
  <c r="I22" i="1"/>
  <c r="I30" i="1"/>
  <c r="I38" i="1"/>
  <c r="I12" i="1"/>
  <c r="I11" i="1"/>
  <c r="I6" i="1"/>
  <c r="I5" i="1"/>
  <c r="P11" i="1" l="1"/>
  <c r="P15" i="1"/>
  <c r="P14" i="1"/>
  <c r="P13" i="1"/>
  <c r="P12" i="1"/>
  <c r="M16" i="1"/>
  <c r="N16" i="1" s="1"/>
  <c r="N14" i="1"/>
  <c r="N15" i="1"/>
  <c r="N13" i="1"/>
  <c r="K11" i="1"/>
  <c r="M17" i="1"/>
  <c r="N17" i="1" s="1"/>
  <c r="K12" i="1"/>
  <c r="K38" i="1"/>
  <c r="K30" i="1"/>
  <c r="K22" i="1"/>
  <c r="K18" i="1"/>
  <c r="K14" i="1"/>
  <c r="K40" i="1"/>
  <c r="K36" i="1"/>
  <c r="K32" i="1"/>
  <c r="K28" i="1"/>
  <c r="K24" i="1"/>
  <c r="K20" i="1"/>
  <c r="K16" i="1"/>
  <c r="K39" i="1"/>
  <c r="K35" i="1"/>
  <c r="K31" i="1"/>
  <c r="K27" i="1"/>
  <c r="K23" i="1"/>
  <c r="K19" i="1"/>
  <c r="K15" i="1"/>
  <c r="K34" i="1"/>
  <c r="K26" i="1"/>
  <c r="K37" i="1"/>
  <c r="K33" i="1"/>
  <c r="K29" i="1"/>
  <c r="K25" i="1"/>
  <c r="K21" i="1"/>
  <c r="K17" i="1"/>
  <c r="K13" i="1"/>
  <c r="F10" i="1"/>
  <c r="F37" i="1"/>
  <c r="F29" i="1"/>
  <c r="F21" i="1"/>
  <c r="F13" i="1"/>
  <c r="F33" i="1"/>
  <c r="F25" i="1"/>
  <c r="F17" i="1"/>
  <c r="F35" i="1"/>
  <c r="F27" i="1"/>
  <c r="F23" i="1"/>
  <c r="F15" i="1"/>
  <c r="F34" i="1"/>
  <c r="F26" i="1"/>
  <c r="F18" i="1"/>
  <c r="F14" i="1"/>
  <c r="F39" i="1"/>
  <c r="F31" i="1"/>
  <c r="F19" i="1"/>
  <c r="F38" i="1"/>
  <c r="F30" i="1"/>
  <c r="F22" i="1"/>
  <c r="F11" i="1"/>
  <c r="F40" i="1"/>
  <c r="F36" i="1"/>
  <c r="F32" i="1"/>
  <c r="F28" i="1"/>
  <c r="F24" i="1"/>
  <c r="F20" i="1"/>
  <c r="F16" i="1"/>
  <c r="F12" i="1"/>
  <c r="F9" i="1" l="1"/>
  <c r="F4" i="1" s="1"/>
  <c r="L4" i="1" s="1"/>
  <c r="K9" i="1"/>
  <c r="L9" i="1" s="1"/>
</calcChain>
</file>

<file path=xl/sharedStrings.xml><?xml version="1.0" encoding="utf-8"?>
<sst xmlns="http://schemas.openxmlformats.org/spreadsheetml/2006/main" count="21" uniqueCount="17">
  <si>
    <t>Standard Normal + Poisson</t>
  </si>
  <si>
    <t>lambda</t>
  </si>
  <si>
    <t>const</t>
  </si>
  <si>
    <t>n</t>
  </si>
  <si>
    <t>n!</t>
  </si>
  <si>
    <t>lambda^k</t>
  </si>
  <si>
    <t>x</t>
  </si>
  <si>
    <t>P*^(X &lt; x)</t>
  </si>
  <si>
    <t>kappa</t>
  </si>
  <si>
    <t>Phi</t>
  </si>
  <si>
    <t>phi</t>
  </si>
  <si>
    <t>Bell</t>
  </si>
  <si>
    <t>Hermite</t>
  </si>
  <si>
    <t>NRJ.CDF</t>
  </si>
  <si>
    <t>check</t>
  </si>
  <si>
    <t>x_</t>
  </si>
  <si>
    <t>P(X &lt; x_ - cn)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</si>
</sst>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7" formatCode="0.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right"/>
    </xf>
    <xf numFmtId="0" fontId="0" fillId="0" borderId="0" xfId="0" applyNumberFormat="1"/>
    <xf numFmtId="0" fontId="0" fillId="0" borderId="2" xfId="0" applyBorder="1"/>
    <xf numFmtId="0" fontId="0" fillId="0" borderId="3" xfId="0" applyBorder="1"/>
    <xf numFmtId="0" fontId="0" fillId="0" borderId="4" xfId="0" applyBorder="1"/>
    <xf numFmtId="167" fontId="0" fillId="0" borderId="0" xfId="0" applyNumberFormat="1" applyBorder="1"/>
    <xf numFmtId="0" fontId="0" fillId="0" borderId="0" xfId="0" applyBorder="1"/>
    <xf numFmtId="0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40"/>
  <sheetViews>
    <sheetView tabSelected="1" workbookViewId="0"/>
  </sheetViews>
  <sheetFormatPr defaultRowHeight="14.4" x14ac:dyDescent="0.55000000000000004"/>
  <cols>
    <col min="1" max="1" width="3.578125" customWidth="1"/>
    <col min="11" max="12" width="12.15625" bestFit="1" customWidth="1"/>
    <col min="13" max="13" width="11.68359375" bestFit="1" customWidth="1"/>
  </cols>
  <sheetData>
    <row r="2" spans="2:16" x14ac:dyDescent="0.55000000000000004">
      <c r="B2" t="s">
        <v>0</v>
      </c>
    </row>
    <row r="4" spans="2:16" x14ac:dyDescent="0.55000000000000004">
      <c r="B4" t="s">
        <v>6</v>
      </c>
      <c r="C4">
        <v>0</v>
      </c>
      <c r="E4" s="1" t="s">
        <v>7</v>
      </c>
      <c r="F4">
        <f>F9</f>
        <v>0.50000662918119543</v>
      </c>
      <c r="G4" s="1" t="s">
        <v>13</v>
      </c>
      <c r="H4" s="6">
        <f>_xll.NJR.CDF(x, H11:H26)</f>
        <v>0.50000663911759502</v>
      </c>
      <c r="L4" s="2">
        <f>F4-H4</f>
        <v>-9.9363995920143111E-9</v>
      </c>
    </row>
    <row r="5" spans="2:16" x14ac:dyDescent="0.55000000000000004">
      <c r="B5" t="s">
        <v>1</v>
      </c>
      <c r="C5">
        <v>0.1</v>
      </c>
      <c r="I5">
        <f>_xll.NORMAL.CDF(x)</f>
        <v>0.5</v>
      </c>
      <c r="J5" t="s">
        <v>9</v>
      </c>
    </row>
    <row r="6" spans="2:16" x14ac:dyDescent="0.55000000000000004">
      <c r="B6" t="s">
        <v>2</v>
      </c>
      <c r="C6">
        <v>0.1</v>
      </c>
      <c r="I6">
        <f>_xll.NORMAL.PDF(x)</f>
        <v>0.39894228040143265</v>
      </c>
      <c r="J6" t="s">
        <v>10</v>
      </c>
    </row>
    <row r="7" spans="2:16" x14ac:dyDescent="0.55000000000000004">
      <c r="B7" t="s">
        <v>15</v>
      </c>
      <c r="C7">
        <f>SQRT(1 + const^2*lambda)*x + const*lambda</f>
        <v>1.0000000000000002E-2</v>
      </c>
    </row>
    <row r="8" spans="2:16" ht="14.7" thickBot="1" x14ac:dyDescent="0.6">
      <c r="L8" t="s">
        <v>14</v>
      </c>
    </row>
    <row r="9" spans="2:16" ht="14.7" thickBot="1" x14ac:dyDescent="0.6">
      <c r="B9" t="s">
        <v>3</v>
      </c>
      <c r="C9" t="s">
        <v>4</v>
      </c>
      <c r="D9" t="s">
        <v>5</v>
      </c>
      <c r="E9" t="s">
        <v>16</v>
      </c>
      <c r="F9">
        <f>SUM(F10:F40)</f>
        <v>0.50000662918119543</v>
      </c>
      <c r="H9" t="s">
        <v>8</v>
      </c>
      <c r="I9" t="s">
        <v>11</v>
      </c>
      <c r="J9" t="s">
        <v>12</v>
      </c>
      <c r="K9">
        <f>I5  - I6*SUM(K11:K40)</f>
        <v>0.50000663911759502</v>
      </c>
      <c r="L9" s="8">
        <f>H4-K9</f>
        <v>0</v>
      </c>
    </row>
    <row r="10" spans="2:16" ht="14.7" thickBot="1" x14ac:dyDescent="0.6">
      <c r="B10">
        <v>0</v>
      </c>
      <c r="C10">
        <v>1</v>
      </c>
      <c r="D10">
        <v>1</v>
      </c>
      <c r="E10">
        <f>_xll.NORMAL.CDF(x_ - B10*const)</f>
        <v>0.5039893563146316</v>
      </c>
      <c r="F10">
        <f>EXP(-lambda)*E10*D10/C10</f>
        <v>0.45602842788533648</v>
      </c>
      <c r="O10" t="s">
        <v>12</v>
      </c>
      <c r="P10" t="s">
        <v>14</v>
      </c>
    </row>
    <row r="11" spans="2:16" x14ac:dyDescent="0.55000000000000004">
      <c r="B11">
        <v>1</v>
      </c>
      <c r="C11">
        <f>B11</f>
        <v>1</v>
      </c>
      <c r="D11">
        <f>lambda^B11</f>
        <v>0.1</v>
      </c>
      <c r="E11">
        <f>_xll.NORMAL.CDF(x_ - B11*const)</f>
        <v>0.46414360741482791</v>
      </c>
      <c r="F11">
        <f>EXP(-lambda)*E11*D11/C11</f>
        <v>4.199745033311289E-2</v>
      </c>
      <c r="H11">
        <v>0</v>
      </c>
      <c r="I11">
        <f>_xll.BELL(H11)</f>
        <v>0</v>
      </c>
      <c r="J11">
        <f>_xll.HERMITE(B10, x)</f>
        <v>1</v>
      </c>
      <c r="K11">
        <f>I11*J11/C11</f>
        <v>0</v>
      </c>
      <c r="O11" s="7">
        <v>1</v>
      </c>
      <c r="P11" s="3">
        <f>J11-O11</f>
        <v>0</v>
      </c>
    </row>
    <row r="12" spans="2:16" ht="14.7" thickBot="1" x14ac:dyDescent="0.6">
      <c r="B12">
        <v>2</v>
      </c>
      <c r="C12">
        <f>B12*C11</f>
        <v>2</v>
      </c>
      <c r="D12">
        <f>lambda^B12</f>
        <v>1.0000000000000002E-2</v>
      </c>
      <c r="E12">
        <f>_xll.NORMAL.CDF(x_ - B12*const)</f>
        <v>0.42465456526520451</v>
      </c>
      <c r="F12">
        <f>EXP(-lambda)*E12*D12/C12</f>
        <v>1.921216701958753E-3</v>
      </c>
      <c r="H12">
        <v>0</v>
      </c>
      <c r="I12">
        <f>_xll.BELL($H$11:H12)</f>
        <v>0</v>
      </c>
      <c r="J12">
        <f>_xll.HERMITE(B11, x)</f>
        <v>0</v>
      </c>
      <c r="K12">
        <f t="shared" ref="K12:K40" si="0">I12*J12/C12</f>
        <v>0</v>
      </c>
      <c r="M12" t="s">
        <v>11</v>
      </c>
      <c r="N12" t="s">
        <v>14</v>
      </c>
      <c r="O12" s="7">
        <f>x</f>
        <v>0</v>
      </c>
      <c r="P12" s="4">
        <f t="shared" ref="P12:P15" si="1">J12-O12</f>
        <v>0</v>
      </c>
    </row>
    <row r="13" spans="2:16" x14ac:dyDescent="0.55000000000000004">
      <c r="B13">
        <v>3</v>
      </c>
      <c r="C13">
        <f t="shared" ref="C13:C40" si="2">B13*C12</f>
        <v>6</v>
      </c>
      <c r="D13">
        <f>lambda^B13</f>
        <v>1.0000000000000002E-3</v>
      </c>
      <c r="E13">
        <f>_xll.NORMAL.CDF(x_ - B13*const)</f>
        <v>0.38590811880112263</v>
      </c>
      <c r="F13">
        <f>EXP(-lambda)*E13*D13/C13</f>
        <v>5.8197350969187027E-5</v>
      </c>
      <c r="H13">
        <f>const^B13*lambda</f>
        <v>1.0000000000000003E-4</v>
      </c>
      <c r="I13">
        <f>_xll.BELL($H$11:H13)</f>
        <v>1.0000000000000003E-4</v>
      </c>
      <c r="J13">
        <f>_xll.HERMITE(B12, x)</f>
        <v>-1</v>
      </c>
      <c r="K13">
        <f t="shared" si="0"/>
        <v>-1.6666666666666671E-5</v>
      </c>
      <c r="M13" s="7">
        <f>H13</f>
        <v>1.0000000000000003E-4</v>
      </c>
      <c r="N13" s="3">
        <f>I13-M13</f>
        <v>0</v>
      </c>
      <c r="O13" s="7">
        <f>x^2-1</f>
        <v>-1</v>
      </c>
      <c r="P13" s="4">
        <f t="shared" si="1"/>
        <v>0</v>
      </c>
    </row>
    <row r="14" spans="2:16" x14ac:dyDescent="0.55000000000000004">
      <c r="B14">
        <v>4</v>
      </c>
      <c r="C14">
        <f t="shared" si="2"/>
        <v>24</v>
      </c>
      <c r="D14">
        <f>lambda^B14</f>
        <v>1.0000000000000005E-4</v>
      </c>
      <c r="E14">
        <f>_xll.NORMAL.CDF(x_ - B14*const)</f>
        <v>0.34826827346401767</v>
      </c>
      <c r="F14">
        <f>EXP(-lambda)*E14*D14/C14</f>
        <v>1.3130256889375975E-6</v>
      </c>
      <c r="H14">
        <f>const^B14*lambda</f>
        <v>1.0000000000000006E-5</v>
      </c>
      <c r="I14">
        <f>_xll.BELL($H$11:H14)</f>
        <v>1.0000000000000006E-5</v>
      </c>
      <c r="J14">
        <f>_xll.HERMITE(B13, x)</f>
        <v>0</v>
      </c>
      <c r="K14">
        <f t="shared" si="0"/>
        <v>0</v>
      </c>
      <c r="M14" s="7">
        <f>H14</f>
        <v>1.0000000000000006E-5</v>
      </c>
      <c r="N14" s="4">
        <f t="shared" ref="N14:N17" si="3">I14-M14</f>
        <v>0</v>
      </c>
      <c r="O14" s="7">
        <f>x^3-3*x</f>
        <v>0</v>
      </c>
      <c r="P14" s="4">
        <f t="shared" si="1"/>
        <v>0</v>
      </c>
    </row>
    <row r="15" spans="2:16" ht="14.7" thickBot="1" x14ac:dyDescent="0.6">
      <c r="B15">
        <v>5</v>
      </c>
      <c r="C15">
        <f t="shared" si="2"/>
        <v>120</v>
      </c>
      <c r="D15">
        <f>lambda^B15</f>
        <v>1.0000000000000006E-5</v>
      </c>
      <c r="E15">
        <f>_xll.NORMAL.CDF(x_ - B15*const)</f>
        <v>0.31206694941739055</v>
      </c>
      <c r="F15">
        <f>EXP(-lambda)*E15*D15/C15</f>
        <v>2.3530821063765854E-8</v>
      </c>
      <c r="H15">
        <f>const^B15*lambda</f>
        <v>1.0000000000000006E-6</v>
      </c>
      <c r="I15">
        <f>_xll.BELL($H$11:H15)</f>
        <v>1.0000000000000006E-6</v>
      </c>
      <c r="J15">
        <f>_xll.HERMITE(B14, x)</f>
        <v>3</v>
      </c>
      <c r="K15">
        <f t="shared" si="0"/>
        <v>2.5000000000000015E-8</v>
      </c>
      <c r="M15" s="7">
        <f>H15</f>
        <v>1.0000000000000006E-6</v>
      </c>
      <c r="N15" s="4">
        <f t="shared" si="3"/>
        <v>0</v>
      </c>
      <c r="O15" s="7">
        <f>x^4-6*x^2+3</f>
        <v>3</v>
      </c>
      <c r="P15" s="5">
        <f t="shared" si="1"/>
        <v>0</v>
      </c>
    </row>
    <row r="16" spans="2:16" x14ac:dyDescent="0.55000000000000004">
      <c r="B16">
        <v>6</v>
      </c>
      <c r="C16">
        <f t="shared" si="2"/>
        <v>720</v>
      </c>
      <c r="D16">
        <f>lambda^B16</f>
        <v>1.0000000000000006E-6</v>
      </c>
      <c r="E16">
        <f>_xll.NORMAL.CDF(x_ - B16*const)</f>
        <v>0.27759532475346488</v>
      </c>
      <c r="F16">
        <f>EXP(-lambda)*E16*D16/C16</f>
        <v>3.488592179288597E-10</v>
      </c>
      <c r="H16">
        <f>const^B16*lambda</f>
        <v>1.0000000000000006E-7</v>
      </c>
      <c r="I16">
        <f>_xll.BELL($H$11:H16)</f>
        <v>2.0000000000000012E-7</v>
      </c>
      <c r="J16">
        <f>_xll.HERMITE(B15, x)</f>
        <v>0</v>
      </c>
      <c r="K16">
        <f t="shared" si="0"/>
        <v>0</v>
      </c>
      <c r="M16" s="7">
        <f>H16+10*(H13^2)</f>
        <v>2.0000000000000015E-7</v>
      </c>
      <c r="N16" s="4">
        <f t="shared" si="3"/>
        <v>0</v>
      </c>
    </row>
    <row r="17" spans="2:14" ht="14.7" thickBot="1" x14ac:dyDescent="0.6">
      <c r="B17">
        <v>7</v>
      </c>
      <c r="C17">
        <f t="shared" si="2"/>
        <v>5040</v>
      </c>
      <c r="D17">
        <f>lambda^B17</f>
        <v>1.0000000000000007E-7</v>
      </c>
      <c r="E17">
        <f>_xll.NORMAL.CDF(x_ - B17*const)</f>
        <v>0.24509709367430949</v>
      </c>
      <c r="F17">
        <f>EXP(-lambda)*E17*D17/C17</f>
        <v>4.4002583612773818E-12</v>
      </c>
      <c r="H17">
        <f>const^B17*lambda</f>
        <v>1.0000000000000008E-8</v>
      </c>
      <c r="I17">
        <f>_xll.BELL($H$11:H17)</f>
        <v>4.5000000000000046E-8</v>
      </c>
      <c r="J17">
        <f>_xll.HERMITE(B16, x)</f>
        <v>-15</v>
      </c>
      <c r="K17">
        <f t="shared" si="0"/>
        <v>-1.3392857142857159E-10</v>
      </c>
      <c r="M17" s="7">
        <f>H17+35*H13*H14</f>
        <v>4.5000000000000039E-8</v>
      </c>
      <c r="N17" s="5">
        <f t="shared" si="3"/>
        <v>0</v>
      </c>
    </row>
    <row r="18" spans="2:14" x14ac:dyDescent="0.55000000000000004">
      <c r="B18">
        <v>8</v>
      </c>
      <c r="C18">
        <f t="shared" si="2"/>
        <v>40320</v>
      </c>
      <c r="D18">
        <f>lambda^B18</f>
        <v>1.0000000000000008E-8</v>
      </c>
      <c r="E18">
        <f>_xll.NORMAL.CDF(x_ - B18*const)</f>
        <v>0.21476388416363706</v>
      </c>
      <c r="F18">
        <f>EXP(-lambda)*E18*D18/C18</f>
        <v>4.8196031357638744E-14</v>
      </c>
      <c r="H18">
        <f>const^B18*lambda</f>
        <v>1.0000000000000009E-9</v>
      </c>
      <c r="I18">
        <f>_xll.BELL($H$11:H18)</f>
        <v>1.0100000000000009E-8</v>
      </c>
      <c r="J18">
        <f>_xll.HERMITE(B17, x)</f>
        <v>0</v>
      </c>
      <c r="K18">
        <f t="shared" si="0"/>
        <v>0</v>
      </c>
    </row>
    <row r="19" spans="2:14" x14ac:dyDescent="0.55000000000000004">
      <c r="B19">
        <v>9</v>
      </c>
      <c r="C19">
        <f t="shared" si="2"/>
        <v>362880</v>
      </c>
      <c r="D19">
        <f>lambda^B19</f>
        <v>1.0000000000000009E-9</v>
      </c>
      <c r="E19">
        <f>_xll.NORMAL.CDF(x_ - B19*const)</f>
        <v>0.18673294303717264</v>
      </c>
      <c r="F19">
        <f>EXP(-lambda)*E19*D19/C19</f>
        <v>4.6561660615082488E-16</v>
      </c>
      <c r="H19">
        <f>const^B19*lambda</f>
        <v>1.0000000000000009E-10</v>
      </c>
      <c r="I19">
        <f>_xll.BELL($H$11:H19)</f>
        <v>2.4800000000000026E-9</v>
      </c>
      <c r="J19">
        <f>_xll.HERMITE(B18, x)</f>
        <v>105</v>
      </c>
      <c r="K19">
        <f t="shared" si="0"/>
        <v>7.1759259259259344E-13</v>
      </c>
    </row>
    <row r="20" spans="2:14" x14ac:dyDescent="0.55000000000000004">
      <c r="B20">
        <v>10</v>
      </c>
      <c r="C20">
        <f t="shared" si="2"/>
        <v>3628800</v>
      </c>
      <c r="D20">
        <f>lambda^B20</f>
        <v>1.0000000000000011E-10</v>
      </c>
      <c r="E20">
        <f>_xll.NORMAL.CDF(x_ - B20*const)</f>
        <v>0.16108705951083091</v>
      </c>
      <c r="F20">
        <f>EXP(-lambda)*E20*D20/C20</f>
        <v>4.0166886851517125E-18</v>
      </c>
      <c r="H20">
        <f>const^B20*lambda</f>
        <v>1.0000000000000011E-11</v>
      </c>
      <c r="I20">
        <f>_xll.BELL($H$11:H20)</f>
        <v>6.7600000000000087E-10</v>
      </c>
      <c r="J20">
        <f>_xll.HERMITE(B19, x)</f>
        <v>0</v>
      </c>
      <c r="K20">
        <f t="shared" si="0"/>
        <v>0</v>
      </c>
    </row>
    <row r="21" spans="2:14" x14ac:dyDescent="0.55000000000000004">
      <c r="B21">
        <v>11</v>
      </c>
      <c r="C21">
        <f t="shared" si="2"/>
        <v>39916800</v>
      </c>
      <c r="D21">
        <f>lambda^B21</f>
        <v>1.0000000000000011E-11</v>
      </c>
      <c r="E21">
        <f>_xll.NORMAL.CDF(x_ - B21*const)</f>
        <v>0.1378565720320355</v>
      </c>
      <c r="F21">
        <f>EXP(-lambda)*E21*D21/C21</f>
        <v>3.1249445019830097E-20</v>
      </c>
      <c r="H21">
        <f>const^B21*lambda</f>
        <v>1.0000000000000012E-12</v>
      </c>
      <c r="I21">
        <f>_xll.BELL($H$11:H21)</f>
        <v>2.0065000000000026E-10</v>
      </c>
      <c r="J21">
        <f>_xll.HERMITE(B20, x)</f>
        <v>-945</v>
      </c>
      <c r="K21">
        <f t="shared" si="0"/>
        <v>-4.7502367424242487E-15</v>
      </c>
    </row>
    <row r="22" spans="2:14" x14ac:dyDescent="0.55000000000000004">
      <c r="B22">
        <v>12</v>
      </c>
      <c r="C22">
        <f t="shared" si="2"/>
        <v>479001600</v>
      </c>
      <c r="D22">
        <f>lambda^B22</f>
        <v>1.0000000000000014E-12</v>
      </c>
      <c r="E22">
        <f>_xll.NORMAL.CDF(x_ - B22*const)</f>
        <v>0.11702319602310873</v>
      </c>
      <c r="F22">
        <f>EXP(-lambda)*E22*D22/C22</f>
        <v>2.2105764686352996E-22</v>
      </c>
      <c r="H22">
        <f>const^B22*lambda</f>
        <v>1.0000000000000014E-13</v>
      </c>
      <c r="I22">
        <f>_xll.BELL($H$11:H22)</f>
        <v>6.4065000000000104E-11</v>
      </c>
      <c r="J22">
        <f>_xll.HERMITE(B21, x)</f>
        <v>0</v>
      </c>
      <c r="K22">
        <f t="shared" si="0"/>
        <v>0</v>
      </c>
    </row>
    <row r="23" spans="2:14" x14ac:dyDescent="0.55000000000000004">
      <c r="B23">
        <v>13</v>
      </c>
      <c r="C23">
        <f t="shared" si="2"/>
        <v>6227020800</v>
      </c>
      <c r="D23">
        <f>lambda^B23</f>
        <v>1.0000000000000014E-13</v>
      </c>
      <c r="E23">
        <f>_xll.NORMAL.CDF(x_ - B23*const)</f>
        <v>9.8525329049747812E-2</v>
      </c>
      <c r="F23">
        <f>EXP(-lambda)*E23*D23/C23</f>
        <v>1.431654192459374E-24</v>
      </c>
      <c r="H23">
        <f>const^B23*lambda</f>
        <v>1.0000000000000014E-14</v>
      </c>
      <c r="I23">
        <f>_xll.BELL($H$11:H23)</f>
        <v>2.1846100000000034E-11</v>
      </c>
      <c r="J23">
        <f>_xll.HERMITE(B22, x)</f>
        <v>10395</v>
      </c>
      <c r="K23">
        <f t="shared" si="0"/>
        <v>3.6468516292735097E-17</v>
      </c>
    </row>
    <row r="24" spans="2:14" x14ac:dyDescent="0.55000000000000004">
      <c r="B24">
        <v>14</v>
      </c>
      <c r="C24">
        <f t="shared" si="2"/>
        <v>87178291200</v>
      </c>
      <c r="D24">
        <f>lambda^B24</f>
        <v>1.0000000000000014E-14</v>
      </c>
      <c r="E24">
        <f>_xll.NORMAL.CDF(x_ - B24*const)</f>
        <v>8.2264438677668916E-2</v>
      </c>
      <c r="F24">
        <f>EXP(-lambda)*E24*D24/C24</f>
        <v>8.5383575732761742E-27</v>
      </c>
      <c r="H24">
        <f>const^B24*lambda</f>
        <v>1.0000000000000015E-15</v>
      </c>
      <c r="I24">
        <f>_xll.BELL($H$11:H24)</f>
        <v>7.9167000000000129E-12</v>
      </c>
      <c r="J24">
        <f>_xll.HERMITE(B23, x)</f>
        <v>0</v>
      </c>
      <c r="K24">
        <f t="shared" si="0"/>
        <v>0</v>
      </c>
    </row>
    <row r="25" spans="2:14" x14ac:dyDescent="0.55000000000000004">
      <c r="B25">
        <v>15</v>
      </c>
      <c r="C25">
        <f t="shared" si="2"/>
        <v>1307674368000</v>
      </c>
      <c r="D25">
        <f>lambda^B25</f>
        <v>1.0000000000000017E-15</v>
      </c>
      <c r="E25">
        <f>_xll.NORMAL.CDF(x_ - B25*const)</f>
        <v>6.8112117966725561E-2</v>
      </c>
      <c r="F25">
        <f>EXP(-lambda)*E25*D25/C25</f>
        <v>4.712977058060126E-29</v>
      </c>
      <c r="H25">
        <f>const^B25*lambda</f>
        <v>1.0000000000000017E-16</v>
      </c>
      <c r="I25">
        <f>_xll.BELL($H$11:H25)</f>
        <v>3.038102500000006E-12</v>
      </c>
      <c r="J25">
        <f>_xll.HERMITE(B24, x)</f>
        <v>-135135</v>
      </c>
      <c r="K25">
        <f t="shared" si="0"/>
        <v>-3.1395735160383663E-19</v>
      </c>
    </row>
    <row r="26" spans="2:14" x14ac:dyDescent="0.55000000000000004">
      <c r="B26">
        <v>16</v>
      </c>
      <c r="C26">
        <f t="shared" si="2"/>
        <v>20922789888000</v>
      </c>
      <c r="D26">
        <f>lambda^B26</f>
        <v>1.0000000000000017E-16</v>
      </c>
      <c r="E26">
        <f>_xll.NORMAL.CDF(x_ - B26*const)</f>
        <v>5.5917402519469472E-2</v>
      </c>
      <c r="F26">
        <f>EXP(-lambda)*E26*D26/C26</f>
        <v>2.4182319083562124E-31</v>
      </c>
      <c r="H26">
        <f>const^B26*lambda</f>
        <v>1.0000000000000018E-17</v>
      </c>
      <c r="I26">
        <f>_xll.BELL($H$11:H26)</f>
        <v>1.2306878500000023E-12</v>
      </c>
      <c r="J26">
        <f>_xll.HERMITE(B25, x)</f>
        <v>0</v>
      </c>
      <c r="K26">
        <f t="shared" si="0"/>
        <v>0</v>
      </c>
    </row>
    <row r="27" spans="2:14" x14ac:dyDescent="0.55000000000000004">
      <c r="B27">
        <v>17</v>
      </c>
      <c r="C27">
        <f t="shared" si="2"/>
        <v>355687428096000</v>
      </c>
      <c r="D27">
        <f>lambda^B27</f>
        <v>1.0000000000000018E-17</v>
      </c>
      <c r="E27">
        <f>_xll.NORMAL.CDF(x_ - B27*const)</f>
        <v>4.551397732154977E-2</v>
      </c>
      <c r="F27">
        <f>EXP(-lambda)*E27*D27/C27</f>
        <v>1.1578354046593732E-33</v>
      </c>
      <c r="H27">
        <f>const^B27*lambda</f>
        <v>1.0000000000000018E-18</v>
      </c>
      <c r="I27">
        <f>_xll.BELL($H$11:H27)</f>
        <v>5.2451016000000114E-13</v>
      </c>
      <c r="J27">
        <f>_xll.HERMITE(B26, x)</f>
        <v>2027025</v>
      </c>
      <c r="K27">
        <f t="shared" si="0"/>
        <v>2.9891278777135916E-21</v>
      </c>
    </row>
    <row r="28" spans="2:14" x14ac:dyDescent="0.55000000000000004">
      <c r="B28">
        <v>18</v>
      </c>
      <c r="C28">
        <f t="shared" si="2"/>
        <v>6402373705728000</v>
      </c>
      <c r="D28">
        <f>lambda^B28</f>
        <v>1.0000000000000018E-18</v>
      </c>
      <c r="E28">
        <f>_xll.NORMAL.CDF(x_ - B28*const)</f>
        <v>3.6726955698726305E-2</v>
      </c>
      <c r="F28">
        <f>EXP(-lambda)*E28*D28/C28</f>
        <v>5.1905629527725153E-36</v>
      </c>
      <c r="H28">
        <f>const^B28*lambda</f>
        <v>1.0000000000000019E-19</v>
      </c>
      <c r="I28">
        <f>_xll.BELL($H$11:H28)</f>
        <v>2.3446763600000056E-13</v>
      </c>
      <c r="J28">
        <f>_xll.HERMITE(B27, x)</f>
        <v>0</v>
      </c>
      <c r="K28">
        <f t="shared" si="0"/>
        <v>0</v>
      </c>
    </row>
    <row r="29" spans="2:14" x14ac:dyDescent="0.55000000000000004">
      <c r="B29">
        <v>19</v>
      </c>
      <c r="C29">
        <f t="shared" si="2"/>
        <v>1.21645100408832E+17</v>
      </c>
      <c r="D29">
        <f>lambda^B29</f>
        <v>1.0000000000000019E-19</v>
      </c>
      <c r="E29">
        <f>_xll.NORMAL.CDF(x_ - B29*const)</f>
        <v>2.9378980040409397E-2</v>
      </c>
      <c r="F29">
        <f>EXP(-lambda)*E29*D29/C29</f>
        <v>2.1853079454044345E-38</v>
      </c>
      <c r="H29">
        <f>const^B29*lambda</f>
        <v>1.0000000000000019E-20</v>
      </c>
      <c r="I29">
        <f>_xll.BELL($H$11:H29)</f>
        <v>1.0964035578500026E-13</v>
      </c>
      <c r="J29">
        <f>_xll.HERMITE(B28, x)</f>
        <v>-34459425</v>
      </c>
      <c r="K29">
        <f t="shared" si="0"/>
        <v>-3.1058740585923524E-23</v>
      </c>
    </row>
    <row r="30" spans="2:14" x14ac:dyDescent="0.55000000000000004">
      <c r="B30">
        <v>20</v>
      </c>
      <c r="C30">
        <f t="shared" si="2"/>
        <v>2.43290200817664E+18</v>
      </c>
      <c r="D30">
        <f>lambda^B30</f>
        <v>1.0000000000000022E-20</v>
      </c>
      <c r="E30">
        <f>_xll.NORMAL.CDF(x_ - B30*const)</f>
        <v>2.3295467750211796E-2</v>
      </c>
      <c r="F30">
        <f>EXP(-lambda)*E30*D30/C30</f>
        <v>8.6639785820388228E-41</v>
      </c>
      <c r="H30">
        <f>const^B30*lambda</f>
        <v>1.0000000000000022E-21</v>
      </c>
      <c r="I30">
        <f>_xll.BELL($H$11:H30)</f>
        <v>5.3507316794500132E-14</v>
      </c>
      <c r="J30">
        <f>_xll.HERMITE(B29, x)</f>
        <v>0</v>
      </c>
      <c r="K30">
        <f t="shared" si="0"/>
        <v>0</v>
      </c>
    </row>
    <row r="31" spans="2:14" x14ac:dyDescent="0.55000000000000004">
      <c r="B31">
        <v>21</v>
      </c>
      <c r="C31">
        <f t="shared" si="2"/>
        <v>5.109094217170944E+19</v>
      </c>
      <c r="D31">
        <f>lambda^B31</f>
        <v>1.0000000000000024E-21</v>
      </c>
      <c r="E31">
        <f>_xll.NORMAL.CDF(x_ - B31*const)</f>
        <v>1.8308899851658955E-2</v>
      </c>
      <c r="F31">
        <f>EXP(-lambda)*E31*D31/C31</f>
        <v>3.242566483345749E-43</v>
      </c>
      <c r="H31">
        <f>const^B31*lambda</f>
        <v>1.0000000000000024E-22</v>
      </c>
      <c r="I31">
        <f>_xll.BELL($H$11:H31)</f>
        <v>2.7197069490250068E-14</v>
      </c>
      <c r="J31">
        <f>_xll.HERMITE(B30, x)</f>
        <v>654729075</v>
      </c>
      <c r="K31">
        <f t="shared" si="0"/>
        <v>3.4852972744593954E-25</v>
      </c>
    </row>
    <row r="32" spans="2:14" x14ac:dyDescent="0.55000000000000004">
      <c r="B32">
        <v>22</v>
      </c>
      <c r="C32">
        <f t="shared" si="2"/>
        <v>1.1240007277776077E+21</v>
      </c>
      <c r="D32">
        <f>lambda^B32</f>
        <v>1.0000000000000023E-22</v>
      </c>
      <c r="E32">
        <f>_xll.NORMAL.CDF(x_ - B32*const)</f>
        <v>1.4262118410668878E-2</v>
      </c>
      <c r="F32">
        <f>EXP(-lambda)*E32*D32/C32</f>
        <v>1.1481218899162595E-45</v>
      </c>
      <c r="H32">
        <f>const^B32*lambda</f>
        <v>1.0000000000000023E-23</v>
      </c>
      <c r="I32">
        <f>_xll.BELL($H$11:H32)</f>
        <v>1.4371009645850042E-14</v>
      </c>
      <c r="J32">
        <f>_xll.HERMITE(B31, x)</f>
        <v>0</v>
      </c>
      <c r="K32">
        <f t="shared" si="0"/>
        <v>0</v>
      </c>
    </row>
    <row r="33" spans="2:11" x14ac:dyDescent="0.55000000000000004">
      <c r="B33">
        <v>23</v>
      </c>
      <c r="C33">
        <f t="shared" si="2"/>
        <v>2.5852016738884978E+22</v>
      </c>
      <c r="D33">
        <f>lambda^B33</f>
        <v>1.0000000000000025E-23</v>
      </c>
      <c r="E33">
        <f>_xll.NORMAL.CDF(x_ - B33*const)</f>
        <v>1.1010658324411393E-2</v>
      </c>
      <c r="F33">
        <f>EXP(-lambda)*E33*D33/C33</f>
        <v>3.8538021036289494E-48</v>
      </c>
      <c r="H33">
        <f>const^B33*lambda</f>
        <v>1.0000000000000025E-24</v>
      </c>
      <c r="I33">
        <f>_xll.BELL($H$11:H33)</f>
        <v>7.8806637271564695E-15</v>
      </c>
      <c r="J33">
        <f>_xll.HERMITE(B32, x)</f>
        <v>-13749310575</v>
      </c>
      <c r="K33">
        <f t="shared" si="0"/>
        <v>-4.191305236114618E-27</v>
      </c>
    </row>
    <row r="34" spans="2:11" x14ac:dyDescent="0.55000000000000004">
      <c r="B34">
        <v>24</v>
      </c>
      <c r="C34">
        <f t="shared" si="2"/>
        <v>6.2044840173323941E+23</v>
      </c>
      <c r="D34">
        <f>lambda^B34</f>
        <v>1.0000000000000025E-24</v>
      </c>
      <c r="E34">
        <f>_xll.NORMAL.CDF(x_ - B34*const)</f>
        <v>8.4241863993456678E-3</v>
      </c>
      <c r="F34">
        <f>EXP(-lambda)*E34*D34/C34</f>
        <v>1.2285500372543286E-50</v>
      </c>
      <c r="H34">
        <f>const^B34*lambda</f>
        <v>1.0000000000000026E-25</v>
      </c>
      <c r="I34">
        <f>_xll.BELL($H$11:H34)</f>
        <v>4.4777793292542559E-15</v>
      </c>
      <c r="J34">
        <f>_xll.HERMITE(B33, x)</f>
        <v>0</v>
      </c>
      <c r="K34">
        <f t="shared" si="0"/>
        <v>0</v>
      </c>
    </row>
    <row r="35" spans="2:11" x14ac:dyDescent="0.55000000000000004">
      <c r="B35">
        <v>25</v>
      </c>
      <c r="C35">
        <f t="shared" si="2"/>
        <v>1.5511210043330986E+25</v>
      </c>
      <c r="D35">
        <f>lambda^B35</f>
        <v>1.0000000000000026E-25</v>
      </c>
      <c r="E35">
        <f>_xll.NORMAL.CDF(x_ - B35*const)</f>
        <v>6.3871547649431704E-3</v>
      </c>
      <c r="F35">
        <f>EXP(-lambda)*E35*D35/C35</f>
        <v>3.7259095905235857E-53</v>
      </c>
      <c r="H35">
        <f>const^B35*lambda</f>
        <v>1.0000000000000026E-26</v>
      </c>
      <c r="I35">
        <f>_xll.BELL($H$11:H35)</f>
        <v>2.6324359894865243E-15</v>
      </c>
      <c r="J35">
        <f>_xll.HERMITE(B34, x)</f>
        <v>316234143225</v>
      </c>
      <c r="K35">
        <f t="shared" si="0"/>
        <v>5.3668678162722922E-29</v>
      </c>
    </row>
    <row r="36" spans="2:11" x14ac:dyDescent="0.55000000000000004">
      <c r="B36">
        <v>26</v>
      </c>
      <c r="C36">
        <f t="shared" si="2"/>
        <v>4.0329146112660565E+26</v>
      </c>
      <c r="D36">
        <f>lambda^B36</f>
        <v>1.0000000000000028E-26</v>
      </c>
      <c r="E36">
        <f>_xll.NORMAL.CDF(x_ - B36*const)</f>
        <v>4.7987965971261759E-3</v>
      </c>
      <c r="F36">
        <f>EXP(-lambda)*E36*D36/C36</f>
        <v>1.0766731114250595E-55</v>
      </c>
      <c r="H36">
        <f>const^B36*lambda</f>
        <v>1.0000000000000029E-27</v>
      </c>
      <c r="I36">
        <f>_xll.BELL($H$11:H36)</f>
        <v>1.5990812421093124E-15</v>
      </c>
      <c r="J36">
        <f>_xll.HERMITE(B35, x)</f>
        <v>0</v>
      </c>
      <c r="K36">
        <f t="shared" si="0"/>
        <v>0</v>
      </c>
    </row>
    <row r="37" spans="2:11" x14ac:dyDescent="0.55000000000000004">
      <c r="B37">
        <v>27</v>
      </c>
      <c r="C37">
        <f t="shared" si="2"/>
        <v>1.0888869450418352E+28</v>
      </c>
      <c r="D37">
        <f>lambda^B37</f>
        <v>1.0000000000000027E-27</v>
      </c>
      <c r="E37">
        <f>_xll.NORMAL.CDF(x_ - B37*const)</f>
        <v>3.5726009523997515E-3</v>
      </c>
      <c r="F37">
        <f>EXP(-lambda)*E37*D37/C37</f>
        <v>2.968740727549095E-58</v>
      </c>
      <c r="H37">
        <f>const^B37*lambda</f>
        <v>1.0000000000000028E-28</v>
      </c>
      <c r="I37">
        <f>_xll.BELL($H$11:H37)</f>
        <v>1.0024622897747208E-15</v>
      </c>
      <c r="J37">
        <f>_xll.HERMITE(B36, x)</f>
        <v>-7905853580625</v>
      </c>
      <c r="K37">
        <f t="shared" si="0"/>
        <v>-7.2783681714105964E-31</v>
      </c>
    </row>
    <row r="38" spans="2:11" x14ac:dyDescent="0.55000000000000004">
      <c r="B38">
        <v>28</v>
      </c>
      <c r="C38">
        <f t="shared" si="2"/>
        <v>3.0488834461171384E+29</v>
      </c>
      <c r="D38">
        <f>lambda^B38</f>
        <v>1.0000000000000031E-28</v>
      </c>
      <c r="E38">
        <f>_xll.NORMAL.CDF(x_ - B38*const)</f>
        <v>2.6354020779049692E-3</v>
      </c>
      <c r="F38">
        <f>EXP(-lambda)*E38*D38/C38</f>
        <v>7.8212580238022168E-61</v>
      </c>
      <c r="H38">
        <f>const^B38*lambda</f>
        <v>1.0000000000000032E-29</v>
      </c>
      <c r="I38">
        <f>_xll.BELL($H$11:H38)</f>
        <v>6.4782327123839916E-16</v>
      </c>
      <c r="J38">
        <f>_xll.HERMITE(B37, x)</f>
        <v>0</v>
      </c>
      <c r="K38">
        <f t="shared" si="0"/>
        <v>0</v>
      </c>
    </row>
    <row r="39" spans="2:11" x14ac:dyDescent="0.55000000000000004">
      <c r="B39">
        <v>29</v>
      </c>
      <c r="C39">
        <f t="shared" si="2"/>
        <v>8.8417619937397008E+30</v>
      </c>
      <c r="D39">
        <f>lambda^B39</f>
        <v>1.0000000000000032E-29</v>
      </c>
      <c r="E39">
        <f>_xll.NORMAL.CDF(x_ - B39*const)</f>
        <v>1.9262091321878838E-3</v>
      </c>
      <c r="F39">
        <f>EXP(-lambda)*E39*D39/C39</f>
        <v>1.9712203280298875E-63</v>
      </c>
      <c r="H39">
        <f>const^B39*lambda</f>
        <v>1.0000000000000032E-30</v>
      </c>
      <c r="I39">
        <f>_xll.BELL($H$11:H39)</f>
        <v>4.310985796739312E-16</v>
      </c>
      <c r="J39">
        <f>_xll.HERMITE(B38, x)</f>
        <v>213458046676875</v>
      </c>
      <c r="K39">
        <f t="shared" si="0"/>
        <v>1.0407593057529389E-32</v>
      </c>
    </row>
    <row r="40" spans="2:11" x14ac:dyDescent="0.55000000000000004">
      <c r="B40">
        <v>30</v>
      </c>
      <c r="C40">
        <f t="shared" si="2"/>
        <v>2.6525285981219103E+32</v>
      </c>
      <c r="D40">
        <f>lambda^B40</f>
        <v>1.0000000000000031E-30</v>
      </c>
      <c r="E40">
        <f>_xll.NORMAL.CDF(x_ - B40*const)</f>
        <v>1.3948872354922481E-3</v>
      </c>
      <c r="F40">
        <f>EXP(-lambda)*E40*D40/C40</f>
        <v>4.7582754263527029E-66</v>
      </c>
      <c r="H40">
        <f>const^B40*lambda</f>
        <v>1.0000000000000031E-31</v>
      </c>
      <c r="I40">
        <f>_xll.BELL($H$11:H40)</f>
        <v>2.9512071835115505E-16</v>
      </c>
      <c r="J40">
        <f>_xll.HERMITE(B39, x)</f>
        <v>0</v>
      </c>
      <c r="K40">
        <f t="shared" si="0"/>
        <v>0</v>
      </c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Sheet1</vt:lpstr>
      <vt:lpstr>const</vt:lpstr>
      <vt:lpstr>lambda</vt:lpstr>
      <vt:lpstr>x</vt:lpstr>
      <vt:lpstr>x_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Keith Lewis</dc:creator>
  <cp:lastModifiedBy>Keith Lewis</cp:lastModifiedBy>
  <dcterms:created xsi:type="dcterms:W3CDTF">2016-10-22T15:52:39Z</dcterms:created>
  <dcterms:modified xsi:type="dcterms:W3CDTF">2016-10-22T17:25:26Z</dcterms:modified>
</cp:coreProperties>
</file>